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1.xml" ContentType="application/vnd.openxmlformats-officedocument.spreadsheetml.comments+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7.xml" ContentType="application/vnd.openxmlformats-officedocument.spreadsheetml.comments+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tsrfl011\04.研修・派遣業務G\500 海外研修(案件募集型)\2023年度\010 HP\アップ用ファイル\"/>
    </mc:Choice>
  </mc:AlternateContent>
  <xr:revisionPtr revIDLastSave="0" documentId="13_ncr:1_{ACC22932-9A2C-4306-833D-86FA592ABE24}" xr6:coauthVersionLast="47" xr6:coauthVersionMax="47" xr10:uidLastSave="{00000000-0000-0000-0000-000000000000}"/>
  <bookViews>
    <workbookView xWindow="570" yWindow="570" windowWidth="18540" windowHeight="13800" tabRatio="850" xr2:uid="{00000000-000D-0000-FFFF-FFFF00000000}"/>
  </bookViews>
  <sheets>
    <sheet name="シート一覧 " sheetId="57" r:id="rId1"/>
    <sheet name="シート一覧" sheetId="1" state="hidden" r:id="rId2"/>
    <sheet name="②海外研修日程案  (記入例)" sheetId="47" state="hidden" r:id="rId3"/>
    <sheet name="①海外研修実施希望申込書" sheetId="3" r:id="rId4"/>
    <sheet name="①-b 【ゼロエミ】 低炭素技術説明書(プロセス・FA)" sheetId="51" r:id="rId5"/>
    <sheet name="①-b 【ゼロエミ】低炭素技術説明書(省エネ機器)" sheetId="50" r:id="rId6"/>
    <sheet name="②海外研修日程案 " sheetId="44" r:id="rId7"/>
    <sheet name="②-b【三国型実務】日程表案" sheetId="52" r:id="rId8"/>
    <sheet name="③海外研修実施申請書" sheetId="5" r:id="rId9"/>
    <sheet name="④申告書（新興国）" sheetId="37" r:id="rId10"/>
    <sheet name="④申告書（ゼロエミ）" sheetId="56" r:id="rId11"/>
    <sheet name="⑤海外研修実施計画の概要" sheetId="6" r:id="rId12"/>
    <sheet name="【非表示】審査会用" sheetId="46" state="hidden" r:id="rId13"/>
    <sheet name="【非表示】審査結果通知書" sheetId="49" state="hidden" r:id="rId14"/>
    <sheet name="【非表示】データ（集計用）" sheetId="59" state="hidden" r:id="rId15"/>
    <sheet name="⑥講師・管理員略歴書" sheetId="7" r:id="rId16"/>
    <sheet name="⑦通訳略歴書" sheetId="27" r:id="rId17"/>
    <sheet name="⑧海外研修実施予算概算" sheetId="9" r:id="rId18"/>
    <sheet name="⑨個人情報の取り扱いについて" sheetId="11" r:id="rId19"/>
    <sheet name="⑩研修生名簿 (確定)" sheetId="38" r:id="rId20"/>
    <sheet name="⑪変更申請書" sheetId="48" r:id="rId21"/>
    <sheet name="⑫海外研修完了報告及び精算払請求書" sheetId="12" r:id="rId22"/>
    <sheet name="⑬費用入力シート" sheetId="39" r:id="rId23"/>
    <sheet name="⑬費用入力 例" sheetId="42" r:id="rId24"/>
    <sheet name="非表示" sheetId="40" state="hidden" r:id="rId25"/>
    <sheet name="⑭海外研修実施費実績額並びに精算払請求金額の算出内訳" sheetId="41" r:id="rId26"/>
    <sheet name="⑭-b（日本円以外の精算)" sheetId="58" r:id="rId27"/>
    <sheet name="⑮海外研修実施結果（報告書）" sheetId="29" r:id="rId28"/>
    <sheet name="⑯研修生名簿（実績）" sheetId="15" r:id="rId29"/>
    <sheet name="⑰海外研修実績日程表　" sheetId="45" r:id="rId30"/>
    <sheet name="⑰-b【三国型実務】実績日程表" sheetId="55" r:id="rId31"/>
    <sheet name="⑱出張業務日程表、滞在費" sheetId="18" r:id="rId32"/>
    <sheet name="⑲参加者出欠確認表" sheetId="19" r:id="rId33"/>
    <sheet name="⑳参加者日当領収書" sheetId="34" r:id="rId34"/>
    <sheet name="㉑研修協力謝金請求書" sheetId="21" r:id="rId35"/>
    <sheet name="㉒研修協力謝金領収書" sheetId="35" r:id="rId36"/>
    <sheet name="㉓遠隔地からの参加者のための宿泊費等明細" sheetId="23" r:id="rId37"/>
    <sheet name="㉔振込先口座届" sheetId="43" r:id="rId38"/>
    <sheet name="㉔-b振込先口座届（日本以外）" sheetId="54" r:id="rId39"/>
  </sheets>
  <externalReferences>
    <externalReference r:id="rId40"/>
    <externalReference r:id="rId41"/>
  </externalReferences>
  <definedNames>
    <definedName name="_xlnm.Print_Area" localSheetId="12">【非表示】審査会用!$A$1:$S$85</definedName>
    <definedName name="_xlnm.Print_Area" localSheetId="4">'①-b 【ゼロエミ】 低炭素技術説明書(プロセス・FA)'!$A$1:$K$42</definedName>
    <definedName name="_xlnm.Print_Area" localSheetId="5">'①-b 【ゼロエミ】低炭素技術説明書(省エネ機器)'!$A$1:$K$54</definedName>
    <definedName name="_xlnm.Print_Area" localSheetId="3">①海外研修実施希望申込書!$A$1:$K$104</definedName>
    <definedName name="_xlnm.Print_Area" localSheetId="6">'②海外研修日程案 '!$A$1:$O$47</definedName>
    <definedName name="_xlnm.Print_Area" localSheetId="2">'②海外研修日程案  (記入例)'!$A$1:$O$35</definedName>
    <definedName name="_xlnm.Print_Area" localSheetId="8">③海外研修実施申請書!$A$1:$K$41</definedName>
    <definedName name="_xlnm.Print_Area" localSheetId="10">'④申告書（ゼロエミ）'!$A:$K</definedName>
    <definedName name="_xlnm.Print_Area" localSheetId="11">⑤海外研修実施計画の概要!$A$1:$S$109</definedName>
    <definedName name="_xlnm.Print_Area" localSheetId="15">⑥講師・管理員略歴書!$A$1:$M$58</definedName>
    <definedName name="_xlnm.Print_Area" localSheetId="16">⑦通訳略歴書!$A$1:$M$52</definedName>
    <definedName name="_xlnm.Print_Area" localSheetId="18">⑨個人情報の取り扱いについて!$A$1:$H$39</definedName>
    <definedName name="_xlnm.Print_Area" localSheetId="20">⑪変更申請書!$A$1:$K$40</definedName>
    <definedName name="_xlnm.Print_Area" localSheetId="21">⑫海外研修完了報告及び精算払請求書!$A$1:$H$38</definedName>
    <definedName name="_xlnm.Print_Area" localSheetId="26">'⑭-b（日本円以外の精算)'!$A$1:$O$37</definedName>
    <definedName name="_xlnm.Print_Area" localSheetId="25">⑭海外研修実施費実績額並びに精算払請求金額の算出内訳!$A$1:$N$37</definedName>
    <definedName name="_xlnm.Print_Area" localSheetId="27">'⑮海外研修実施結果（報告書）'!$A$1:$T$131</definedName>
    <definedName name="_xlnm.Print_Area" localSheetId="29">'⑰海外研修実績日程表　'!$A$1:$O$60</definedName>
    <definedName name="_xlnm.Print_Area" localSheetId="31">'⑱出張業務日程表、滞在費'!$A$1:$J$31</definedName>
    <definedName name="_xlnm.Print_Area" localSheetId="34">'㉑研修協力謝金請求書'!$A$1:$I$23</definedName>
    <definedName name="_xlnm.Print_Area" localSheetId="35">'㉒研修協力謝金領収書'!$A$1:$I$23</definedName>
    <definedName name="_xlnm.Print_Area" localSheetId="38">'㉔-b振込先口座届（日本以外）'!$A$1:$I$23</definedName>
    <definedName name="_xlnm.Print_Area" localSheetId="37">'㉔振込先口座届'!$A$1:$M$40</definedName>
    <definedName name="_xlnm.Print_Area" localSheetId="1">シート一覧!$A$1:$E$38</definedName>
    <definedName name="_xlnm.Print_Area" localSheetId="0">'シート一覧 '!$B$1:$L$38</definedName>
    <definedName name="_xlnm.Print_Area">[1]質問票!$A$1:$E$177</definedName>
    <definedName name="敬称" localSheetId="14">[2]基本データ!#REF!</definedName>
    <definedName name="敬称" localSheetId="7">[2]基本データ!#REF!</definedName>
    <definedName name="敬称" localSheetId="10">[2]基本データ!#REF!</definedName>
    <definedName name="敬称" localSheetId="19">[2]基本データ!#REF!</definedName>
    <definedName name="敬称" localSheetId="30">[2]基本データ!#REF!</definedName>
    <definedName name="敬称" localSheetId="33">[2]基本データ!#REF!</definedName>
    <definedName name="敬称" localSheetId="35">[2]基本データ!#REF!</definedName>
    <definedName name="敬称" localSheetId="38">[2]基本データ!#REF!</definedName>
    <definedName name="敬称">[2]基本データ!#REF!</definedName>
    <definedName name="通貨" localSheetId="7">[2]基本データ!#REF!</definedName>
    <definedName name="通貨" localSheetId="19">[2]基本データ!#REF!</definedName>
    <definedName name="通貨" localSheetId="30">[2]基本データ!#REF!</definedName>
    <definedName name="通貨" localSheetId="33">[2]基本データ!#REF!</definedName>
    <definedName name="通貨" localSheetId="35">[2]基本データ!#REF!</definedName>
    <definedName name="通貨">[2]基本データ!#REF!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6" l="1"/>
  <c r="E2" i="59"/>
  <c r="D47" i="12" l="1"/>
  <c r="R8" i="46"/>
  <c r="R7" i="46"/>
  <c r="C79" i="3"/>
  <c r="C76" i="3"/>
  <c r="Y2" i="59"/>
  <c r="A1" i="48"/>
  <c r="AL2" i="59"/>
  <c r="AJ2" i="59"/>
  <c r="L19" i="46" l="1"/>
  <c r="G19" i="46"/>
  <c r="B19" i="46"/>
  <c r="A4" i="46"/>
  <c r="C35" i="58"/>
  <c r="E35" i="58" s="1"/>
  <c r="O35" i="58" s="1"/>
  <c r="D35" i="58"/>
  <c r="N35" i="58" s="1"/>
  <c r="G35" i="58"/>
  <c r="H35" i="58" s="1"/>
  <c r="I35" i="58"/>
  <c r="J35" i="58" s="1"/>
  <c r="K35" i="58"/>
  <c r="L35" i="58"/>
  <c r="K35" i="41"/>
  <c r="C35" i="41"/>
  <c r="E35" i="41" s="1"/>
  <c r="D35" i="41"/>
  <c r="F35" i="41"/>
  <c r="G35" i="41" s="1"/>
  <c r="H35" i="41"/>
  <c r="I35" i="41" s="1"/>
  <c r="J35" i="41"/>
  <c r="C36" i="41"/>
  <c r="M35" i="58" l="1"/>
  <c r="N35" i="41"/>
  <c r="M35" i="41"/>
  <c r="L35" i="41"/>
  <c r="G2" i="59" l="1"/>
  <c r="D42" i="12"/>
  <c r="K2" i="59" l="1"/>
  <c r="D45" i="12"/>
  <c r="C2" i="59" l="1"/>
  <c r="D2" i="59"/>
  <c r="B2" i="59"/>
  <c r="C22" i="35" l="1"/>
  <c r="AS2" i="59" l="1"/>
  <c r="AR2" i="59"/>
  <c r="AQ2" i="59"/>
  <c r="AP2" i="59"/>
  <c r="AO2" i="59"/>
  <c r="AN2" i="59"/>
  <c r="AM2" i="59"/>
  <c r="AK2" i="59"/>
  <c r="AI2" i="59"/>
  <c r="AH2" i="59"/>
  <c r="AG2" i="59"/>
  <c r="AF2" i="59"/>
  <c r="AE2" i="59"/>
  <c r="AD2" i="59"/>
  <c r="AC2" i="59"/>
  <c r="AB2" i="59"/>
  <c r="AA2" i="59"/>
  <c r="Z2" i="59"/>
  <c r="X2" i="59"/>
  <c r="U2" i="59"/>
  <c r="T2" i="59"/>
  <c r="M2" i="59"/>
  <c r="L2" i="59"/>
  <c r="D46" i="12" l="1"/>
  <c r="D44" i="12" l="1"/>
  <c r="D43" i="12" s="1"/>
  <c r="H2" i="59" s="1"/>
  <c r="G35" i="12"/>
  <c r="D35" i="12"/>
  <c r="K36" i="58"/>
  <c r="I36" i="58"/>
  <c r="J36" i="58" s="1"/>
  <c r="G36" i="58"/>
  <c r="H36" i="58" s="1"/>
  <c r="D36" i="58"/>
  <c r="C36" i="58"/>
  <c r="E36" i="58" s="1"/>
  <c r="K34" i="58"/>
  <c r="I34" i="58"/>
  <c r="J34" i="58" s="1"/>
  <c r="G34" i="58"/>
  <c r="H34" i="58" s="1"/>
  <c r="D34" i="58"/>
  <c r="C34" i="58"/>
  <c r="K33" i="58"/>
  <c r="I33" i="58"/>
  <c r="J33" i="58" s="1"/>
  <c r="G33" i="58"/>
  <c r="H33" i="58" s="1"/>
  <c r="D33" i="58"/>
  <c r="C33" i="58"/>
  <c r="K32" i="58"/>
  <c r="I32" i="58"/>
  <c r="J32" i="58" s="1"/>
  <c r="G32" i="58"/>
  <c r="H32" i="58" s="1"/>
  <c r="D32" i="58"/>
  <c r="C32" i="58"/>
  <c r="K31" i="58"/>
  <c r="I31" i="58"/>
  <c r="J31" i="58" s="1"/>
  <c r="G31" i="58"/>
  <c r="H31" i="58" s="1"/>
  <c r="D31" i="58"/>
  <c r="C31" i="58"/>
  <c r="K30" i="58"/>
  <c r="I30" i="58"/>
  <c r="J30" i="58" s="1"/>
  <c r="G30" i="58"/>
  <c r="H30" i="58" s="1"/>
  <c r="D30" i="58"/>
  <c r="C30" i="58"/>
  <c r="K29" i="58"/>
  <c r="I29" i="58"/>
  <c r="J29" i="58" s="1"/>
  <c r="G29" i="58"/>
  <c r="H29" i="58" s="1"/>
  <c r="D29" i="58"/>
  <c r="C29" i="58"/>
  <c r="K28" i="58"/>
  <c r="I28" i="58"/>
  <c r="J28" i="58" s="1"/>
  <c r="G28" i="58"/>
  <c r="H28" i="58" s="1"/>
  <c r="D28" i="58"/>
  <c r="C28" i="58"/>
  <c r="K27" i="58"/>
  <c r="I27" i="58"/>
  <c r="J27" i="58" s="1"/>
  <c r="G27" i="58"/>
  <c r="H27" i="58" s="1"/>
  <c r="D27" i="58"/>
  <c r="C27" i="58"/>
  <c r="K26" i="58"/>
  <c r="I26" i="58"/>
  <c r="J26" i="58" s="1"/>
  <c r="G26" i="58"/>
  <c r="H26" i="58" s="1"/>
  <c r="D26" i="58"/>
  <c r="C26" i="58"/>
  <c r="K25" i="58"/>
  <c r="I25" i="58"/>
  <c r="J25" i="58" s="1"/>
  <c r="G25" i="58"/>
  <c r="H25" i="58" s="1"/>
  <c r="D25" i="58"/>
  <c r="C25" i="58"/>
  <c r="K24" i="58"/>
  <c r="I24" i="58"/>
  <c r="J24" i="58" s="1"/>
  <c r="G24" i="58"/>
  <c r="H24" i="58" s="1"/>
  <c r="D24" i="58"/>
  <c r="C24" i="58"/>
  <c r="E24" i="58" s="1"/>
  <c r="K23" i="58"/>
  <c r="I23" i="58"/>
  <c r="J23" i="58" s="1"/>
  <c r="G23" i="58"/>
  <c r="H23" i="58" s="1"/>
  <c r="D23" i="58"/>
  <c r="C23" i="58"/>
  <c r="K22" i="58"/>
  <c r="I22" i="58"/>
  <c r="J22" i="58" s="1"/>
  <c r="G22" i="58"/>
  <c r="H22" i="58" s="1"/>
  <c r="D22" i="58"/>
  <c r="C22" i="58"/>
  <c r="E22" i="58" s="1"/>
  <c r="K21" i="58"/>
  <c r="I21" i="58"/>
  <c r="J21" i="58" s="1"/>
  <c r="G21" i="58"/>
  <c r="H21" i="58" s="1"/>
  <c r="D21" i="58"/>
  <c r="C21" i="58"/>
  <c r="K20" i="58"/>
  <c r="I20" i="58"/>
  <c r="J20" i="58" s="1"/>
  <c r="G20" i="58"/>
  <c r="H20" i="58" s="1"/>
  <c r="D20" i="58"/>
  <c r="C20" i="58"/>
  <c r="E20" i="58" s="1"/>
  <c r="K19" i="58"/>
  <c r="I19" i="58"/>
  <c r="J19" i="58" s="1"/>
  <c r="G19" i="58"/>
  <c r="H19" i="58" s="1"/>
  <c r="D19" i="58"/>
  <c r="C19" i="58"/>
  <c r="K18" i="58"/>
  <c r="I18" i="58"/>
  <c r="J18" i="58" s="1"/>
  <c r="G18" i="58"/>
  <c r="H18" i="58" s="1"/>
  <c r="D18" i="58"/>
  <c r="C18" i="58"/>
  <c r="K17" i="58"/>
  <c r="I17" i="58"/>
  <c r="J17" i="58" s="1"/>
  <c r="G17" i="58"/>
  <c r="H17" i="58" s="1"/>
  <c r="D17" i="58"/>
  <c r="C17" i="58"/>
  <c r="E17" i="58" s="1"/>
  <c r="K16" i="58"/>
  <c r="I16" i="58"/>
  <c r="J16" i="58" s="1"/>
  <c r="G16" i="58"/>
  <c r="H16" i="58" s="1"/>
  <c r="D16" i="58"/>
  <c r="C16" i="58"/>
  <c r="E16" i="58" s="1"/>
  <c r="K15" i="58"/>
  <c r="I15" i="58"/>
  <c r="J15" i="58" s="1"/>
  <c r="G15" i="58"/>
  <c r="H15" i="58" s="1"/>
  <c r="D15" i="58"/>
  <c r="C15" i="58"/>
  <c r="K14" i="58"/>
  <c r="I14" i="58"/>
  <c r="J14" i="58" s="1"/>
  <c r="G14" i="58"/>
  <c r="H14" i="58" s="1"/>
  <c r="D14" i="58"/>
  <c r="C14" i="58"/>
  <c r="E14" i="58" s="1"/>
  <c r="K13" i="58"/>
  <c r="I13" i="58"/>
  <c r="J13" i="58" s="1"/>
  <c r="G13" i="58"/>
  <c r="H13" i="58" s="1"/>
  <c r="D13" i="58"/>
  <c r="C13" i="58"/>
  <c r="E13" i="58" s="1"/>
  <c r="K12" i="58"/>
  <c r="I12" i="58"/>
  <c r="J12" i="58" s="1"/>
  <c r="G12" i="58"/>
  <c r="H12" i="58" s="1"/>
  <c r="D12" i="58"/>
  <c r="C12" i="58"/>
  <c r="K11" i="58"/>
  <c r="I11" i="58"/>
  <c r="J11" i="58" s="1"/>
  <c r="G11" i="58"/>
  <c r="H11" i="58" s="1"/>
  <c r="D11" i="58"/>
  <c r="C11" i="58"/>
  <c r="K10" i="58"/>
  <c r="I10" i="58"/>
  <c r="J10" i="58" s="1"/>
  <c r="G10" i="58"/>
  <c r="D10" i="58"/>
  <c r="C10" i="58"/>
  <c r="M10" i="58" s="1"/>
  <c r="R5" i="6"/>
  <c r="A1" i="12"/>
  <c r="A13" i="49"/>
  <c r="A3" i="46"/>
  <c r="A1" i="5"/>
  <c r="F21" i="46"/>
  <c r="H11" i="46"/>
  <c r="H10" i="46"/>
  <c r="R9" i="46"/>
  <c r="L9" i="46"/>
  <c r="H9" i="46"/>
  <c r="E11" i="58" l="1"/>
  <c r="E33" i="58"/>
  <c r="E19" i="58"/>
  <c r="K37" i="58"/>
  <c r="E18" i="58"/>
  <c r="E21" i="58"/>
  <c r="E12" i="58"/>
  <c r="E26" i="58"/>
  <c r="E34" i="58"/>
  <c r="E23" i="58"/>
  <c r="E29" i="58"/>
  <c r="E32" i="58"/>
  <c r="E10" i="58"/>
  <c r="E25" i="58"/>
  <c r="E28" i="58"/>
  <c r="E15" i="58"/>
  <c r="E31" i="58"/>
  <c r="G37" i="58"/>
  <c r="E27" i="58"/>
  <c r="E30" i="58"/>
  <c r="J37" i="58"/>
  <c r="L10" i="58"/>
  <c r="L16" i="58" s="1"/>
  <c r="O16" i="58" s="1"/>
  <c r="C37" i="58"/>
  <c r="H10" i="58"/>
  <c r="H37" i="58" s="1"/>
  <c r="M14" i="58"/>
  <c r="M18" i="58"/>
  <c r="M22" i="58"/>
  <c r="M26" i="58"/>
  <c r="M28" i="58"/>
  <c r="M12" i="58"/>
  <c r="M16" i="58"/>
  <c r="M20" i="58"/>
  <c r="M24" i="58"/>
  <c r="M30" i="58"/>
  <c r="M32" i="58"/>
  <c r="M34" i="58"/>
  <c r="I37" i="58"/>
  <c r="M17" i="58"/>
  <c r="M21" i="58"/>
  <c r="M25" i="58"/>
  <c r="M27" i="58"/>
  <c r="M31" i="58"/>
  <c r="M36" i="58"/>
  <c r="M11" i="58"/>
  <c r="M13" i="58"/>
  <c r="M15" i="58"/>
  <c r="M19" i="58"/>
  <c r="M23" i="58"/>
  <c r="M29" i="58"/>
  <c r="M33" i="58"/>
  <c r="AH62" i="55"/>
  <c r="AH61" i="55"/>
  <c r="Y61" i="55"/>
  <c r="AH60" i="55"/>
  <c r="X60" i="55"/>
  <c r="AC59" i="55"/>
  <c r="X59" i="55"/>
  <c r="AC58" i="55"/>
  <c r="X58" i="55"/>
  <c r="X57" i="55"/>
  <c r="AH55" i="55"/>
  <c r="AH54" i="55"/>
  <c r="Y54" i="55"/>
  <c r="AH53" i="55"/>
  <c r="X53" i="55"/>
  <c r="AC52" i="55"/>
  <c r="X52" i="55"/>
  <c r="AC51" i="55"/>
  <c r="X51" i="55"/>
  <c r="X50" i="55"/>
  <c r="AH48" i="55"/>
  <c r="AH47" i="55"/>
  <c r="Y47" i="55"/>
  <c r="AH46" i="55"/>
  <c r="X46" i="55"/>
  <c r="AC45" i="55"/>
  <c r="X45" i="55"/>
  <c r="AC44" i="55"/>
  <c r="X44" i="55"/>
  <c r="X43" i="55"/>
  <c r="AH41" i="55"/>
  <c r="AH40" i="55"/>
  <c r="Y40" i="55"/>
  <c r="AH39" i="55"/>
  <c r="X39" i="55"/>
  <c r="AC38" i="55"/>
  <c r="X38" i="55"/>
  <c r="AC37" i="55"/>
  <c r="X37" i="55"/>
  <c r="X36" i="55"/>
  <c r="AH34" i="55"/>
  <c r="AH33" i="55"/>
  <c r="Y33" i="55"/>
  <c r="AH32" i="55"/>
  <c r="X32" i="55"/>
  <c r="AC31" i="55"/>
  <c r="X31" i="55"/>
  <c r="AC30" i="55"/>
  <c r="X30" i="55"/>
  <c r="X29" i="55"/>
  <c r="AH27" i="55"/>
  <c r="AH26" i="55"/>
  <c r="Y26" i="55"/>
  <c r="AH25" i="55"/>
  <c r="X25" i="55"/>
  <c r="AC24" i="55"/>
  <c r="X24" i="55"/>
  <c r="AC23" i="55"/>
  <c r="X23" i="55"/>
  <c r="X22" i="55"/>
  <c r="AH20" i="55"/>
  <c r="AH19" i="55"/>
  <c r="Y19" i="55"/>
  <c r="AH18" i="55"/>
  <c r="X18" i="55"/>
  <c r="AC17" i="55"/>
  <c r="X17" i="55"/>
  <c r="AC16" i="55"/>
  <c r="X16" i="55"/>
  <c r="X15" i="55"/>
  <c r="AH13" i="55"/>
  <c r="AH12" i="55"/>
  <c r="AH11" i="55"/>
  <c r="AC10" i="55"/>
  <c r="AC9" i="55"/>
  <c r="Y12" i="55"/>
  <c r="X11" i="55"/>
  <c r="X10" i="55"/>
  <c r="X9" i="55"/>
  <c r="X8" i="55"/>
  <c r="A61" i="55"/>
  <c r="C60" i="55"/>
  <c r="A60" i="55"/>
  <c r="C58" i="55"/>
  <c r="A58" i="55"/>
  <c r="A54" i="55"/>
  <c r="C53" i="55"/>
  <c r="A53" i="55"/>
  <c r="C51" i="55"/>
  <c r="A51" i="55"/>
  <c r="A47" i="55"/>
  <c r="C46" i="55"/>
  <c r="A46" i="55"/>
  <c r="C44" i="55"/>
  <c r="A44" i="55"/>
  <c r="A40" i="55"/>
  <c r="C39" i="55"/>
  <c r="A39" i="55"/>
  <c r="C37" i="55"/>
  <c r="A37" i="55"/>
  <c r="A33" i="55"/>
  <c r="C32" i="55"/>
  <c r="A32" i="55"/>
  <c r="C30" i="55"/>
  <c r="A30" i="55"/>
  <c r="A26" i="55"/>
  <c r="C25" i="55"/>
  <c r="A25" i="55"/>
  <c r="C23" i="55"/>
  <c r="A23" i="55"/>
  <c r="A19" i="55"/>
  <c r="C18" i="55"/>
  <c r="A18" i="55"/>
  <c r="C16" i="55"/>
  <c r="A16" i="55"/>
  <c r="A12" i="55"/>
  <c r="C9" i="55"/>
  <c r="C11" i="55"/>
  <c r="A11" i="55"/>
  <c r="A9" i="55"/>
  <c r="M57" i="55"/>
  <c r="M50" i="55"/>
  <c r="M43" i="55"/>
  <c r="M36" i="55"/>
  <c r="M29" i="55"/>
  <c r="M22" i="55"/>
  <c r="M15" i="55"/>
  <c r="M8" i="55"/>
  <c r="E57" i="55"/>
  <c r="E50" i="55"/>
  <c r="E43" i="55"/>
  <c r="E36" i="55"/>
  <c r="E29" i="55"/>
  <c r="E22" i="55"/>
  <c r="E15" i="55"/>
  <c r="E8" i="55"/>
  <c r="O10" i="58" l="1"/>
  <c r="N10" i="58"/>
  <c r="N16" i="58"/>
  <c r="L33" i="58"/>
  <c r="L29" i="58"/>
  <c r="L21" i="58"/>
  <c r="L31" i="58"/>
  <c r="L27" i="58"/>
  <c r="L19" i="58"/>
  <c r="L25" i="58"/>
  <c r="L23" i="58"/>
  <c r="L17" i="58"/>
  <c r="L13" i="58"/>
  <c r="L30" i="58"/>
  <c r="L36" i="58"/>
  <c r="L26" i="58"/>
  <c r="L20" i="58"/>
  <c r="L15" i="58"/>
  <c r="L28" i="58"/>
  <c r="L32" i="58"/>
  <c r="L18" i="58"/>
  <c r="L22" i="58"/>
  <c r="L11" i="58"/>
  <c r="L24" i="58"/>
  <c r="L12" i="58"/>
  <c r="L14" i="58"/>
  <c r="L34" i="58"/>
  <c r="B9" i="51"/>
  <c r="B7" i="50"/>
  <c r="N24" i="58" l="1"/>
  <c r="O24" i="58"/>
  <c r="O21" i="58"/>
  <c r="N21" i="58"/>
  <c r="O31" i="58"/>
  <c r="N31" i="58"/>
  <c r="N29" i="58"/>
  <c r="O29" i="58"/>
  <c r="O36" i="58"/>
  <c r="N36" i="58"/>
  <c r="N33" i="58"/>
  <c r="O33" i="58"/>
  <c r="N11" i="58"/>
  <c r="O11" i="58"/>
  <c r="N18" i="58"/>
  <c r="O18" i="58"/>
  <c r="O23" i="58"/>
  <c r="N23" i="58"/>
  <c r="L37" i="58"/>
  <c r="N27" i="58"/>
  <c r="O27" i="58"/>
  <c r="O22" i="58"/>
  <c r="N22" i="58"/>
  <c r="N13" i="58"/>
  <c r="O13" i="58"/>
  <c r="O17" i="58"/>
  <c r="N17" i="58"/>
  <c r="N14" i="58"/>
  <c r="O14" i="58"/>
  <c r="N15" i="58"/>
  <c r="O15" i="58"/>
  <c r="O25" i="58"/>
  <c r="N25" i="58"/>
  <c r="O26" i="58"/>
  <c r="N26" i="58"/>
  <c r="O30" i="58"/>
  <c r="N30" i="58"/>
  <c r="O34" i="58"/>
  <c r="N34" i="58"/>
  <c r="O32" i="58"/>
  <c r="N32" i="58"/>
  <c r="O28" i="58"/>
  <c r="N28" i="58"/>
  <c r="O12" i="58"/>
  <c r="N12" i="58"/>
  <c r="N20" i="58"/>
  <c r="O20" i="58"/>
  <c r="N19" i="58"/>
  <c r="O19" i="58"/>
  <c r="C10" i="41"/>
  <c r="L10" i="41" s="1"/>
  <c r="O37" i="58" l="1"/>
  <c r="H29" i="48"/>
  <c r="E29" i="48"/>
  <c r="H13" i="29"/>
  <c r="B29" i="48"/>
  <c r="B13" i="29"/>
  <c r="D26" i="48"/>
  <c r="D25" i="48"/>
  <c r="D20" i="48"/>
  <c r="D19" i="48"/>
  <c r="D17" i="48"/>
  <c r="D16" i="48"/>
  <c r="E15" i="48"/>
  <c r="E14" i="48"/>
  <c r="A7" i="48"/>
  <c r="I40" i="45"/>
  <c r="N34" i="45"/>
  <c r="M34" i="45"/>
  <c r="J34" i="45"/>
  <c r="I34" i="45"/>
  <c r="G34" i="45"/>
  <c r="F34" i="45"/>
  <c r="C34" i="45"/>
  <c r="B34" i="45"/>
  <c r="N33" i="45"/>
  <c r="M33" i="45"/>
  <c r="J33" i="45"/>
  <c r="I33" i="45"/>
  <c r="G33" i="45"/>
  <c r="F33" i="45"/>
  <c r="C33" i="45"/>
  <c r="B33" i="45"/>
  <c r="N32" i="45"/>
  <c r="O33" i="45" s="1"/>
  <c r="M32" i="45"/>
  <c r="J32" i="45"/>
  <c r="I32" i="45"/>
  <c r="G32" i="45"/>
  <c r="H33" i="45" s="1"/>
  <c r="F32" i="45"/>
  <c r="C32" i="45"/>
  <c r="B32" i="45"/>
  <c r="A32" i="45"/>
  <c r="A33" i="45" s="1"/>
  <c r="N31" i="45"/>
  <c r="M31" i="45"/>
  <c r="J31" i="45"/>
  <c r="I31" i="45"/>
  <c r="G31" i="45"/>
  <c r="F31" i="45"/>
  <c r="C31" i="45"/>
  <c r="B31" i="45"/>
  <c r="O30" i="45"/>
  <c r="N30" i="45"/>
  <c r="M30" i="45"/>
  <c r="J30" i="45"/>
  <c r="I30" i="45"/>
  <c r="G30" i="45"/>
  <c r="F30" i="45"/>
  <c r="C30" i="45"/>
  <c r="B30" i="45"/>
  <c r="N29" i="45"/>
  <c r="M29" i="45"/>
  <c r="J29" i="45"/>
  <c r="I29" i="45"/>
  <c r="G29" i="45"/>
  <c r="H30" i="45" s="1"/>
  <c r="F29" i="45"/>
  <c r="C29" i="45"/>
  <c r="B29" i="45"/>
  <c r="N28" i="45"/>
  <c r="M28" i="45"/>
  <c r="J28" i="45"/>
  <c r="I28" i="45"/>
  <c r="G28" i="45"/>
  <c r="F28" i="45"/>
  <c r="C28" i="45"/>
  <c r="B28" i="45"/>
  <c r="N27" i="45"/>
  <c r="M27" i="45"/>
  <c r="J27" i="45"/>
  <c r="I27" i="45"/>
  <c r="G27" i="45"/>
  <c r="F27" i="45"/>
  <c r="C27" i="45"/>
  <c r="B27" i="45"/>
  <c r="N26" i="45"/>
  <c r="O27" i="45" s="1"/>
  <c r="M26" i="45"/>
  <c r="J26" i="45"/>
  <c r="I26" i="45"/>
  <c r="G26" i="45"/>
  <c r="F26" i="45"/>
  <c r="C26" i="45"/>
  <c r="B26" i="45"/>
  <c r="N25" i="45"/>
  <c r="M25" i="45"/>
  <c r="J25" i="45"/>
  <c r="I25" i="45"/>
  <c r="G25" i="45"/>
  <c r="F25" i="45"/>
  <c r="C25" i="45"/>
  <c r="B25" i="45"/>
  <c r="N24" i="45"/>
  <c r="M24" i="45"/>
  <c r="J24" i="45"/>
  <c r="I24" i="45"/>
  <c r="G24" i="45"/>
  <c r="F24" i="45"/>
  <c r="C24" i="45"/>
  <c r="B24" i="45"/>
  <c r="N23" i="45"/>
  <c r="O24" i="45" s="1"/>
  <c r="M23" i="45"/>
  <c r="J23" i="45"/>
  <c r="I23" i="45"/>
  <c r="G23" i="45"/>
  <c r="H24" i="45" s="1"/>
  <c r="F23" i="45"/>
  <c r="C23" i="45"/>
  <c r="B23" i="45"/>
  <c r="N22" i="45"/>
  <c r="M22" i="45"/>
  <c r="J22" i="45"/>
  <c r="I22" i="45"/>
  <c r="G22" i="45"/>
  <c r="F22" i="45"/>
  <c r="C22" i="45"/>
  <c r="B22" i="45"/>
  <c r="N21" i="45"/>
  <c r="M21" i="45"/>
  <c r="J21" i="45"/>
  <c r="I21" i="45"/>
  <c r="G21" i="45"/>
  <c r="F21" i="45"/>
  <c r="C21" i="45"/>
  <c r="B21" i="45"/>
  <c r="N20" i="45"/>
  <c r="O21" i="45" s="1"/>
  <c r="M20" i="45"/>
  <c r="J20" i="45"/>
  <c r="I20" i="45"/>
  <c r="G20" i="45"/>
  <c r="F20" i="45"/>
  <c r="C20" i="45"/>
  <c r="B20" i="45"/>
  <c r="J39" i="44"/>
  <c r="I40" i="44"/>
  <c r="A32" i="44"/>
  <c r="O30" i="44"/>
  <c r="H30" i="44"/>
  <c r="O27" i="44"/>
  <c r="H27" i="44"/>
  <c r="O24" i="44"/>
  <c r="H24" i="44"/>
  <c r="O21" i="44"/>
  <c r="H21" i="44"/>
  <c r="E85" i="46"/>
  <c r="E84" i="46"/>
  <c r="E83" i="46"/>
  <c r="E82" i="46"/>
  <c r="E75" i="46"/>
  <c r="D5" i="19"/>
  <c r="H27" i="45" l="1"/>
  <c r="H21" i="45"/>
  <c r="L37" i="44"/>
  <c r="L40" i="44"/>
  <c r="L39" i="44"/>
  <c r="L38" i="44"/>
  <c r="L28" i="47"/>
  <c r="K28" i="47"/>
  <c r="L27" i="47"/>
  <c r="K27" i="47"/>
  <c r="L26" i="47"/>
  <c r="K26" i="47"/>
  <c r="L25" i="47"/>
  <c r="K25" i="47"/>
  <c r="K40" i="44"/>
  <c r="K39" i="44"/>
  <c r="K38" i="44"/>
  <c r="K37" i="44"/>
  <c r="J28" i="47"/>
  <c r="J27" i="47"/>
  <c r="J26" i="47"/>
  <c r="J25" i="47"/>
  <c r="I28" i="47"/>
  <c r="I27" i="47"/>
  <c r="C27" i="47"/>
  <c r="I26" i="47"/>
  <c r="C26" i="47"/>
  <c r="I25" i="47"/>
  <c r="O21" i="47"/>
  <c r="H21" i="47"/>
  <c r="O18" i="47"/>
  <c r="H18" i="47"/>
  <c r="O15" i="47"/>
  <c r="H15" i="47"/>
  <c r="O12" i="47"/>
  <c r="H12" i="47"/>
  <c r="A11" i="47"/>
  <c r="A14" i="47" s="1"/>
  <c r="O9" i="47"/>
  <c r="H9" i="47"/>
  <c r="A9" i="47"/>
  <c r="L29" i="47" l="1"/>
  <c r="K29" i="47"/>
  <c r="M26" i="47"/>
  <c r="M28" i="47"/>
  <c r="M25" i="47"/>
  <c r="J29" i="47"/>
  <c r="M27" i="47"/>
  <c r="A17" i="47"/>
  <c r="A15" i="47"/>
  <c r="I29" i="47"/>
  <c r="A12" i="47"/>
  <c r="M29" i="47" l="1"/>
  <c r="A20" i="47"/>
  <c r="A21" i="47" s="1"/>
  <c r="A18" i="47"/>
  <c r="B44" i="46" l="1"/>
  <c r="Q38" i="46"/>
  <c r="F39" i="46"/>
  <c r="F40" i="46"/>
  <c r="F41" i="46"/>
  <c r="F38" i="46"/>
  <c r="C39" i="46"/>
  <c r="C40" i="46"/>
  <c r="C41" i="46"/>
  <c r="C38" i="46"/>
  <c r="B29" i="46"/>
  <c r="B68" i="46"/>
  <c r="E64" i="46"/>
  <c r="B64" i="46"/>
  <c r="E55" i="46"/>
  <c r="B55" i="46"/>
  <c r="J36" i="46"/>
  <c r="E35" i="46"/>
  <c r="I34" i="46"/>
  <c r="E34" i="46"/>
  <c r="G16" i="46"/>
  <c r="G14" i="46"/>
  <c r="G13" i="46"/>
  <c r="G12" i="46"/>
  <c r="G8" i="46"/>
  <c r="G7" i="46"/>
  <c r="I36" i="45"/>
  <c r="C37" i="45"/>
  <c r="N19" i="45"/>
  <c r="M19" i="45"/>
  <c r="J19" i="45"/>
  <c r="I19" i="45"/>
  <c r="N18" i="45"/>
  <c r="M18" i="45"/>
  <c r="J18" i="45"/>
  <c r="I18" i="45"/>
  <c r="N17" i="45"/>
  <c r="M17" i="45"/>
  <c r="J17" i="45"/>
  <c r="I17" i="45"/>
  <c r="N16" i="45"/>
  <c r="M16" i="45"/>
  <c r="J16" i="45"/>
  <c r="I16" i="45"/>
  <c r="N15" i="45"/>
  <c r="M15" i="45"/>
  <c r="J15" i="45"/>
  <c r="I15" i="45"/>
  <c r="N14" i="45"/>
  <c r="M14" i="45"/>
  <c r="J14" i="45"/>
  <c r="I14" i="45"/>
  <c r="N13" i="45"/>
  <c r="M13" i="45"/>
  <c r="J13" i="45"/>
  <c r="I13" i="45"/>
  <c r="N12" i="45"/>
  <c r="M12" i="45"/>
  <c r="J12" i="45"/>
  <c r="I12" i="45"/>
  <c r="N11" i="45"/>
  <c r="M11" i="45"/>
  <c r="J11" i="45"/>
  <c r="I11" i="45"/>
  <c r="N10" i="45"/>
  <c r="M10" i="45"/>
  <c r="J10" i="45"/>
  <c r="I10" i="45"/>
  <c r="N9" i="45"/>
  <c r="M9" i="45"/>
  <c r="J9" i="45"/>
  <c r="I9" i="45"/>
  <c r="G19" i="45"/>
  <c r="F19" i="45"/>
  <c r="C19" i="45"/>
  <c r="B19" i="45"/>
  <c r="G18" i="45"/>
  <c r="F18" i="45"/>
  <c r="C18" i="45"/>
  <c r="B18" i="45"/>
  <c r="G17" i="45"/>
  <c r="F17" i="45"/>
  <c r="C17" i="45"/>
  <c r="B17" i="45"/>
  <c r="G16" i="45"/>
  <c r="F16" i="45"/>
  <c r="C16" i="45"/>
  <c r="B16" i="45"/>
  <c r="G15" i="45"/>
  <c r="F15" i="45"/>
  <c r="C15" i="45"/>
  <c r="B15" i="45"/>
  <c r="G14" i="45"/>
  <c r="F14" i="45"/>
  <c r="C14" i="45"/>
  <c r="B14" i="45"/>
  <c r="G13" i="45"/>
  <c r="F13" i="45"/>
  <c r="C13" i="45"/>
  <c r="B13" i="45"/>
  <c r="G12" i="45"/>
  <c r="F12" i="45"/>
  <c r="C12" i="45"/>
  <c r="B12" i="45"/>
  <c r="G11" i="45"/>
  <c r="F11" i="45"/>
  <c r="C11" i="45"/>
  <c r="B11" i="45"/>
  <c r="B10" i="45"/>
  <c r="G10" i="45"/>
  <c r="F10" i="45"/>
  <c r="C10" i="45"/>
  <c r="G9" i="45"/>
  <c r="F9" i="45"/>
  <c r="C9" i="45"/>
  <c r="B9" i="45"/>
  <c r="O8" i="45"/>
  <c r="N8" i="45"/>
  <c r="M8" i="45"/>
  <c r="J8" i="45"/>
  <c r="I8" i="45"/>
  <c r="H8" i="45"/>
  <c r="G8" i="45"/>
  <c r="F8" i="45"/>
  <c r="C8" i="45"/>
  <c r="B8" i="45"/>
  <c r="A8" i="45"/>
  <c r="A9" i="45" s="1"/>
  <c r="K47" i="45"/>
  <c r="K58" i="45"/>
  <c r="K57" i="45"/>
  <c r="K53" i="45"/>
  <c r="K52" i="45"/>
  <c r="K48" i="45"/>
  <c r="J37" i="44"/>
  <c r="J40" i="44"/>
  <c r="J38" i="44"/>
  <c r="I39" i="44"/>
  <c r="I38" i="44"/>
  <c r="I37" i="44"/>
  <c r="D22" i="49" l="1"/>
  <c r="N2" i="59"/>
  <c r="K59" i="45"/>
  <c r="K49" i="45"/>
  <c r="K54" i="45"/>
  <c r="J39" i="45"/>
  <c r="J38" i="45"/>
  <c r="H12" i="45"/>
  <c r="O15" i="45"/>
  <c r="I37" i="45"/>
  <c r="J37" i="45"/>
  <c r="H9" i="45"/>
  <c r="I39" i="45"/>
  <c r="O9" i="45"/>
  <c r="I38" i="45"/>
  <c r="L40" i="45"/>
  <c r="L39" i="45"/>
  <c r="K39" i="45"/>
  <c r="L38" i="45"/>
  <c r="K38" i="45"/>
  <c r="L37" i="45"/>
  <c r="K37" i="45"/>
  <c r="K40" i="45"/>
  <c r="A11" i="45"/>
  <c r="A12" i="45" s="1"/>
  <c r="H18" i="45"/>
  <c r="O12" i="45"/>
  <c r="J40" i="45"/>
  <c r="O18" i="45"/>
  <c r="H15" i="45"/>
  <c r="K41" i="45" l="1"/>
  <c r="L41" i="45"/>
  <c r="A14" i="45"/>
  <c r="A17" i="45" s="1"/>
  <c r="A20" i="45" s="1"/>
  <c r="M39" i="45"/>
  <c r="I41" i="45"/>
  <c r="M40" i="45"/>
  <c r="M38" i="45"/>
  <c r="J41" i="45"/>
  <c r="M37" i="45"/>
  <c r="A21" i="45" l="1"/>
  <c r="A23" i="45"/>
  <c r="A15" i="45"/>
  <c r="M41" i="45"/>
  <c r="A18" i="45"/>
  <c r="A24" i="45" l="1"/>
  <c r="A26" i="45"/>
  <c r="O33" i="44"/>
  <c r="H33" i="44"/>
  <c r="O18" i="44"/>
  <c r="H18" i="44"/>
  <c r="O15" i="44"/>
  <c r="H15" i="44"/>
  <c r="A11" i="44"/>
  <c r="A12" i="44" s="1"/>
  <c r="O12" i="44"/>
  <c r="H12" i="44"/>
  <c r="J41" i="44"/>
  <c r="K41" i="44"/>
  <c r="L41" i="44"/>
  <c r="I41" i="44"/>
  <c r="M38" i="44"/>
  <c r="M39" i="44"/>
  <c r="M40" i="44"/>
  <c r="M37" i="44"/>
  <c r="O9" i="44"/>
  <c r="H9" i="44"/>
  <c r="C39" i="44"/>
  <c r="C39" i="45" s="1"/>
  <c r="C38" i="44"/>
  <c r="C38" i="45" s="1"/>
  <c r="A9" i="44"/>
  <c r="D34" i="12"/>
  <c r="H6" i="29"/>
  <c r="D33" i="12"/>
  <c r="H8" i="29"/>
  <c r="D11" i="41"/>
  <c r="D12" i="41"/>
  <c r="D13" i="41"/>
  <c r="D14" i="41"/>
  <c r="D15" i="41"/>
  <c r="D16" i="41"/>
  <c r="D17" i="41"/>
  <c r="D18" i="41"/>
  <c r="D19" i="41"/>
  <c r="D20" i="41"/>
  <c r="D21" i="41"/>
  <c r="D22" i="41"/>
  <c r="D23" i="41"/>
  <c r="D24" i="41"/>
  <c r="D25" i="41"/>
  <c r="D26" i="41"/>
  <c r="D27" i="41"/>
  <c r="D28" i="41"/>
  <c r="D29" i="41"/>
  <c r="D30" i="41"/>
  <c r="D31" i="41"/>
  <c r="D32" i="41"/>
  <c r="D33" i="41"/>
  <c r="D34" i="41"/>
  <c r="D36" i="41"/>
  <c r="D10" i="41"/>
  <c r="L36" i="41"/>
  <c r="C11" i="41"/>
  <c r="L11" i="41" s="1"/>
  <c r="C12" i="41"/>
  <c r="L12" i="41" s="1"/>
  <c r="C13" i="41"/>
  <c r="L13" i="41" s="1"/>
  <c r="C14" i="41"/>
  <c r="L14" i="41" s="1"/>
  <c r="C15" i="41"/>
  <c r="C16" i="41"/>
  <c r="L16" i="41" s="1"/>
  <c r="C17" i="41"/>
  <c r="L17" i="41" s="1"/>
  <c r="C18" i="41"/>
  <c r="L18" i="41" s="1"/>
  <c r="C19" i="41"/>
  <c r="L19" i="41" s="1"/>
  <c r="C20" i="41"/>
  <c r="L20" i="41" s="1"/>
  <c r="C21" i="41"/>
  <c r="L21" i="41" s="1"/>
  <c r="C22" i="41"/>
  <c r="L22" i="41" s="1"/>
  <c r="C23" i="41"/>
  <c r="C24" i="41"/>
  <c r="L24" i="41" s="1"/>
  <c r="C25" i="41"/>
  <c r="L25" i="41" s="1"/>
  <c r="C26" i="41"/>
  <c r="L26" i="41" s="1"/>
  <c r="C27" i="41"/>
  <c r="L27" i="41" s="1"/>
  <c r="C28" i="41"/>
  <c r="L28" i="41" s="1"/>
  <c r="C29" i="41"/>
  <c r="L29" i="41" s="1"/>
  <c r="C30" i="41"/>
  <c r="L30" i="41" s="1"/>
  <c r="C31" i="41"/>
  <c r="C32" i="41"/>
  <c r="L32" i="41" s="1"/>
  <c r="C33" i="41"/>
  <c r="L33" i="41" s="1"/>
  <c r="C34" i="41"/>
  <c r="L34" i="41" s="1"/>
  <c r="C84" i="29"/>
  <c r="A27" i="45" l="1"/>
  <c r="A29" i="45"/>
  <c r="A30" i="45" s="1"/>
  <c r="A14" i="44"/>
  <c r="M41" i="44"/>
  <c r="L31" i="41"/>
  <c r="L23" i="41"/>
  <c r="L15" i="41"/>
  <c r="E10" i="41"/>
  <c r="E27" i="41"/>
  <c r="F27" i="41"/>
  <c r="G27" i="41" s="1"/>
  <c r="H27" i="41"/>
  <c r="I27" i="41" s="1"/>
  <c r="J27" i="41"/>
  <c r="E28" i="41"/>
  <c r="F28" i="41"/>
  <c r="G28" i="41" s="1"/>
  <c r="H28" i="41"/>
  <c r="I28" i="41" s="1"/>
  <c r="J28" i="41"/>
  <c r="A15" i="44" l="1"/>
  <c r="A17" i="44"/>
  <c r="A20" i="44" s="1"/>
  <c r="N32" i="43"/>
  <c r="N23" i="43"/>
  <c r="N19" i="43"/>
  <c r="D38" i="9"/>
  <c r="D36" i="9" s="1"/>
  <c r="D32" i="9"/>
  <c r="D27" i="9"/>
  <c r="E26" i="41"/>
  <c r="F26" i="41"/>
  <c r="G26" i="41" s="1"/>
  <c r="H26" i="41"/>
  <c r="I26" i="41" s="1"/>
  <c r="J26" i="41"/>
  <c r="E29" i="41"/>
  <c r="F29" i="41"/>
  <c r="G29" i="41" s="1"/>
  <c r="H29" i="41"/>
  <c r="I29" i="41" s="1"/>
  <c r="J29" i="41"/>
  <c r="J11" i="41"/>
  <c r="J12" i="41"/>
  <c r="J13" i="41"/>
  <c r="J14" i="41"/>
  <c r="J15" i="41"/>
  <c r="J16" i="41"/>
  <c r="J17" i="41"/>
  <c r="J18" i="41"/>
  <c r="J19" i="41"/>
  <c r="J20" i="41"/>
  <c r="J21" i="41"/>
  <c r="J22" i="41"/>
  <c r="J23" i="41"/>
  <c r="J24" i="41"/>
  <c r="J25" i="41"/>
  <c r="J30" i="41"/>
  <c r="J31" i="41"/>
  <c r="J32" i="41"/>
  <c r="J33" i="41"/>
  <c r="J34" i="41"/>
  <c r="J36" i="41"/>
  <c r="J10" i="41"/>
  <c r="H11" i="41"/>
  <c r="H12" i="41"/>
  <c r="H13" i="41"/>
  <c r="H14" i="41"/>
  <c r="H15" i="41"/>
  <c r="H16" i="41"/>
  <c r="H17" i="41"/>
  <c r="H18" i="41"/>
  <c r="H19" i="41"/>
  <c r="H20" i="41"/>
  <c r="H21" i="41"/>
  <c r="H22" i="41"/>
  <c r="H23" i="41"/>
  <c r="H24" i="41"/>
  <c r="H25" i="41"/>
  <c r="H30" i="41"/>
  <c r="H31" i="41"/>
  <c r="H32" i="41"/>
  <c r="H33" i="41"/>
  <c r="I33" i="41" s="1"/>
  <c r="H34" i="41"/>
  <c r="H36" i="41"/>
  <c r="H10" i="41"/>
  <c r="F11" i="41"/>
  <c r="F12" i="41"/>
  <c r="F13" i="41"/>
  <c r="F14" i="41"/>
  <c r="F15" i="41"/>
  <c r="F16" i="41"/>
  <c r="F17" i="41"/>
  <c r="F18" i="41"/>
  <c r="F19" i="41"/>
  <c r="F20" i="41"/>
  <c r="F21" i="41"/>
  <c r="F22" i="41"/>
  <c r="G22" i="41" s="1"/>
  <c r="F23" i="41"/>
  <c r="F24" i="41"/>
  <c r="F25" i="41"/>
  <c r="F30" i="41"/>
  <c r="F31" i="41"/>
  <c r="F32" i="41"/>
  <c r="F33" i="41"/>
  <c r="G33" i="41" s="1"/>
  <c r="F34" i="41"/>
  <c r="F36" i="41"/>
  <c r="F10" i="41"/>
  <c r="E11" i="41"/>
  <c r="E12" i="41"/>
  <c r="E13" i="41"/>
  <c r="E14" i="41"/>
  <c r="E15" i="41"/>
  <c r="E16" i="41"/>
  <c r="E17" i="41"/>
  <c r="E18" i="41"/>
  <c r="E19" i="41"/>
  <c r="E20" i="41"/>
  <c r="E21" i="41"/>
  <c r="E22" i="41"/>
  <c r="E23" i="41"/>
  <c r="E24" i="41"/>
  <c r="E25" i="41"/>
  <c r="E30" i="41"/>
  <c r="E31" i="41"/>
  <c r="E32" i="41"/>
  <c r="E33" i="41"/>
  <c r="E34" i="41"/>
  <c r="E36" i="41"/>
  <c r="E14" i="42"/>
  <c r="E13" i="42"/>
  <c r="E11" i="42"/>
  <c r="E4" i="42"/>
  <c r="A21" i="44" l="1"/>
  <c r="A23" i="44"/>
  <c r="A18" i="44"/>
  <c r="C37" i="41"/>
  <c r="I11" i="41"/>
  <c r="I12" i="41"/>
  <c r="I13" i="41"/>
  <c r="I14" i="41"/>
  <c r="I15" i="41"/>
  <c r="I16" i="41"/>
  <c r="I17" i="41"/>
  <c r="I18" i="41"/>
  <c r="I19" i="41"/>
  <c r="I20" i="41"/>
  <c r="I21" i="41"/>
  <c r="I22" i="41"/>
  <c r="I23" i="41"/>
  <c r="I24" i="41"/>
  <c r="I25" i="41"/>
  <c r="I30" i="41"/>
  <c r="I31" i="41"/>
  <c r="I32" i="41"/>
  <c r="I34" i="41"/>
  <c r="I36" i="41"/>
  <c r="G11" i="41"/>
  <c r="G12" i="41"/>
  <c r="G13" i="41"/>
  <c r="G14" i="41"/>
  <c r="G15" i="41"/>
  <c r="G16" i="41"/>
  <c r="G17" i="41"/>
  <c r="G18" i="41"/>
  <c r="G19" i="41"/>
  <c r="G20" i="41"/>
  <c r="G21" i="41"/>
  <c r="G23" i="41"/>
  <c r="G24" i="41"/>
  <c r="G25" i="41"/>
  <c r="G30" i="41"/>
  <c r="G31" i="41"/>
  <c r="G32" i="41"/>
  <c r="G34" i="41"/>
  <c r="G36" i="41"/>
  <c r="A24" i="44" l="1"/>
  <c r="A26" i="44"/>
  <c r="A33" i="44"/>
  <c r="I10" i="41"/>
  <c r="I37" i="41" s="1"/>
  <c r="H37" i="41"/>
  <c r="G10" i="41"/>
  <c r="F37" i="41"/>
  <c r="K10" i="41"/>
  <c r="J37" i="41"/>
  <c r="M10" i="41" l="1"/>
  <c r="N10" i="41"/>
  <c r="A27" i="44"/>
  <c r="A29" i="44"/>
  <c r="A30" i="44" s="1"/>
  <c r="G37" i="41"/>
  <c r="K28" i="41"/>
  <c r="N28" i="41" s="1"/>
  <c r="K27" i="41"/>
  <c r="N27" i="41" s="1"/>
  <c r="K20" i="41"/>
  <c r="N20" i="41" s="1"/>
  <c r="K23" i="41"/>
  <c r="N23" i="41" s="1"/>
  <c r="K24" i="41"/>
  <c r="N24" i="41" s="1"/>
  <c r="K22" i="41"/>
  <c r="N22" i="41" s="1"/>
  <c r="K12" i="41"/>
  <c r="N12" i="41" s="1"/>
  <c r="K36" i="41"/>
  <c r="N36" i="41" s="1"/>
  <c r="K31" i="41"/>
  <c r="N31" i="41" s="1"/>
  <c r="K15" i="41"/>
  <c r="N15" i="41" s="1"/>
  <c r="K33" i="41"/>
  <c r="N33" i="41" s="1"/>
  <c r="K18" i="41"/>
  <c r="N18" i="41" s="1"/>
  <c r="K16" i="41"/>
  <c r="N16" i="41" s="1"/>
  <c r="K11" i="41"/>
  <c r="N11" i="41" s="1"/>
  <c r="K17" i="41"/>
  <c r="N17" i="41" s="1"/>
  <c r="K21" i="41"/>
  <c r="N21" i="41" s="1"/>
  <c r="K32" i="41"/>
  <c r="N32" i="41" s="1"/>
  <c r="K14" i="41"/>
  <c r="N14" i="41" s="1"/>
  <c r="K26" i="41"/>
  <c r="N26" i="41" s="1"/>
  <c r="K25" i="41"/>
  <c r="N25" i="41" s="1"/>
  <c r="K30" i="41"/>
  <c r="N30" i="41" s="1"/>
  <c r="K34" i="41"/>
  <c r="N34" i="41" s="1"/>
  <c r="K13" i="41"/>
  <c r="N13" i="41" s="1"/>
  <c r="K19" i="41"/>
  <c r="N19" i="41" s="1"/>
  <c r="K29" i="41"/>
  <c r="N29" i="41" s="1"/>
  <c r="N37" i="41" l="1"/>
  <c r="G31" i="12" s="1"/>
  <c r="M18" i="41"/>
  <c r="M26" i="41"/>
  <c r="M24" i="41"/>
  <c r="M27" i="41"/>
  <c r="M16" i="41"/>
  <c r="M20" i="41"/>
  <c r="M31" i="41"/>
  <c r="M28" i="41"/>
  <c r="M30" i="41"/>
  <c r="M33" i="41"/>
  <c r="M23" i="41"/>
  <c r="M14" i="41"/>
  <c r="M29" i="41"/>
  <c r="M19" i="41"/>
  <c r="M13" i="41"/>
  <c r="M12" i="41"/>
  <c r="M25" i="41"/>
  <c r="M15" i="41"/>
  <c r="M32" i="41"/>
  <c r="M21" i="41"/>
  <c r="M36" i="41"/>
  <c r="M17" i="41"/>
  <c r="M34" i="41"/>
  <c r="M11" i="41"/>
  <c r="M22" i="41"/>
  <c r="K37" i="41"/>
  <c r="H10" i="34" l="1"/>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9" i="34"/>
  <c r="G57" i="38" l="1"/>
  <c r="E57" i="38"/>
  <c r="A57" i="38"/>
  <c r="D16" i="9" l="1"/>
  <c r="D21" i="9" l="1"/>
  <c r="D7" i="9"/>
  <c r="V2" i="59" l="1"/>
  <c r="D44" i="9"/>
  <c r="B15" i="29"/>
  <c r="H10" i="29"/>
  <c r="S5" i="29"/>
  <c r="H5" i="29"/>
  <c r="H4" i="29"/>
  <c r="D29" i="12"/>
  <c r="D28" i="12"/>
  <c r="D27" i="12"/>
  <c r="D23" i="12"/>
  <c r="D22" i="12"/>
  <c r="D21" i="12"/>
  <c r="D20" i="12"/>
  <c r="D17" i="12"/>
  <c r="E16" i="12"/>
  <c r="E15" i="12"/>
  <c r="M13" i="29"/>
  <c r="M3" i="38" l="1"/>
  <c r="H35" i="12"/>
  <c r="E72" i="46"/>
  <c r="P2" i="59"/>
  <c r="E47" i="6"/>
  <c r="E56" i="6"/>
  <c r="B47" i="6"/>
  <c r="B20" i="29" s="1"/>
  <c r="Q2" i="59" l="1"/>
  <c r="R2" i="59" s="1"/>
  <c r="S2" i="59"/>
  <c r="G63" i="3"/>
  <c r="I36" i="46" s="1"/>
  <c r="D63" i="3"/>
  <c r="E36" i="46" s="1"/>
  <c r="J6" i="34" l="1"/>
  <c r="B56" i="6"/>
  <c r="C8" i="21"/>
  <c r="F47" i="29" l="1"/>
  <c r="F48" i="29"/>
  <c r="F49" i="29"/>
  <c r="F50" i="29"/>
  <c r="F51" i="29"/>
  <c r="F52" i="29"/>
  <c r="F53" i="29"/>
  <c r="F54" i="29"/>
  <c r="F55" i="29"/>
  <c r="F56" i="29"/>
  <c r="F57" i="29"/>
  <c r="D24" i="12" l="1"/>
  <c r="D18" i="12"/>
  <c r="E64" i="6" l="1"/>
  <c r="E28" i="6"/>
  <c r="G12" i="7" s="1"/>
  <c r="E29" i="6"/>
  <c r="I27" i="6"/>
  <c r="E27" i="6"/>
  <c r="F62" i="29" s="1"/>
  <c r="B15" i="6"/>
  <c r="J2" i="59" s="1"/>
  <c r="G10" i="6"/>
  <c r="C10" i="21" s="1"/>
  <c r="G8" i="6"/>
  <c r="G5" i="6"/>
  <c r="C5" i="21" s="1"/>
  <c r="G4" i="6"/>
  <c r="D28" i="5"/>
  <c r="D27" i="5"/>
  <c r="D26" i="5"/>
  <c r="D22" i="5"/>
  <c r="D21" i="5"/>
  <c r="D20" i="5"/>
  <c r="D19" i="5"/>
  <c r="D17" i="5"/>
  <c r="D16" i="5"/>
  <c r="E15" i="5"/>
  <c r="E14" i="5"/>
  <c r="F2" i="59" s="1"/>
  <c r="D21" i="49" l="1"/>
  <c r="O2" i="59"/>
  <c r="E74" i="46"/>
  <c r="D41" i="12"/>
  <c r="D23" i="49"/>
  <c r="D30" i="48"/>
  <c r="F15" i="37"/>
  <c r="A3" i="49"/>
  <c r="F17" i="37"/>
  <c r="A5" i="49"/>
  <c r="F16" i="37"/>
  <c r="A4" i="49"/>
  <c r="D12" i="27"/>
  <c r="H12" i="7"/>
  <c r="F46" i="29"/>
  <c r="C7" i="21"/>
  <c r="J62" i="29"/>
  <c r="D12" i="7"/>
  <c r="D5" i="7" l="1"/>
  <c r="H25" i="23"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6" i="19"/>
  <c r="I25" i="23"/>
  <c r="C21" i="35" l="1"/>
  <c r="D14" i="35"/>
  <c r="C14" i="35"/>
  <c r="C10" i="35"/>
  <c r="C8" i="35"/>
  <c r="C7" i="35"/>
  <c r="C5" i="35"/>
  <c r="C58" i="34" l="1"/>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B58" i="34" l="1"/>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C9" i="34"/>
  <c r="B9" i="34"/>
  <c r="C7" i="19" l="1"/>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6" i="19"/>
  <c r="C12" i="18" l="1"/>
  <c r="A13" i="18"/>
  <c r="C13" i="18" s="1"/>
  <c r="J27" i="18"/>
  <c r="I27" i="18"/>
  <c r="I30" i="18" l="1"/>
  <c r="A14" i="18"/>
  <c r="A57" i="15"/>
  <c r="A15" i="18" l="1"/>
  <c r="C14" i="18"/>
  <c r="A16" i="18" l="1"/>
  <c r="C15" i="18"/>
  <c r="G57" i="15"/>
  <c r="E57" i="15"/>
  <c r="A17" i="18" l="1"/>
  <c r="C16" i="18"/>
  <c r="A18" i="18" l="1"/>
  <c r="C17" i="18"/>
  <c r="A19" i="18" l="1"/>
  <c r="C18" i="18"/>
  <c r="R68" i="29"/>
  <c r="R67" i="29"/>
  <c r="R66" i="29"/>
  <c r="R65" i="29"/>
  <c r="G68" i="29"/>
  <c r="G67" i="29"/>
  <c r="G66" i="29"/>
  <c r="G65" i="29"/>
  <c r="C68" i="29"/>
  <c r="C67" i="29"/>
  <c r="C66" i="29"/>
  <c r="C65" i="29"/>
  <c r="A20" i="18" l="1"/>
  <c r="C19" i="18"/>
  <c r="B59" i="29"/>
  <c r="A21" i="18" l="1"/>
  <c r="C20" i="18"/>
  <c r="C15" i="21"/>
  <c r="G27" i="29"/>
  <c r="C34" i="29"/>
  <c r="F15" i="29"/>
  <c r="D48" i="12" s="1"/>
  <c r="G28" i="29"/>
  <c r="G26" i="29"/>
  <c r="G25" i="29"/>
  <c r="G24" i="29"/>
  <c r="G23" i="29"/>
  <c r="G22" i="29"/>
  <c r="G21" i="29"/>
  <c r="G31" i="29"/>
  <c r="I30" i="29"/>
  <c r="N28" i="29"/>
  <c r="N27" i="29"/>
  <c r="N24" i="29"/>
  <c r="N23" i="29"/>
  <c r="N22" i="29"/>
  <c r="D25" i="12"/>
  <c r="C21" i="18" l="1"/>
  <c r="C12" i="21"/>
  <c r="C12" i="35" s="1"/>
  <c r="M6" i="34"/>
  <c r="C16" i="21"/>
  <c r="C16" i="35" s="1"/>
  <c r="M3" i="15"/>
  <c r="C15" i="35"/>
  <c r="B60" i="6"/>
  <c r="F22" i="46" s="1"/>
  <c r="D17" i="21" l="1"/>
  <c r="D17" i="35" s="1"/>
  <c r="B29" i="29"/>
  <c r="E20" i="29"/>
  <c r="E29" i="29"/>
  <c r="B17" i="6" l="1"/>
  <c r="B24" i="46" l="1"/>
  <c r="C80" i="29"/>
  <c r="F63" i="29"/>
  <c r="I29" i="6"/>
  <c r="J63" i="29"/>
  <c r="G7" i="6" l="1"/>
  <c r="H7" i="29"/>
  <c r="E5" i="19"/>
  <c r="F5" i="19" s="1"/>
  <c r="G5" i="19" s="1"/>
  <c r="H5" i="19" s="1"/>
  <c r="I5" i="19" s="1"/>
  <c r="J5" i="19" s="1"/>
  <c r="K5" i="19" s="1"/>
  <c r="L5" i="19" s="1"/>
  <c r="M5" i="19" s="1"/>
  <c r="J29" i="6"/>
  <c r="K63" i="29"/>
  <c r="A7" i="5"/>
  <c r="G6" i="6"/>
  <c r="D20" i="49" l="1"/>
  <c r="I2" i="59"/>
  <c r="H12" i="27"/>
  <c r="K12" i="7"/>
  <c r="E12" i="21" l="1"/>
  <c r="E12" i="35" s="1"/>
  <c r="O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0A8A648A-A1F4-4D7D-AB4C-5A0FAA98CAA2}">
      <text>
        <r>
          <rPr>
            <sz val="9"/>
            <color indexed="81"/>
            <rFont val="MS P ゴシック"/>
            <family val="3"/>
            <charset val="128"/>
          </rPr>
          <t xml:space="preserve">プルダウンで選択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D4" authorId="0" shapeId="0" xr:uid="{00000000-0006-0000-0800-000001000000}">
      <text>
        <r>
          <rPr>
            <sz val="10"/>
            <color indexed="81"/>
            <rFont val="ＭＳ Ｐゴシック"/>
            <family val="3"/>
            <charset val="128"/>
          </rPr>
          <t>金額欄には、</t>
        </r>
        <r>
          <rPr>
            <b/>
            <sz val="10"/>
            <color indexed="81"/>
            <rFont val="ＭＳ Ｐゴシック"/>
            <family val="3"/>
            <charset val="128"/>
          </rPr>
          <t>円金額</t>
        </r>
        <r>
          <rPr>
            <sz val="10"/>
            <color indexed="81"/>
            <rFont val="ＭＳ Ｐゴシック"/>
            <family val="3"/>
            <charset val="128"/>
          </rPr>
          <t>をご記入ください。</t>
        </r>
        <r>
          <rPr>
            <b/>
            <sz val="10"/>
            <color indexed="81"/>
            <rFont val="ＭＳ Ｐゴシック"/>
            <family val="3"/>
            <charset val="128"/>
          </rPr>
          <t>計算式記入、リンク貼付け等はしないでください。</t>
        </r>
      </text>
    </comment>
    <comment ref="D36" authorId="0" shapeId="0" xr:uid="{00000000-0006-0000-0800-000002000000}">
      <text>
        <r>
          <rPr>
            <b/>
            <sz val="10"/>
            <color indexed="81"/>
            <rFont val="ＭＳ Ｐゴシック"/>
            <family val="3"/>
            <charset val="128"/>
          </rPr>
          <t>現地で発生する</t>
        </r>
        <r>
          <rPr>
            <sz val="10"/>
            <color indexed="81"/>
            <rFont val="ＭＳ Ｐゴシック"/>
            <family val="3"/>
            <charset val="128"/>
          </rPr>
          <t>、運営関係の費用。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3E3FD934-640E-443D-B512-F2544C6D5830}">
      <text>
        <r>
          <rPr>
            <sz val="10"/>
            <color indexed="81"/>
            <rFont val="ＭＳ Ｐゴシック"/>
            <family val="3"/>
            <charset val="128"/>
          </rPr>
          <t>申請日をご入力ください</t>
        </r>
      </text>
    </comment>
    <comment ref="J20" authorId="1" shapeId="0" xr:uid="{8B8BF0C6-DC5D-4EEC-9374-74F3DD259B0B}">
      <text>
        <r>
          <rPr>
            <sz val="9"/>
            <color indexed="81"/>
            <rFont val="MS P ゴシック"/>
            <family val="3"/>
            <charset val="128"/>
          </rPr>
          <t>押印後、
オリジナルを郵送してください。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竹村 育枝(Takemura Ikue)</author>
    <author>小金丸 幸(Koganemaru Miyuki)</author>
  </authors>
  <commentList>
    <comment ref="H3" authorId="0" shapeId="0" xr:uid="{00000000-0006-0000-0C00-000001000000}">
      <text>
        <r>
          <rPr>
            <b/>
            <sz val="9"/>
            <color indexed="81"/>
            <rFont val="ＭＳ Ｐゴシック"/>
            <family val="3"/>
            <charset val="128"/>
          </rPr>
          <t>報告日をご入力ください。</t>
        </r>
      </text>
    </comment>
    <comment ref="E31" authorId="1" shapeId="0" xr:uid="{9C500A5A-43A9-4D53-BA62-DD676B27DCFD}">
      <text>
        <r>
          <rPr>
            <sz val="12"/>
            <color indexed="81"/>
            <rFont val="MS P ゴシック"/>
            <family val="3"/>
            <charset val="128"/>
          </rPr>
          <t xml:space="preserve">プルダウンで選択
</t>
        </r>
      </text>
    </comment>
    <comment ref="F31" authorId="1" shapeId="0" xr:uid="{8D9471F1-DAC4-4C8B-B081-6E8184EFBAA9}">
      <text>
        <r>
          <rPr>
            <sz val="12"/>
            <color indexed="81"/>
            <rFont val="MS P ゴシック"/>
            <family val="3"/>
            <charset val="128"/>
          </rPr>
          <t>「その他」の場合は通貨を記載</t>
        </r>
      </text>
    </comment>
    <comment ref="G31" authorId="1" shapeId="0" xr:uid="{C3C1E3AC-AE73-4F09-ACBF-8AC1F15A4A02}">
      <text>
        <r>
          <rPr>
            <sz val="12"/>
            <color indexed="81"/>
            <rFont val="MS P ゴシック"/>
            <family val="3"/>
            <charset val="128"/>
          </rPr>
          <t>日本円以外の場合は表示（単価）を変更してください。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K1" authorId="0" shapeId="0" xr:uid="{6ACE0A16-81D0-4F36-A96F-CA73CEEB2798}">
      <text>
        <r>
          <rPr>
            <sz val="9"/>
            <color indexed="81"/>
            <rFont val="MS P ゴシック"/>
            <family val="3"/>
            <charset val="128"/>
          </rPr>
          <t xml:space="preserve">・補助対象「○」「×」を入力
「○」のみ算出内訳で集計されます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25" authorId="0" shapeId="0" xr:uid="{33B9A4B7-6A71-45C2-9CAA-FBA03DCA351D}">
      <text>
        <r>
          <rPr>
            <sz val="9"/>
            <color indexed="81"/>
            <rFont val="MS P ゴシック"/>
            <family val="3"/>
            <charset val="128"/>
          </rPr>
          <t xml:space="preserve">費目が分かれるか確認）
</t>
        </r>
      </text>
    </comment>
    <comment ref="E25" authorId="0" shapeId="0" xr:uid="{B341E309-71A5-4C9D-9E6B-9833939023BC}">
      <text>
        <r>
          <rPr>
            <sz val="9"/>
            <color indexed="81"/>
            <rFont val="MS P ゴシック"/>
            <family val="3"/>
            <charset val="128"/>
          </rPr>
          <t xml:space="preserve">費目が分かれるか確認）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C102" authorId="0" shapeId="0" xr:uid="{08AB61B5-9AA6-412B-A878-1B32AE1DE6D0}">
      <text>
        <r>
          <rPr>
            <sz val="11"/>
            <color indexed="81"/>
            <rFont val="MS P ゴシック"/>
            <family val="3"/>
            <charset val="128"/>
          </rPr>
          <t>参加者による評価結果を踏まえ記入してください。</t>
        </r>
      </text>
    </comment>
    <comment ref="D114" authorId="0" shapeId="0" xr:uid="{93903C87-9421-40AC-8C82-91F4F514D209}">
      <text>
        <r>
          <rPr>
            <sz val="11"/>
            <color indexed="81"/>
            <rFont val="MS P ゴシック"/>
            <family val="3"/>
            <charset val="128"/>
          </rPr>
          <t xml:space="preserve">費用は概算で構いません。
費用には直接費、直接・間接人件費を含みます。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田中 理紗(Tanaka Risa)</author>
  </authors>
  <commentList>
    <comment ref="B8" authorId="0" shapeId="0" xr:uid="{E78038DC-5E45-4D97-AD51-6F6D97FA89A7}">
      <text>
        <r>
          <rPr>
            <sz val="9"/>
            <color indexed="81"/>
            <rFont val="MS P ゴシック"/>
            <family val="3"/>
            <charset val="128"/>
          </rPr>
          <t xml:space="preserve">プルダウンで選択
</t>
        </r>
      </text>
    </comment>
    <comment ref="B9" authorId="0" shapeId="0" xr:uid="{14B1A88E-39F7-431E-BD64-1EE3FD1B68F3}">
      <text>
        <r>
          <rPr>
            <sz val="9"/>
            <color indexed="81"/>
            <rFont val="MS P ゴシック"/>
            <family val="3"/>
            <charset val="128"/>
          </rPr>
          <t xml:space="preserve">プルダウンで選択
</t>
        </r>
      </text>
    </comment>
    <comment ref="B55" authorId="1" shapeId="0" xr:uid="{E8D2C427-FD9A-45F9-8384-FDD98FDDD942}">
      <text>
        <r>
          <rPr>
            <sz val="10"/>
            <color indexed="81"/>
            <rFont val="ＭＳ Ｐゴシック"/>
            <family val="3"/>
            <charset val="128"/>
          </rPr>
          <t>不要の場合は、非表示にしてください。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D5" authorId="0" shapeId="0" xr:uid="{00000000-0006-0000-1300-000001000000}">
      <text>
        <r>
          <rPr>
            <sz val="10"/>
            <color indexed="81"/>
            <rFont val="ＭＳ Ｐゴシック"/>
            <family val="3"/>
            <charset val="128"/>
          </rPr>
          <t>日付を確認し、正しい日付をご入力ください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E6" authorId="0" shapeId="0" xr:uid="{00000000-0006-0000-1400-000001000000}">
      <text>
        <r>
          <rPr>
            <sz val="10"/>
            <color indexed="81"/>
            <rFont val="ＭＳ Ｐゴシック"/>
            <family val="3"/>
            <charset val="128"/>
          </rPr>
          <t>1日あたりの現地通貨の単価をご入力ください</t>
        </r>
      </text>
    </comment>
    <comment ref="K6" authorId="0" shapeId="0" xr:uid="{00000000-0006-0000-1400-000002000000}">
      <text>
        <r>
          <rPr>
            <sz val="10"/>
            <color indexed="81"/>
            <rFont val="ＭＳ Ｐゴシック"/>
            <family val="3"/>
            <charset val="128"/>
          </rPr>
          <t>現地通貨の単位をご記入ください</t>
        </r>
      </text>
    </comment>
    <comment ref="O6" authorId="0" shapeId="0" xr:uid="{00000000-0006-0000-1400-000003000000}">
      <text>
        <r>
          <rPr>
            <sz val="10"/>
            <color indexed="81"/>
            <rFont val="ＭＳ Ｐゴシック"/>
            <family val="3"/>
            <charset val="128"/>
          </rPr>
          <t>研修期間が正しいかご確認ください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2" authorId="0" shapeId="0" xr:uid="{00000000-0006-0000-0100-000001000000}">
      <text>
        <r>
          <rPr>
            <sz val="10"/>
            <color indexed="81"/>
            <rFont val="ＭＳ Ｐゴシック"/>
            <family val="3"/>
            <charset val="128"/>
          </rPr>
          <t>申請日をご入力ください</t>
        </r>
      </text>
    </comment>
    <comment ref="D7" authorId="1" shapeId="0" xr:uid="{5BD90F7B-A4D1-401E-9131-8BED076A96EC}">
      <text>
        <r>
          <rPr>
            <sz val="9"/>
            <color indexed="81"/>
            <rFont val="MS P ゴシック"/>
            <family val="3"/>
            <charset val="128"/>
          </rPr>
          <t xml:space="preserve">プルダウンで選択してください。
</t>
        </r>
      </text>
    </comment>
    <comment ref="J7" authorId="1" shapeId="0" xr:uid="{C6EB98CD-AAB6-4DAD-9660-A0C81EB93C3E}">
      <text>
        <r>
          <rPr>
            <sz val="9"/>
            <color indexed="81"/>
            <rFont val="MS P ゴシック"/>
            <family val="3"/>
            <charset val="128"/>
          </rPr>
          <t xml:space="preserve">プルダウンで選択してください。
「通常型」「三国型」「三国実務型」
</t>
        </r>
      </text>
    </comment>
    <comment ref="K7" authorId="1" shapeId="0" xr:uid="{D3A77318-3CEB-4941-A1D1-12EA3E2E4E6B}">
      <text>
        <r>
          <rPr>
            <sz val="9"/>
            <color indexed="81"/>
            <rFont val="MS P ゴシック"/>
            <family val="3"/>
            <charset val="128"/>
          </rPr>
          <t xml:space="preserve">プルダウンで選択してください。
「対面」「オンライン」「対面・オンライン」
</t>
        </r>
      </text>
    </comment>
    <comment ref="D8" authorId="1" shapeId="0" xr:uid="{8011E33F-4302-4D32-9435-B4A1F63E5664}">
      <text>
        <r>
          <rPr>
            <sz val="9"/>
            <color indexed="81"/>
            <rFont val="MS P ゴシック"/>
            <family val="3"/>
            <charset val="128"/>
          </rPr>
          <t xml:space="preserve">ゼロエミ事業の場合のみ、プルダウンで選択してください。
</t>
        </r>
      </text>
    </comment>
    <comment ref="K8" authorId="1" shapeId="0" xr:uid="{3A6378E9-1178-4EC4-A0F7-B5794D6848B1}">
      <text>
        <r>
          <rPr>
            <sz val="9"/>
            <color indexed="81"/>
            <rFont val="MS P ゴシック"/>
            <family val="3"/>
            <charset val="128"/>
          </rPr>
          <t>プルダウンで選択してください。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86D9950B-4BE7-4630-BFF5-CFCA454606B3}">
      <text>
        <r>
          <rPr>
            <sz val="9"/>
            <color indexed="81"/>
            <rFont val="MS P ゴシック"/>
            <family val="3"/>
            <charset val="128"/>
          </rPr>
          <t xml:space="preserve">プルダウンで選択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00000000-0006-0000-0300-000001000000}">
      <text>
        <r>
          <rPr>
            <sz val="10"/>
            <color indexed="81"/>
            <rFont val="ＭＳ Ｐゴシック"/>
            <family val="3"/>
            <charset val="128"/>
          </rPr>
          <t>申請日をご入力ください</t>
        </r>
      </text>
    </comment>
    <comment ref="J20" authorId="1" shapeId="0" xr:uid="{CFE44E30-0E03-4932-AB9E-DA242B30E7EE}">
      <text>
        <r>
          <rPr>
            <sz val="9"/>
            <color indexed="81"/>
            <rFont val="MS P ゴシック"/>
            <family val="3"/>
            <charset val="128"/>
          </rPr>
          <t>押印後、
オリジナルを郵送してください。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I6" authorId="0" shapeId="0" xr:uid="{00000000-0006-0000-0400-000001000000}">
      <text>
        <r>
          <rPr>
            <sz val="10"/>
            <color indexed="81"/>
            <rFont val="ＭＳ Ｐゴシック"/>
            <family val="3"/>
            <charset val="128"/>
          </rPr>
          <t>申請日をご入力ください</t>
        </r>
      </text>
    </comment>
    <comment ref="F17" authorId="1" shapeId="0" xr:uid="{CAF1A04E-2EFB-4F01-8EF6-1171505DF964}">
      <text>
        <r>
          <rPr>
            <sz val="9"/>
            <color indexed="81"/>
            <rFont val="MS P ゴシック"/>
            <family val="3"/>
            <charset val="128"/>
          </rPr>
          <t>押印不要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I6" authorId="0" shapeId="0" xr:uid="{ACE4265D-7CE1-4C75-B0AA-B5ADA90664EA}">
      <text>
        <r>
          <rPr>
            <sz val="10"/>
            <color indexed="81"/>
            <rFont val="ＭＳ Ｐゴシック"/>
            <family val="3"/>
            <charset val="128"/>
          </rPr>
          <t>申請日をご入力ください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A4" authorId="0" shapeId="0" xr:uid="{BE4D8FEE-AE74-402C-B79F-68FFEDB0FD9D}">
      <text>
        <r>
          <rPr>
            <sz val="12"/>
            <color indexed="81"/>
            <rFont val="MS P ゴシック"/>
            <family val="3"/>
            <charset val="128"/>
          </rPr>
          <t xml:space="preserve">ゼロエミはこの行にも反映される
</t>
        </r>
      </text>
    </comment>
    <comment ref="H21" authorId="0" shapeId="0" xr:uid="{F1B0281B-6DDE-4D41-9F83-0349AAA36910}">
      <text>
        <r>
          <rPr>
            <sz val="11"/>
            <color indexed="81"/>
            <rFont val="MS P ゴシック"/>
            <family val="3"/>
            <charset val="128"/>
          </rPr>
          <t>要手入力</t>
        </r>
      </text>
    </comment>
    <comment ref="I72" authorId="0" shapeId="0" xr:uid="{5CEA37BB-64C6-46F1-A77B-594888DD653C}">
      <text>
        <r>
          <rPr>
            <sz val="14"/>
            <color indexed="81"/>
            <rFont val="MS P ゴシック"/>
            <family val="3"/>
            <charset val="128"/>
          </rPr>
          <t>要手入力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00000000-0006-0000-0600-000001000000}">
      <text>
        <r>
          <rPr>
            <sz val="9"/>
            <color indexed="81"/>
            <rFont val="ＭＳ Ｐゴシック"/>
            <family val="3"/>
            <charset val="128"/>
          </rPr>
          <t>申請日をご入力ください</t>
        </r>
      </text>
    </comment>
    <comment ref="D5" authorId="1" shapeId="0" xr:uid="{00000000-0006-0000-06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6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F73C02D4-1A1D-480C-BA22-52E5A542A88E}">
      <text>
        <r>
          <rPr>
            <sz val="9"/>
            <color indexed="81"/>
            <rFont val="ＭＳ Ｐゴシック"/>
            <family val="3"/>
            <charset val="128"/>
          </rPr>
          <t>申請日をご入力ください</t>
        </r>
      </text>
    </comment>
    <comment ref="D5" authorId="1" shapeId="0" xr:uid="{00000000-0006-0000-07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7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sharedStrings.xml><?xml version="1.0" encoding="utf-8"?>
<sst xmlns="http://schemas.openxmlformats.org/spreadsheetml/2006/main" count="2431" uniqueCount="1163">
  <si>
    <t>【海外研修実施希望申込】</t>
    <rPh sb="1" eb="3">
      <t>カイガイ</t>
    </rPh>
    <rPh sb="3" eb="5">
      <t>ケンシュウ</t>
    </rPh>
    <rPh sb="5" eb="7">
      <t>ジッシ</t>
    </rPh>
    <rPh sb="7" eb="9">
      <t>キボウ</t>
    </rPh>
    <rPh sb="9" eb="11">
      <t>モウシコミ</t>
    </rPh>
    <phoneticPr fontId="1"/>
  </si>
  <si>
    <t>①</t>
    <phoneticPr fontId="1"/>
  </si>
  <si>
    <t>②</t>
    <phoneticPr fontId="1"/>
  </si>
  <si>
    <t>書式名</t>
    <rPh sb="0" eb="2">
      <t>ショシキ</t>
    </rPh>
    <rPh sb="2" eb="3">
      <t>メイ</t>
    </rPh>
    <phoneticPr fontId="1"/>
  </si>
  <si>
    <t>③</t>
  </si>
  <si>
    <t>⑤</t>
  </si>
  <si>
    <t>⑥</t>
  </si>
  <si>
    <t>⑦</t>
  </si>
  <si>
    <t>海外研修実施申請書</t>
    <rPh sb="0" eb="2">
      <t>カイガイ</t>
    </rPh>
    <rPh sb="2" eb="4">
      <t>ケンシュウ</t>
    </rPh>
    <rPh sb="4" eb="6">
      <t>ジッシ</t>
    </rPh>
    <rPh sb="6" eb="9">
      <t>シンセイショ</t>
    </rPh>
    <phoneticPr fontId="1"/>
  </si>
  <si>
    <t>【海外研修完了報告及び精算払請求】</t>
    <rPh sb="1" eb="3">
      <t>カイガイ</t>
    </rPh>
    <rPh sb="3" eb="5">
      <t>ケンシュウ</t>
    </rPh>
    <rPh sb="5" eb="7">
      <t>カンリョウ</t>
    </rPh>
    <rPh sb="7" eb="9">
      <t>ホウコク</t>
    </rPh>
    <rPh sb="9" eb="10">
      <t>オヨ</t>
    </rPh>
    <rPh sb="11" eb="13">
      <t>セイサン</t>
    </rPh>
    <rPh sb="13" eb="14">
      <t>バライ</t>
    </rPh>
    <rPh sb="14" eb="16">
      <t>セイキュウ</t>
    </rPh>
    <phoneticPr fontId="1"/>
  </si>
  <si>
    <t>⑧</t>
  </si>
  <si>
    <t>2.</t>
    <phoneticPr fontId="1"/>
  </si>
  <si>
    <t>海外研修実施希望申込書</t>
    <rPh sb="0" eb="2">
      <t>カイガイ</t>
    </rPh>
    <rPh sb="2" eb="4">
      <t>ケンシュウ</t>
    </rPh>
    <rPh sb="4" eb="6">
      <t>ジッシ</t>
    </rPh>
    <rPh sb="6" eb="8">
      <t>キボウ</t>
    </rPh>
    <rPh sb="8" eb="11">
      <t>モウシコミショ</t>
    </rPh>
    <phoneticPr fontId="1"/>
  </si>
  <si>
    <t>通訳略歴書</t>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</si>
  <si>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t>
    </rPh>
    <rPh sb="13" eb="15">
      <t>セイキュウ</t>
    </rPh>
    <rPh sb="15" eb="16">
      <t>ショ</t>
    </rPh>
    <phoneticPr fontId="1"/>
  </si>
  <si>
    <t>海外研修実施結果（報告書）</t>
    <rPh sb="0" eb="2">
      <t>カイガイ</t>
    </rPh>
    <rPh sb="2" eb="4">
      <t>ケンシュウ</t>
    </rPh>
    <rPh sb="4" eb="6">
      <t>ジッシ</t>
    </rPh>
    <rPh sb="6" eb="8">
      <t>ケッカ</t>
    </rPh>
    <rPh sb="9" eb="12">
      <t>ホウコクショ</t>
    </rPh>
    <phoneticPr fontId="1"/>
  </si>
  <si>
    <t>海外研修実績日程表</t>
    <rPh sb="0" eb="2">
      <t>カイガイ</t>
    </rPh>
    <rPh sb="2" eb="4">
      <t>ケンシュウ</t>
    </rPh>
    <rPh sb="4" eb="6">
      <t>ジッセキ</t>
    </rPh>
    <rPh sb="6" eb="9">
      <t>ニッテイヒョウ</t>
    </rPh>
    <phoneticPr fontId="1"/>
  </si>
  <si>
    <t>参加者日当領収書</t>
    <phoneticPr fontId="1"/>
  </si>
  <si>
    <t>研修協力謝金請求書</t>
    <phoneticPr fontId="1"/>
  </si>
  <si>
    <t>研修協力謝金領収書</t>
    <phoneticPr fontId="1"/>
  </si>
  <si>
    <t>参加者出欠確認表</t>
    <rPh sb="0" eb="3">
      <t>サンカシャ</t>
    </rPh>
    <rPh sb="3" eb="5">
      <t>シュッケツ</t>
    </rPh>
    <rPh sb="5" eb="7">
      <t>カクニン</t>
    </rPh>
    <rPh sb="7" eb="8">
      <t>オモテ</t>
    </rPh>
    <phoneticPr fontId="1"/>
  </si>
  <si>
    <t>1）</t>
    <phoneticPr fontId="1"/>
  </si>
  <si>
    <t>2）</t>
    <phoneticPr fontId="1"/>
  </si>
  <si>
    <t>3）</t>
    <phoneticPr fontId="1"/>
  </si>
  <si>
    <t>実施形態</t>
    <rPh sb="0" eb="2">
      <t>ジッシ</t>
    </rPh>
    <rPh sb="2" eb="4">
      <t>ケイタイ</t>
    </rPh>
    <phoneticPr fontId="1"/>
  </si>
  <si>
    <t>住所</t>
    <rPh sb="0" eb="2">
      <t>ジュウショ</t>
    </rPh>
    <phoneticPr fontId="1"/>
  </si>
  <si>
    <t>（和）</t>
    <rPh sb="1" eb="2">
      <t>ワ</t>
    </rPh>
    <phoneticPr fontId="1"/>
  </si>
  <si>
    <t>（英）</t>
    <rPh sb="1" eb="2">
      <t>エイ</t>
    </rPh>
    <phoneticPr fontId="1"/>
  </si>
  <si>
    <t>事務担当者</t>
    <rPh sb="0" eb="2">
      <t>ジム</t>
    </rPh>
    <rPh sb="2" eb="5">
      <t>タントウシャ</t>
    </rPh>
    <phoneticPr fontId="1"/>
  </si>
  <si>
    <t>氏名</t>
    <rPh sb="0" eb="2">
      <t>シメイ</t>
    </rPh>
    <phoneticPr fontId="1"/>
  </si>
  <si>
    <t>部課名</t>
    <rPh sb="0" eb="2">
      <t>ブカ</t>
    </rPh>
    <rPh sb="2" eb="3">
      <t>メイ</t>
    </rPh>
    <phoneticPr fontId="1"/>
  </si>
  <si>
    <t>研修コース名</t>
    <rPh sb="0" eb="2">
      <t>ケンシュウ</t>
    </rPh>
    <rPh sb="5" eb="6">
      <t>メイ</t>
    </rPh>
    <phoneticPr fontId="1"/>
  </si>
  <si>
    <t>講師</t>
    <rPh sb="0" eb="2">
      <t>コウシ</t>
    </rPh>
    <phoneticPr fontId="1"/>
  </si>
  <si>
    <t>推薦</t>
  </si>
  <si>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</si>
  <si>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</si>
  <si>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その他</t>
    <rPh sb="2" eb="3">
      <t>タ</t>
    </rPh>
    <phoneticPr fontId="1"/>
  </si>
  <si>
    <t>海外協力機関</t>
    <rPh sb="0" eb="2">
      <t>カイガイ</t>
    </rPh>
    <rPh sb="2" eb="4">
      <t>キョウリョク</t>
    </rPh>
    <rPh sb="4" eb="6">
      <t>キカン</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</si>
  <si>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</si>
  <si>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</si>
  <si>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申請者</t>
    <rPh sb="0" eb="3">
      <t>シンセイシャ</t>
    </rPh>
    <phoneticPr fontId="1"/>
  </si>
  <si>
    <t>連絡先</t>
    <rPh sb="0" eb="3">
      <t>レンラクサキ</t>
    </rPh>
    <phoneticPr fontId="1"/>
  </si>
  <si>
    <t>1.</t>
    <phoneticPr fontId="1"/>
  </si>
  <si>
    <t>研修実施国・都市</t>
    <rPh sb="0" eb="2">
      <t>ケンシュウ</t>
    </rPh>
    <rPh sb="2" eb="4">
      <t>ジッシ</t>
    </rPh>
    <rPh sb="4" eb="5">
      <t>コク</t>
    </rPh>
    <rPh sb="6" eb="8">
      <t>トシ</t>
    </rPh>
    <phoneticPr fontId="1"/>
  </si>
  <si>
    <t>2.</t>
    <phoneticPr fontId="1"/>
  </si>
  <si>
    <t>研修コース名</t>
    <rPh sb="0" eb="2">
      <t>ケンシュウ</t>
    </rPh>
    <rPh sb="5" eb="6">
      <t>メイ</t>
    </rPh>
    <phoneticPr fontId="1"/>
  </si>
  <si>
    <t>3.</t>
    <phoneticPr fontId="1"/>
  </si>
  <si>
    <t>4.</t>
    <phoneticPr fontId="1"/>
  </si>
  <si>
    <t>□</t>
  </si>
  <si>
    <t>該当</t>
    <rPh sb="0" eb="2">
      <t>ガイトウ</t>
    </rPh>
    <phoneticPr fontId="1"/>
  </si>
  <si>
    <t>非該当</t>
    <rPh sb="0" eb="3">
      <t>ヒガイトウ</t>
    </rPh>
    <phoneticPr fontId="1"/>
  </si>
  <si>
    <t>※該当の場合は、経済産業大臣の許可書（写）をご提出ください。</t>
    <rPh sb="1" eb="3">
      <t>ガイトウ</t>
    </rPh>
    <rPh sb="4" eb="6">
      <t>バアイ</t>
    </rPh>
    <rPh sb="8" eb="10">
      <t>ケイザイ</t>
    </rPh>
    <rPh sb="10" eb="12">
      <t>サンギョウ</t>
    </rPh>
    <rPh sb="12" eb="14">
      <t>ダイジン</t>
    </rPh>
    <rPh sb="15" eb="18">
      <t>キョカショ</t>
    </rPh>
    <rPh sb="19" eb="20">
      <t>ウツ</t>
    </rPh>
    <rPh sb="23" eb="25">
      <t>テイシュツ</t>
    </rPh>
    <phoneticPr fontId="1"/>
  </si>
  <si>
    <t>5.</t>
    <phoneticPr fontId="1"/>
  </si>
  <si>
    <t>研修実施の理由・目的及び研修の目標</t>
    <rPh sb="0" eb="2">
      <t>ケンシュウ</t>
    </rPh>
    <rPh sb="2" eb="4">
      <t>ジッシ</t>
    </rPh>
    <rPh sb="5" eb="7">
      <t>リユウ</t>
    </rPh>
    <rPh sb="8" eb="10">
      <t>モクテキ</t>
    </rPh>
    <rPh sb="10" eb="11">
      <t>オヨ</t>
    </rPh>
    <rPh sb="12" eb="14">
      <t>ケンシュウ</t>
    </rPh>
    <rPh sb="15" eb="17">
      <t>モクヒョウ</t>
    </rPh>
    <phoneticPr fontId="1"/>
  </si>
  <si>
    <t>参加予定者数：</t>
    <rPh sb="0" eb="2">
      <t>サンカ</t>
    </rPh>
    <rPh sb="2" eb="5">
      <t>ヨテイシャ</t>
    </rPh>
    <rPh sb="5" eb="6">
      <t>スウ</t>
    </rPh>
    <phoneticPr fontId="1"/>
  </si>
  <si>
    <t>都市選定理由：</t>
    <rPh sb="0" eb="2">
      <t>トシ</t>
    </rPh>
    <rPh sb="2" eb="4">
      <t>センテイ</t>
    </rPh>
    <rPh sb="4" eb="6">
      <t>リユウ</t>
    </rPh>
    <phoneticPr fontId="1"/>
  </si>
  <si>
    <t>（和）：</t>
    <rPh sb="1" eb="2">
      <t>ワ</t>
    </rPh>
    <phoneticPr fontId="1"/>
  </si>
  <si>
    <t>（英）：</t>
    <rPh sb="1" eb="2">
      <t>エイ</t>
    </rPh>
    <phoneticPr fontId="1"/>
  </si>
  <si>
    <r>
      <t>理由・目的</t>
    </r>
    <r>
      <rPr>
        <vertAlign val="superscript"/>
        <sz val="11"/>
        <color theme="1"/>
        <rFont val="ＭＳ Ｐ明朝"/>
        <family val="1"/>
        <charset val="128"/>
      </rPr>
      <t>（注3）</t>
    </r>
    <r>
      <rPr>
        <sz val="11"/>
        <color theme="1"/>
        <rFont val="ＭＳ Ｐ明朝"/>
        <family val="1"/>
        <charset val="128"/>
      </rPr>
      <t>：</t>
    </r>
    <rPh sb="0" eb="2">
      <t>リユウ</t>
    </rPh>
    <rPh sb="3" eb="5">
      <t>モクテキ</t>
    </rPh>
    <rPh sb="6" eb="7">
      <t>チュウ</t>
    </rPh>
    <phoneticPr fontId="1"/>
  </si>
  <si>
    <r>
      <t>目標</t>
    </r>
    <r>
      <rPr>
        <vertAlign val="superscript"/>
        <sz val="11"/>
        <color theme="1"/>
        <rFont val="ＭＳ Ｐ明朝"/>
        <family val="1"/>
        <charset val="128"/>
      </rPr>
      <t>（注4）</t>
    </r>
    <r>
      <rPr>
        <sz val="11"/>
        <color theme="1"/>
        <rFont val="ＭＳ Ｐ明朝"/>
        <family val="1"/>
        <charset val="128"/>
      </rPr>
      <t>：</t>
    </r>
    <rPh sb="0" eb="2">
      <t>モクヒョウ</t>
    </rPh>
    <rPh sb="3" eb="4">
      <t>チュウ</t>
    </rPh>
    <phoneticPr fontId="1"/>
  </si>
  <si>
    <t>6.</t>
    <phoneticPr fontId="1"/>
  </si>
  <si>
    <t>研修時期及び実研修日数（休日を除く日数）：</t>
    <rPh sb="0" eb="2">
      <t>ケンシュウ</t>
    </rPh>
    <rPh sb="2" eb="4">
      <t>ジキ</t>
    </rPh>
    <rPh sb="4" eb="5">
      <t>オヨ</t>
    </rPh>
    <rPh sb="6" eb="7">
      <t>ジツ</t>
    </rPh>
    <rPh sb="7" eb="9">
      <t>ケンシュウ</t>
    </rPh>
    <rPh sb="9" eb="11">
      <t>ニッスウ</t>
    </rPh>
    <rPh sb="12" eb="14">
      <t>キュウジツ</t>
    </rPh>
    <rPh sb="15" eb="16">
      <t>ノゾ</t>
    </rPh>
    <rPh sb="17" eb="19">
      <t>ニッスウ</t>
    </rPh>
    <phoneticPr fontId="1"/>
  </si>
  <si>
    <t>7.</t>
    <phoneticPr fontId="1"/>
  </si>
  <si>
    <t>海外研修実施予算概算：</t>
    <rPh sb="0" eb="2">
      <t>カイガイ</t>
    </rPh>
    <rPh sb="2" eb="4">
      <t>ケンシュウ</t>
    </rPh>
    <rPh sb="4" eb="6">
      <t>ジッシ</t>
    </rPh>
    <rPh sb="6" eb="8">
      <t>ヨサン</t>
    </rPh>
    <rPh sb="8" eb="10">
      <t>ガイサン</t>
    </rPh>
    <phoneticPr fontId="1"/>
  </si>
  <si>
    <t>8.</t>
    <phoneticPr fontId="1"/>
  </si>
  <si>
    <t>研修生募集方法及び選考基準</t>
    <rPh sb="0" eb="3">
      <t>ケンシュウセイ</t>
    </rPh>
    <rPh sb="3" eb="5">
      <t>ボシュウ</t>
    </rPh>
    <rPh sb="5" eb="7">
      <t>ホウホウ</t>
    </rPh>
    <rPh sb="7" eb="8">
      <t>オヨ</t>
    </rPh>
    <rPh sb="9" eb="11">
      <t>センコウ</t>
    </rPh>
    <rPh sb="11" eb="13">
      <t>キジュン</t>
    </rPh>
    <phoneticPr fontId="1"/>
  </si>
  <si>
    <t>募集方法：</t>
    <rPh sb="0" eb="2">
      <t>ボシュウ</t>
    </rPh>
    <rPh sb="2" eb="4">
      <t>ホウホウ</t>
    </rPh>
    <phoneticPr fontId="1"/>
  </si>
  <si>
    <t>選考基準（職務内容、職位、実務経験年数等）：</t>
    <rPh sb="0" eb="2">
      <t>センコウ</t>
    </rPh>
    <rPh sb="2" eb="4">
      <t>キジュン</t>
    </rPh>
    <rPh sb="5" eb="7">
      <t>ショクム</t>
    </rPh>
    <rPh sb="7" eb="9">
      <t>ナイヨウ</t>
    </rPh>
    <rPh sb="10" eb="12">
      <t>ショクイ</t>
    </rPh>
    <rPh sb="13" eb="15">
      <t>ジツム</t>
    </rPh>
    <rPh sb="15" eb="17">
      <t>ケイケン</t>
    </rPh>
    <rPh sb="17" eb="19">
      <t>ネンスウ</t>
    </rPh>
    <rPh sb="19" eb="20">
      <t>トウ</t>
    </rPh>
    <phoneticPr fontId="1"/>
  </si>
  <si>
    <t>9.</t>
    <phoneticPr fontId="1"/>
  </si>
  <si>
    <t>研修講師</t>
    <rPh sb="0" eb="2">
      <t>ケンシュウ</t>
    </rPh>
    <rPh sb="2" eb="4">
      <t>コウシ</t>
    </rPh>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</si>
  <si>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</si>
  <si>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</si>
  <si>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</si>
  <si>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10.</t>
    <phoneticPr fontId="1"/>
  </si>
  <si>
    <t>海外協力機関</t>
    <rPh sb="0" eb="2">
      <t>カイガイ</t>
    </rPh>
    <rPh sb="2" eb="4">
      <t>キョウリョク</t>
    </rPh>
    <rPh sb="4" eb="6">
      <t>キカン</t>
    </rPh>
    <phoneticPr fontId="1"/>
  </si>
  <si>
    <t>機関名：</t>
    <rPh sb="0" eb="2">
      <t>キカン</t>
    </rPh>
    <rPh sb="2" eb="3">
      <t>メイ</t>
    </rPh>
    <phoneticPr fontId="1"/>
  </si>
  <si>
    <t>機関名</t>
    <rPh sb="0" eb="2">
      <t>キカン</t>
    </rPh>
    <rPh sb="2" eb="3">
      <t>メイ</t>
    </rPh>
    <phoneticPr fontId="1"/>
  </si>
  <si>
    <t>貴機関との関係：</t>
    <rPh sb="0" eb="1">
      <t>キ</t>
    </rPh>
    <rPh sb="1" eb="3">
      <t>キカン</t>
    </rPh>
    <rPh sb="5" eb="7">
      <t>カンケイ</t>
    </rPh>
    <phoneticPr fontId="1"/>
  </si>
  <si>
    <t>11.</t>
    <phoneticPr fontId="1"/>
  </si>
  <si>
    <t>相手国公的機関等の要請</t>
    <rPh sb="0" eb="3">
      <t>アイテコク</t>
    </rPh>
    <rPh sb="3" eb="5">
      <t>コウテキ</t>
    </rPh>
    <rPh sb="5" eb="7">
      <t>キカン</t>
    </rPh>
    <rPh sb="7" eb="8">
      <t>トウ</t>
    </rPh>
    <rPh sb="9" eb="11">
      <t>ヨウセイ</t>
    </rPh>
    <phoneticPr fontId="1"/>
  </si>
  <si>
    <t>有</t>
    <rPh sb="0" eb="1">
      <t>アリ</t>
    </rPh>
    <phoneticPr fontId="1"/>
  </si>
  <si>
    <t>無</t>
    <rPh sb="0" eb="1">
      <t>ナ</t>
    </rPh>
    <phoneticPr fontId="1"/>
  </si>
  <si>
    <t>要請元：</t>
    <rPh sb="0" eb="2">
      <t>ヨウセイ</t>
    </rPh>
    <rPh sb="2" eb="3">
      <t>モト</t>
    </rPh>
    <phoneticPr fontId="1"/>
  </si>
  <si>
    <t>12.</t>
    <phoneticPr fontId="1"/>
  </si>
  <si>
    <t>（注1）</t>
    <rPh sb="1" eb="2">
      <t>チュウ</t>
    </rPh>
    <phoneticPr fontId="1"/>
  </si>
  <si>
    <t>（注2）</t>
    <rPh sb="1" eb="2">
      <t>チュウ</t>
    </rPh>
    <phoneticPr fontId="1"/>
  </si>
  <si>
    <t>（注3）</t>
    <rPh sb="1" eb="2">
      <t>チュウ</t>
    </rPh>
    <phoneticPr fontId="1"/>
  </si>
  <si>
    <t>（注4）</t>
    <rPh sb="1" eb="2">
      <t>チュウ</t>
    </rPh>
    <phoneticPr fontId="1"/>
  </si>
  <si>
    <t>※</t>
    <phoneticPr fontId="1"/>
  </si>
  <si>
    <t>TEL：</t>
    <phoneticPr fontId="1"/>
  </si>
  <si>
    <t>E-mail：</t>
    <phoneticPr fontId="1"/>
  </si>
  <si>
    <t>FAX：</t>
    <phoneticPr fontId="1"/>
  </si>
  <si>
    <r>
      <t>研修内容</t>
    </r>
    <r>
      <rPr>
        <b/>
        <vertAlign val="superscript"/>
        <sz val="11"/>
        <color theme="1"/>
        <rFont val="ＭＳ Ｐ明朝"/>
        <family val="1"/>
        <charset val="128"/>
      </rPr>
      <t>（注1）</t>
    </r>
    <r>
      <rPr>
        <b/>
        <sz val="11"/>
        <color theme="1"/>
        <rFont val="ＭＳ Ｐ明朝"/>
        <family val="1"/>
        <charset val="128"/>
      </rPr>
      <t>（海外研修日程案：別添1）</t>
    </r>
    <rPh sb="0" eb="2">
      <t>ケンシュウ</t>
    </rPh>
    <rPh sb="2" eb="4">
      <t>ナイヨウ</t>
    </rPh>
    <rPh sb="5" eb="6">
      <t>チュウ</t>
    </rPh>
    <rPh sb="9" eb="11">
      <t>カイガイ</t>
    </rPh>
    <rPh sb="11" eb="13">
      <t>ケンシュウ</t>
    </rPh>
    <rPh sb="13" eb="15">
      <t>ニッテイ</t>
    </rPh>
    <rPh sb="15" eb="16">
      <t>アン</t>
    </rPh>
    <rPh sb="17" eb="19">
      <t>ベッテン</t>
    </rPh>
    <phoneticPr fontId="1"/>
  </si>
  <si>
    <r>
      <t>役務許可該非判定</t>
    </r>
    <r>
      <rPr>
        <b/>
        <vertAlign val="superscript"/>
        <sz val="11"/>
        <color theme="1"/>
        <rFont val="ＭＳ Ｐ明朝"/>
        <family val="1"/>
        <charset val="128"/>
      </rPr>
      <t>（注2）</t>
    </r>
    <rPh sb="0" eb="8">
      <t>エキムキョカガイヒハンテイ</t>
    </rPh>
    <rPh sb="9" eb="10">
      <t>チュウ</t>
    </rPh>
    <phoneticPr fontId="1"/>
  </si>
  <si>
    <t>☑</t>
  </si>
  <si>
    <t>海外研修日程案</t>
    <rPh sb="0" eb="2">
      <t>カイガイ</t>
    </rPh>
    <rPh sb="2" eb="4">
      <t>ケンシュウ</t>
    </rPh>
    <rPh sb="4" eb="6">
      <t>ニッテイ</t>
    </rPh>
    <rPh sb="6" eb="7">
      <t>アン</t>
    </rPh>
    <phoneticPr fontId="1"/>
  </si>
  <si>
    <t>日付</t>
    <rPh sb="0" eb="2">
      <t>ヒヅケ</t>
    </rPh>
    <phoneticPr fontId="1"/>
  </si>
  <si>
    <t>午前</t>
    <rPh sb="0" eb="2">
      <t>ゴゼン</t>
    </rPh>
    <phoneticPr fontId="1"/>
  </si>
  <si>
    <t>（ 00：00 ～ 00：00 )</t>
    <phoneticPr fontId="1"/>
  </si>
  <si>
    <t>担当時間</t>
    <rPh sb="0" eb="2">
      <t>タントウ</t>
    </rPh>
    <rPh sb="2" eb="4">
      <t>ジカン</t>
    </rPh>
    <phoneticPr fontId="1"/>
  </si>
  <si>
    <t>（hrs）</t>
    <phoneticPr fontId="1"/>
  </si>
  <si>
    <t>通訳</t>
    <rPh sb="0" eb="2">
      <t>ツウヤク</t>
    </rPh>
    <phoneticPr fontId="1"/>
  </si>
  <si>
    <t>午後</t>
    <rPh sb="0" eb="2">
      <t>ゴゴ</t>
    </rPh>
    <phoneticPr fontId="1"/>
  </si>
  <si>
    <t>研修会場：</t>
    <rPh sb="0" eb="2">
      <t>ケンシュウ</t>
    </rPh>
    <rPh sb="2" eb="4">
      <t>カイジョウ</t>
    </rPh>
    <phoneticPr fontId="1"/>
  </si>
  <si>
    <t>講義</t>
    <rPh sb="0" eb="2">
      <t>コウギ</t>
    </rPh>
    <phoneticPr fontId="1"/>
  </si>
  <si>
    <t>演習</t>
    <rPh sb="0" eb="2">
      <t>エンシュウ</t>
    </rPh>
    <phoneticPr fontId="1"/>
  </si>
  <si>
    <t>実技</t>
    <rPh sb="0" eb="2">
      <t>ジツギ</t>
    </rPh>
    <phoneticPr fontId="1"/>
  </si>
  <si>
    <t>視察</t>
    <rPh sb="0" eb="2">
      <t>シサツ</t>
    </rPh>
    <phoneticPr fontId="1"/>
  </si>
  <si>
    <t>合計</t>
    <rPh sb="0" eb="2">
      <t>ゴウケイ</t>
    </rPh>
    <phoneticPr fontId="1"/>
  </si>
  <si>
    <t>時間</t>
    <rPh sb="0" eb="2">
      <t>ジカン</t>
    </rPh>
    <phoneticPr fontId="1"/>
  </si>
  <si>
    <t>・「講義」、「演習」、「実技」、「視察」で研修日程を構成してください。</t>
    <phoneticPr fontId="1"/>
  </si>
  <si>
    <t>・開講式・閉講式は必ず行ってください。</t>
    <phoneticPr fontId="1"/>
  </si>
  <si>
    <t>・開講式・閉講式の時間は、講師の担当時間に含まれません。ただし、通訳者は含めることができます。</t>
    <phoneticPr fontId="1"/>
  </si>
  <si>
    <t>・開講式・閉講式の時間を明記してください。</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</si>
  <si>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</si>
  <si>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</si>
  <si>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貴協会の規定の基づき、下記の通り海外研修を実施いたしたく申請します。なお、本研修の実施を申請するにあたり、研修の実施、諸経費の支払いについては貴協会の基準に従います。</t>
    <rPh sb="0" eb="1">
      <t>キ</t>
    </rPh>
    <rPh sb="1" eb="3">
      <t>キョウカイ</t>
    </rPh>
    <rPh sb="4" eb="6">
      <t>キテイ</t>
    </rPh>
    <rPh sb="7" eb="8">
      <t>モト</t>
    </rPh>
    <rPh sb="11" eb="13">
      <t>カキ</t>
    </rPh>
    <rPh sb="14" eb="15">
      <t>トオ</t>
    </rPh>
    <rPh sb="16" eb="18">
      <t>カイガイ</t>
    </rPh>
    <rPh sb="18" eb="20">
      <t>ケンシュウ</t>
    </rPh>
    <rPh sb="21" eb="23">
      <t>ジッシ</t>
    </rPh>
    <rPh sb="28" eb="30">
      <t>シンセイ</t>
    </rPh>
    <rPh sb="37" eb="38">
      <t>ホン</t>
    </rPh>
    <rPh sb="38" eb="40">
      <t>ケンシュウ</t>
    </rPh>
    <rPh sb="41" eb="43">
      <t>ジッシ</t>
    </rPh>
    <rPh sb="44" eb="46">
      <t>シンセイ</t>
    </rPh>
    <rPh sb="53" eb="55">
      <t>ケンシュウ</t>
    </rPh>
    <rPh sb="56" eb="58">
      <t>ジッシ</t>
    </rPh>
    <rPh sb="59" eb="60">
      <t>ショ</t>
    </rPh>
    <rPh sb="60" eb="62">
      <t>ケイヒ</t>
    </rPh>
    <rPh sb="63" eb="65">
      <t>シハラ</t>
    </rPh>
    <rPh sb="71" eb="72">
      <t>キ</t>
    </rPh>
    <rPh sb="72" eb="74">
      <t>キョウカイ</t>
    </rPh>
    <rPh sb="75" eb="77">
      <t>キジュン</t>
    </rPh>
    <rPh sb="78" eb="79">
      <t>シタガ</t>
    </rPh>
    <phoneticPr fontId="1"/>
  </si>
  <si>
    <t>記</t>
    <rPh sb="0" eb="1">
      <t>キ</t>
    </rPh>
    <phoneticPr fontId="1"/>
  </si>
  <si>
    <t>機関名</t>
    <rPh sb="0" eb="2">
      <t>キカン</t>
    </rPh>
    <rPh sb="2" eb="3">
      <t>メイ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</si>
  <si>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</si>
  <si>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</si>
  <si>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</si>
  <si>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</si>
  <si>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事務担当者</t>
    <rPh sb="0" eb="2">
      <t>ジム</t>
    </rPh>
    <rPh sb="2" eb="5">
      <t>タントウシャ</t>
    </rPh>
    <phoneticPr fontId="1"/>
  </si>
  <si>
    <t>部課名</t>
    <rPh sb="0" eb="2">
      <t>ブカ</t>
    </rPh>
    <rPh sb="2" eb="3">
      <t>メイ</t>
    </rPh>
    <phoneticPr fontId="1"/>
  </si>
  <si>
    <t>TEL</t>
    <phoneticPr fontId="1"/>
  </si>
  <si>
    <t>FAX</t>
    <phoneticPr fontId="1"/>
  </si>
  <si>
    <t>E-mail</t>
    <phoneticPr fontId="1"/>
  </si>
  <si>
    <t>設立年</t>
    <rPh sb="0" eb="2">
      <t>セツリツ</t>
    </rPh>
    <rPh sb="2" eb="3">
      <t>ネン</t>
    </rPh>
    <phoneticPr fontId="1"/>
  </si>
  <si>
    <t>業種</t>
    <rPh sb="0" eb="2">
      <t>ギョウシュ</t>
    </rPh>
    <phoneticPr fontId="1"/>
  </si>
  <si>
    <t>主要製品</t>
    <rPh sb="0" eb="2">
      <t>シュヨウ</t>
    </rPh>
    <rPh sb="2" eb="4">
      <t>セイヒン</t>
    </rPh>
    <phoneticPr fontId="1"/>
  </si>
  <si>
    <t>事業内容</t>
    <rPh sb="0" eb="2">
      <t>ジギョウ</t>
    </rPh>
    <rPh sb="2" eb="4">
      <t>ナイヨウ</t>
    </rPh>
    <phoneticPr fontId="1"/>
  </si>
  <si>
    <t>資本金</t>
    <rPh sb="0" eb="3">
      <t>シホンキン</t>
    </rPh>
    <phoneticPr fontId="1"/>
  </si>
  <si>
    <t>正規従業員数</t>
    <rPh sb="0" eb="2">
      <t>セイキ</t>
    </rPh>
    <rPh sb="2" eb="5">
      <t>ジュウギョウイン</t>
    </rPh>
    <rPh sb="5" eb="6">
      <t>スウ</t>
    </rPh>
    <phoneticPr fontId="1"/>
  </si>
  <si>
    <t>4.</t>
    <phoneticPr fontId="1"/>
  </si>
  <si>
    <t>住所</t>
    <rPh sb="0" eb="2">
      <t>ジュウショ</t>
    </rPh>
    <phoneticPr fontId="1"/>
  </si>
  <si>
    <t>同上</t>
    <rPh sb="0" eb="2">
      <t>ドウジョウ</t>
    </rPh>
    <phoneticPr fontId="1"/>
  </si>
  <si>
    <t>代表者役職名</t>
    <rPh sb="0" eb="3">
      <t>ダイヒョウシャ</t>
    </rPh>
    <rPh sb="3" eb="6">
      <t>ヤクショクメイ</t>
    </rPh>
    <phoneticPr fontId="1"/>
  </si>
  <si>
    <t>代表者氏名</t>
    <rPh sb="0" eb="3">
      <t>ダイヒョウシャ</t>
    </rPh>
    <rPh sb="3" eb="5">
      <t>シメイ</t>
    </rPh>
    <phoneticPr fontId="1"/>
  </si>
  <si>
    <t>海外研修実施計画の概要</t>
    <rPh sb="0" eb="2">
      <t>カイガイ</t>
    </rPh>
    <rPh sb="2" eb="4">
      <t>ケンシュウ</t>
    </rPh>
    <rPh sb="4" eb="6">
      <t>ジッシ</t>
    </rPh>
    <rPh sb="6" eb="8">
      <t>ケイカク</t>
    </rPh>
    <rPh sb="9" eb="11">
      <t>ガイヨウ</t>
    </rPh>
    <phoneticPr fontId="1"/>
  </si>
  <si>
    <t>法人名</t>
    <rPh sb="0" eb="2">
      <t>ホウジン</t>
    </rPh>
    <rPh sb="2" eb="3">
      <t>メイ</t>
    </rPh>
    <phoneticPr fontId="1"/>
  </si>
  <si>
    <t>（英語名）</t>
    <rPh sb="0" eb="1">
      <t>ジンメイ</t>
    </rPh>
    <rPh sb="1" eb="3">
      <t>エイゴ</t>
    </rPh>
    <rPh sb="3" eb="4">
      <t>メイ</t>
    </rPh>
    <phoneticPr fontId="1"/>
  </si>
  <si>
    <t>1.</t>
    <phoneticPr fontId="1"/>
  </si>
  <si>
    <t>（和）</t>
    <rPh sb="1" eb="2">
      <t>ワ</t>
    </rPh>
    <phoneticPr fontId="1"/>
  </si>
  <si>
    <t>実施国・都市名：</t>
    <rPh sb="0" eb="2">
      <t>ジッシ</t>
    </rPh>
    <rPh sb="2" eb="3">
      <t>コク</t>
    </rPh>
    <rPh sb="4" eb="7">
      <t>トシメイ</t>
    </rPh>
    <phoneticPr fontId="1"/>
  </si>
  <si>
    <t>（英）</t>
    <rPh sb="1" eb="2">
      <t>エイ</t>
    </rPh>
    <phoneticPr fontId="1"/>
  </si>
  <si>
    <t>研修実施国・都市</t>
    <rPh sb="0" eb="2">
      <t>ケンシュウ</t>
    </rPh>
    <rPh sb="2" eb="4">
      <t>ジッシ</t>
    </rPh>
    <rPh sb="4" eb="5">
      <t>コク</t>
    </rPh>
    <rPh sb="6" eb="8">
      <t>トシ</t>
    </rPh>
    <phoneticPr fontId="1"/>
  </si>
  <si>
    <t>2.</t>
    <phoneticPr fontId="1"/>
  </si>
  <si>
    <t>研修コース名</t>
    <rPh sb="0" eb="2">
      <t>ケンシュウ</t>
    </rPh>
    <rPh sb="5" eb="6">
      <t>メイ</t>
    </rPh>
    <phoneticPr fontId="1"/>
  </si>
  <si>
    <t>3.</t>
    <phoneticPr fontId="1"/>
  </si>
  <si>
    <t>4.</t>
    <phoneticPr fontId="1"/>
  </si>
  <si>
    <t>5.</t>
    <phoneticPr fontId="1"/>
  </si>
  <si>
    <t>6.</t>
    <phoneticPr fontId="1"/>
  </si>
  <si>
    <t>7.</t>
    <phoneticPr fontId="1"/>
  </si>
  <si>
    <t>1）</t>
    <phoneticPr fontId="1"/>
  </si>
  <si>
    <t>2）</t>
    <phoneticPr fontId="1"/>
  </si>
  <si>
    <t>3）</t>
    <phoneticPr fontId="1"/>
  </si>
  <si>
    <t>4）</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</si>
  <si>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</si>
  <si>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</si>
  <si>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</si>
  <si>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予定講師名</t>
    <rPh sb="0" eb="2">
      <t>ヨテイ</t>
    </rPh>
    <rPh sb="2" eb="5">
      <t>コウシメイ</t>
    </rPh>
    <phoneticPr fontId="1"/>
  </si>
  <si>
    <t>所属機関・職位</t>
    <rPh sb="0" eb="2">
      <t>ショゾク</t>
    </rPh>
    <rPh sb="2" eb="4">
      <t>キカン</t>
    </rPh>
    <rPh sb="5" eb="7">
      <t>ショクイ</t>
    </rPh>
    <phoneticPr fontId="1"/>
  </si>
  <si>
    <t>当該分野経験年数</t>
    <rPh sb="0" eb="2">
      <t>トウガイ</t>
    </rPh>
    <rPh sb="2" eb="4">
      <t>ブンヤ</t>
    </rPh>
    <rPh sb="4" eb="6">
      <t>ケイケン</t>
    </rPh>
    <rPh sb="6" eb="8">
      <t>ネンスウ</t>
    </rPh>
    <phoneticPr fontId="1"/>
  </si>
  <si>
    <t>8.</t>
    <phoneticPr fontId="1"/>
  </si>
  <si>
    <t>（研修受講後、研修生が何をどの程度まで理解もしくは実行できるようにするか等、具体的に箇条書きしてください。）</t>
    <phoneticPr fontId="1"/>
  </si>
  <si>
    <t>9.</t>
    <phoneticPr fontId="1"/>
  </si>
  <si>
    <t>□</t>
    <phoneticPr fontId="1"/>
  </si>
  <si>
    <t>公募</t>
    <rPh sb="0" eb="2">
      <t>コウボ</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</si>
  <si>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</si>
  <si>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</si>
  <si>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ダイレクトメール</t>
    <phoneticPr fontId="1"/>
  </si>
  <si>
    <t>その他</t>
    <rPh sb="2" eb="3">
      <t>タ</t>
    </rPh>
    <phoneticPr fontId="1"/>
  </si>
  <si>
    <t>海外協力機関</t>
    <rPh sb="0" eb="2">
      <t>カイガイ</t>
    </rPh>
    <rPh sb="2" eb="4">
      <t>キョウリョク</t>
    </rPh>
    <rPh sb="4" eb="6">
      <t>キカン</t>
    </rPh>
    <phoneticPr fontId="1"/>
  </si>
  <si>
    <t>現地実行委員会</t>
    <rPh sb="0" eb="2">
      <t>ゲンチ</t>
    </rPh>
    <rPh sb="2" eb="4">
      <t>ジッコウ</t>
    </rPh>
    <rPh sb="4" eb="7">
      <t>イインカイ</t>
    </rPh>
    <phoneticPr fontId="1"/>
  </si>
  <si>
    <t>公的機関</t>
    <rPh sb="0" eb="2">
      <t>コウテキ</t>
    </rPh>
    <rPh sb="2" eb="4">
      <t>キカン</t>
    </rPh>
    <phoneticPr fontId="1"/>
  </si>
  <si>
    <t>推薦</t>
    <rPh sb="0" eb="2">
      <t>スイセン</t>
    </rPh>
    <phoneticPr fontId="1"/>
  </si>
  <si>
    <t>推薦研修生の所属先：</t>
    <rPh sb="0" eb="2">
      <t>スイセン</t>
    </rPh>
    <rPh sb="2" eb="5">
      <t>ケンシュウセイ</t>
    </rPh>
    <rPh sb="6" eb="8">
      <t>ショゾク</t>
    </rPh>
    <rPh sb="8" eb="9">
      <t>サキ</t>
    </rPh>
    <phoneticPr fontId="1"/>
  </si>
  <si>
    <t>※参加費徴収の有無：</t>
    <rPh sb="1" eb="4">
      <t>サンカヒ</t>
    </rPh>
    <rPh sb="4" eb="6">
      <t>チョウシュウ</t>
    </rPh>
    <rPh sb="7" eb="9">
      <t>ウム</t>
    </rPh>
    <phoneticPr fontId="1"/>
  </si>
  <si>
    <t>有</t>
    <rPh sb="0" eb="1">
      <t>アリ</t>
    </rPh>
    <phoneticPr fontId="1"/>
  </si>
  <si>
    <t>無</t>
    <rPh sb="0" eb="1">
      <t>ナ</t>
    </rPh>
    <phoneticPr fontId="1"/>
  </si>
  <si>
    <t>10.</t>
    <phoneticPr fontId="1"/>
  </si>
  <si>
    <t>11.</t>
    <phoneticPr fontId="1"/>
  </si>
  <si>
    <t>機関名：</t>
    <rPh sb="0" eb="2">
      <t>キカン</t>
    </rPh>
    <rPh sb="2" eb="3">
      <t>メイ</t>
    </rPh>
    <phoneticPr fontId="1"/>
  </si>
  <si>
    <t>事業概要：</t>
    <rPh sb="0" eb="2">
      <t>ジギョウ</t>
    </rPh>
    <rPh sb="2" eb="4">
      <t>ガイヨウ</t>
    </rPh>
    <phoneticPr fontId="1"/>
  </si>
  <si>
    <t>貴機関との関係及び研修における役割：</t>
    <rPh sb="0" eb="1">
      <t>キ</t>
    </rPh>
    <rPh sb="1" eb="3">
      <t>キカン</t>
    </rPh>
    <rPh sb="5" eb="7">
      <t>カンケイ</t>
    </rPh>
    <rPh sb="7" eb="8">
      <t>オヨ</t>
    </rPh>
    <rPh sb="9" eb="11">
      <t>ケンシュウ</t>
    </rPh>
    <rPh sb="15" eb="17">
      <t>ヤクワリ</t>
    </rPh>
    <phoneticPr fontId="1"/>
  </si>
  <si>
    <t>※それぞれ該当項目にチェック☑してください。</t>
    <rPh sb="5" eb="7">
      <t>ガイトウ</t>
    </rPh>
    <rPh sb="7" eb="9">
      <t>コウモク</t>
    </rPh>
    <phoneticPr fontId="1"/>
  </si>
  <si>
    <t>①</t>
    <phoneticPr fontId="1"/>
  </si>
  <si>
    <t>協力機関と海外協力機関の有償契約の有無：</t>
    <rPh sb="0" eb="2">
      <t>キョウリョク</t>
    </rPh>
    <rPh sb="2" eb="4">
      <t>キカン</t>
    </rPh>
    <rPh sb="5" eb="7">
      <t>カイガイ</t>
    </rPh>
    <rPh sb="7" eb="9">
      <t>キョウリョク</t>
    </rPh>
    <rPh sb="9" eb="11">
      <t>キカン</t>
    </rPh>
    <rPh sb="12" eb="14">
      <t>ユウショウ</t>
    </rPh>
    <rPh sb="14" eb="16">
      <t>ケイヤク</t>
    </rPh>
    <rPh sb="17" eb="19">
      <t>ウム</t>
    </rPh>
    <phoneticPr fontId="1"/>
  </si>
  <si>
    <t>②</t>
    <phoneticPr fontId="1"/>
  </si>
  <si>
    <t>分担金負担先：</t>
    <rPh sb="0" eb="3">
      <t>ブンタンキン</t>
    </rPh>
    <rPh sb="3" eb="5">
      <t>フタン</t>
    </rPh>
    <rPh sb="5" eb="6">
      <t>サキ</t>
    </rPh>
    <phoneticPr fontId="1"/>
  </si>
  <si>
    <t>協力機関</t>
    <rPh sb="0" eb="2">
      <t>キョウリョク</t>
    </rPh>
    <rPh sb="2" eb="4">
      <t>キカン</t>
    </rPh>
    <phoneticPr fontId="1"/>
  </si>
  <si>
    <t>12.</t>
    <phoneticPr fontId="1"/>
  </si>
  <si>
    <t>出張時期：</t>
    <rPh sb="0" eb="2">
      <t>シュッチョウ</t>
    </rPh>
    <rPh sb="2" eb="4">
      <t>ジキ</t>
    </rPh>
    <phoneticPr fontId="1"/>
  </si>
  <si>
    <t>（○日間のうち移動日○日）</t>
    <rPh sb="2" eb="4">
      <t>ニチカン</t>
    </rPh>
    <rPh sb="7" eb="10">
      <t>イドウビ</t>
    </rPh>
    <rPh sb="11" eb="12">
      <t>ニチ</t>
    </rPh>
    <phoneticPr fontId="1"/>
  </si>
  <si>
    <t>出張予定者名：</t>
    <rPh sb="0" eb="2">
      <t>シュッチョウ</t>
    </rPh>
    <rPh sb="2" eb="4">
      <t>ヨテイ</t>
    </rPh>
    <rPh sb="4" eb="5">
      <t>シャ</t>
    </rPh>
    <rPh sb="5" eb="6">
      <t>メイ</t>
    </rPh>
    <phoneticPr fontId="1"/>
  </si>
  <si>
    <t>訪問先/用途目的：</t>
    <rPh sb="0" eb="2">
      <t>ホウモン</t>
    </rPh>
    <rPh sb="2" eb="3">
      <t>サキ</t>
    </rPh>
    <rPh sb="4" eb="6">
      <t>ヨウト</t>
    </rPh>
    <rPh sb="6" eb="8">
      <t>モクテキ</t>
    </rPh>
    <phoneticPr fontId="1"/>
  </si>
  <si>
    <t>13.</t>
    <phoneticPr fontId="1"/>
  </si>
  <si>
    <t>＜注意事項＞</t>
    <rPh sb="1" eb="3">
      <t>チュウイ</t>
    </rPh>
    <rPh sb="3" eb="5">
      <t>ジコウ</t>
    </rPh>
    <phoneticPr fontId="1"/>
  </si>
  <si>
    <t>（注1）</t>
    <rPh sb="1" eb="2">
      <t>チュウ</t>
    </rPh>
    <phoneticPr fontId="1"/>
  </si>
  <si>
    <t>（注2）</t>
    <rPh sb="1" eb="2">
      <t>チュウ</t>
    </rPh>
    <phoneticPr fontId="1"/>
  </si>
  <si>
    <t>（注3）</t>
    <rPh sb="1" eb="2">
      <t>チュウ</t>
    </rPh>
    <phoneticPr fontId="1"/>
  </si>
  <si>
    <t>※</t>
    <phoneticPr fontId="1"/>
  </si>
  <si>
    <t>実施形態</t>
    <rPh sb="0" eb="2">
      <t>ジッシ</t>
    </rPh>
    <rPh sb="2" eb="4">
      <t>ケイタイ</t>
    </rPh>
    <phoneticPr fontId="1"/>
  </si>
  <si>
    <t>（</t>
    <phoneticPr fontId="1"/>
  </si>
  <si>
    <t>）</t>
    <phoneticPr fontId="1"/>
  </si>
  <si>
    <t>）</t>
    <phoneticPr fontId="1"/>
  </si>
  <si>
    <t>送付先、送付数：</t>
    <rPh sb="0" eb="3">
      <t>ソウフサキ</t>
    </rPh>
    <rPh sb="4" eb="6">
      <t>ソウフ</t>
    </rPh>
    <rPh sb="6" eb="7">
      <t>スウ</t>
    </rPh>
    <phoneticPr fontId="1"/>
  </si>
  <si>
    <t>（</t>
    <phoneticPr fontId="1"/>
  </si>
  <si>
    <t>機関名称：</t>
    <rPh sb="0" eb="2">
      <t>キカン</t>
    </rPh>
    <rPh sb="2" eb="4">
      <t>メイショウ</t>
    </rPh>
    <phoneticPr fontId="1"/>
  </si>
  <si>
    <t>～</t>
    <phoneticPr fontId="1"/>
  </si>
  <si>
    <t>（</t>
    <phoneticPr fontId="1"/>
  </si>
  <si>
    <t>）</t>
    <phoneticPr fontId="1"/>
  </si>
  <si>
    <r>
      <t>研修達成目標</t>
    </r>
    <r>
      <rPr>
        <b/>
        <vertAlign val="superscript"/>
        <sz val="11"/>
        <color theme="1"/>
        <rFont val="ＭＳ Ｐ明朝"/>
        <family val="1"/>
        <charset val="128"/>
      </rPr>
      <t>（注3）</t>
    </r>
    <rPh sb="0" eb="2">
      <t>ケンシュウ</t>
    </rPh>
    <rPh sb="2" eb="4">
      <t>タッセイ</t>
    </rPh>
    <rPh sb="4" eb="6">
      <t>モクヒョウ</t>
    </rPh>
    <rPh sb="7" eb="8">
      <t>チュウ</t>
    </rPh>
    <phoneticPr fontId="1"/>
  </si>
  <si>
    <t>講師・管理員略歴書</t>
    <rPh sb="0" eb="2">
      <t>コウシ</t>
    </rPh>
    <rPh sb="3" eb="5">
      <t>カンリ</t>
    </rPh>
    <rPh sb="5" eb="6">
      <t>イン</t>
    </rPh>
    <rPh sb="6" eb="9">
      <t>リャクレキショ</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</si>
  <si>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</si>
  <si>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</si>
  <si>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</si>
  <si>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氏名</t>
    <rPh sb="0" eb="2">
      <t>シメイ</t>
    </rPh>
    <phoneticPr fontId="1"/>
  </si>
  <si>
    <t>（性別）</t>
    <rPh sb="1" eb="3">
      <t>セイベツ</t>
    </rPh>
    <phoneticPr fontId="1"/>
  </si>
  <si>
    <t>生年・月</t>
    <rPh sb="0" eb="2">
      <t>セイネン</t>
    </rPh>
    <rPh sb="3" eb="4">
      <t>ガツ</t>
    </rPh>
    <phoneticPr fontId="1"/>
  </si>
  <si>
    <t>国籍</t>
    <rPh sb="0" eb="2">
      <t>コクセキ</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</si>
  <si>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</si>
  <si>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</si>
  <si>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</si>
  <si>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</si>
  <si>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</si>
  <si>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</si>
  <si>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</si>
  <si>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語</t>
    <rPh sb="0" eb="1">
      <t>ゴ</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</si>
  <si>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</si>
  <si>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</si>
  <si>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</si>
  <si>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</si>
  <si>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</si>
  <si>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</si>
  <si>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</si>
  <si>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</si>
  <si>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当略歴書は海外研修「派遣講師（出張者）」としての認定・審査・予算概算・精算管理のために使用します。</t>
    <rPh sb="10" eb="12">
      <t>ハケン</t>
    </rPh>
    <rPh sb="12" eb="14">
      <t>コウシ</t>
    </rPh>
    <rPh sb="15" eb="18">
      <t>シュッチョウシャ</t>
    </rPh>
    <rPh sb="24" eb="26">
      <t>ニンテイ</t>
    </rPh>
    <rPh sb="27" eb="29">
      <t>シンサ</t>
    </rPh>
    <rPh sb="30" eb="32">
      <t>ヨサン</t>
    </rPh>
    <rPh sb="32" eb="34">
      <t>ガイサン</t>
    </rPh>
    <rPh sb="35" eb="37">
      <t>セイサン</t>
    </rPh>
    <rPh sb="37" eb="39">
      <t>カンリ</t>
    </rPh>
    <rPh sb="43" eb="45">
      <t>シヨウ</t>
    </rPh>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</si>
  <si>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</si>
  <si>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</si>
  <si>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</si>
  <si>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</si>
  <si>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</si>
  <si>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</si>
  <si>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講師謝金</t>
    <rPh sb="0" eb="2">
      <t>コウシ</t>
    </rPh>
    <rPh sb="2" eb="4">
      <t>シャキン</t>
    </rPh>
    <phoneticPr fontId="1"/>
  </si>
  <si>
    <t>日当</t>
    <rPh sb="0" eb="2">
      <t>ニットウ</t>
    </rPh>
    <phoneticPr fontId="1"/>
  </si>
  <si>
    <t>宿泊料</t>
    <rPh sb="0" eb="3">
      <t>シュクハクリョウ</t>
    </rPh>
    <phoneticPr fontId="1"/>
  </si>
  <si>
    <t>通訳略歴書</t>
    <rPh sb="0" eb="2">
      <t>ツウヤク</t>
    </rPh>
    <rPh sb="2" eb="5">
      <t>リャクレキショ</t>
    </rPh>
    <phoneticPr fontId="1"/>
  </si>
  <si>
    <t>通訳言語</t>
    <rPh sb="0" eb="2">
      <t>ツウヤク</t>
    </rPh>
    <rPh sb="2" eb="4">
      <t>ゲンゴ</t>
    </rPh>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</si>
  <si>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</si>
  <si>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</si>
  <si>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</si>
  <si>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</si>
  <si>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</si>
  <si>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</si>
  <si>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</si>
  <si>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</si>
  <si>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</si>
  <si>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</si>
  <si>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</si>
  <si>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③</t>
    <phoneticPr fontId="1"/>
  </si>
  <si>
    <t>1）</t>
    <phoneticPr fontId="1"/>
  </si>
  <si>
    <t>2）</t>
    <phoneticPr fontId="1"/>
  </si>
  <si>
    <t>日当</t>
    <rPh sb="0" eb="2">
      <t>ニットウ</t>
    </rPh>
    <phoneticPr fontId="1"/>
  </si>
  <si>
    <t>3）</t>
    <phoneticPr fontId="1"/>
  </si>
  <si>
    <t>宿泊費</t>
    <rPh sb="0" eb="3">
      <t>シュクハクヒ</t>
    </rPh>
    <phoneticPr fontId="1"/>
  </si>
  <si>
    <t>4）</t>
    <phoneticPr fontId="1"/>
  </si>
  <si>
    <t>渡航雑費</t>
    <rPh sb="0" eb="2">
      <t>トコウ</t>
    </rPh>
    <rPh sb="2" eb="4">
      <t>ザッピ</t>
    </rPh>
    <phoneticPr fontId="1"/>
  </si>
  <si>
    <t>④</t>
    <phoneticPr fontId="1"/>
  </si>
  <si>
    <t>工場視察費</t>
    <rPh sb="0" eb="2">
      <t>コウジョウ</t>
    </rPh>
    <rPh sb="2" eb="4">
      <t>シサツ</t>
    </rPh>
    <rPh sb="4" eb="5">
      <t>ヒ</t>
    </rPh>
    <phoneticPr fontId="1"/>
  </si>
  <si>
    <t>⑤</t>
    <phoneticPr fontId="1"/>
  </si>
  <si>
    <t>⑥</t>
    <phoneticPr fontId="1"/>
  </si>
  <si>
    <t>2）</t>
    <phoneticPr fontId="1"/>
  </si>
  <si>
    <t>⑦</t>
    <phoneticPr fontId="1"/>
  </si>
  <si>
    <t>1）</t>
    <phoneticPr fontId="1"/>
  </si>
  <si>
    <t>⑧</t>
    <phoneticPr fontId="1"/>
  </si>
  <si>
    <t>⑨</t>
    <phoneticPr fontId="1"/>
  </si>
  <si>
    <t>現地運営関係費</t>
    <rPh sb="0" eb="2">
      <t>ゲンチ</t>
    </rPh>
    <rPh sb="2" eb="4">
      <t>ウンエイ</t>
    </rPh>
    <rPh sb="4" eb="7">
      <t>カンケイヒ</t>
    </rPh>
    <phoneticPr fontId="1"/>
  </si>
  <si>
    <t>1）</t>
    <phoneticPr fontId="1"/>
  </si>
  <si>
    <t>研修協力謝金</t>
    <rPh sb="0" eb="2">
      <t>ケンシュウ</t>
    </rPh>
    <rPh sb="2" eb="4">
      <t>キョウリョク</t>
    </rPh>
    <rPh sb="4" eb="6">
      <t>シャキン</t>
    </rPh>
    <phoneticPr fontId="1"/>
  </si>
  <si>
    <t>現地運営関係諸費</t>
    <rPh sb="0" eb="2">
      <t>ゲンチ</t>
    </rPh>
    <rPh sb="2" eb="4">
      <t>ウンエイ</t>
    </rPh>
    <rPh sb="4" eb="6">
      <t>カンケイ</t>
    </rPh>
    <rPh sb="6" eb="8">
      <t>ショヒ</t>
    </rPh>
    <phoneticPr fontId="1"/>
  </si>
  <si>
    <t>合計</t>
    <rPh sb="0" eb="2">
      <t>ゴウケイ</t>
    </rPh>
    <phoneticPr fontId="1"/>
  </si>
  <si>
    <t>個人情報の取り扱いについて</t>
    <rPh sb="0" eb="4">
      <t>コジンジョウホウ</t>
    </rPh>
    <rPh sb="5" eb="6">
      <t>ト</t>
    </rPh>
    <rPh sb="7" eb="8">
      <t>アツカ</t>
    </rPh>
    <phoneticPr fontId="1"/>
  </si>
  <si>
    <t>当協会海外研修コースへのお申込に際して取得するお客様の個人情報は下記の通り取り扱います。</t>
    <rPh sb="0" eb="3">
      <t>トウキョウカイ</t>
    </rPh>
    <rPh sb="3" eb="5">
      <t>カイガイ</t>
    </rPh>
    <rPh sb="5" eb="7">
      <t>ケンシュウ</t>
    </rPh>
    <rPh sb="13" eb="15">
      <t>モウシコミ</t>
    </rPh>
    <rPh sb="16" eb="17">
      <t>サイ</t>
    </rPh>
    <rPh sb="19" eb="21">
      <t>シュトク</t>
    </rPh>
    <rPh sb="24" eb="26">
      <t>キャクサマ</t>
    </rPh>
    <rPh sb="27" eb="29">
      <t>コジン</t>
    </rPh>
    <rPh sb="29" eb="31">
      <t>ジョウホウ</t>
    </rPh>
    <rPh sb="32" eb="34">
      <t>カキ</t>
    </rPh>
    <rPh sb="35" eb="36">
      <t>トオ</t>
    </rPh>
    <rPh sb="37" eb="38">
      <t>ト</t>
    </rPh>
    <rPh sb="39" eb="40">
      <t>アツカ</t>
    </rPh>
    <phoneticPr fontId="1"/>
  </si>
  <si>
    <t>1.</t>
    <phoneticPr fontId="1"/>
  </si>
  <si>
    <t>個人情報の管理者及び連絡先</t>
    <rPh sb="0" eb="2">
      <t>コジン</t>
    </rPh>
    <rPh sb="2" eb="4">
      <t>ジョウホウ</t>
    </rPh>
    <rPh sb="5" eb="8">
      <t>カンリシャ</t>
    </rPh>
    <rPh sb="8" eb="9">
      <t>オヨ</t>
    </rPh>
    <rPh sb="10" eb="13">
      <t>レンラクサキ</t>
    </rPh>
    <phoneticPr fontId="1"/>
  </si>
  <si>
    <t>2.</t>
    <phoneticPr fontId="1"/>
  </si>
  <si>
    <t>利用目的</t>
    <rPh sb="0" eb="2">
      <t>リヨウ</t>
    </rPh>
    <rPh sb="2" eb="4">
      <t>モクテキ</t>
    </rPh>
    <phoneticPr fontId="1"/>
  </si>
  <si>
    <t>ご提供いただいた個人情報は、研修コース実施、協会事業案内発送、協会機関紙等の出版物発送、アンケート依頼、ご利用企業管理、その他営業活動などのために利用します。それ以外の利用目的又は法令等に基づく要請の範囲を超えた利用は致しません。</t>
    <rPh sb="1" eb="3">
      <t>テイキョウ</t>
    </rPh>
    <rPh sb="8" eb="10">
      <t>コジン</t>
    </rPh>
    <rPh sb="10" eb="12">
      <t>ジョウホウ</t>
    </rPh>
    <rPh sb="14" eb="16">
      <t>ケンシュウ</t>
    </rPh>
    <rPh sb="19" eb="21">
      <t>ジッシ</t>
    </rPh>
    <rPh sb="22" eb="24">
      <t>キョウカイ</t>
    </rPh>
    <rPh sb="24" eb="26">
      <t>ジギョウ</t>
    </rPh>
    <rPh sb="26" eb="28">
      <t>アンナイ</t>
    </rPh>
    <rPh sb="28" eb="30">
      <t>ハッソウ</t>
    </rPh>
    <rPh sb="31" eb="33">
      <t>キョウカイ</t>
    </rPh>
    <rPh sb="33" eb="36">
      <t>キカンシ</t>
    </rPh>
    <rPh sb="36" eb="37">
      <t>トウ</t>
    </rPh>
    <rPh sb="38" eb="41">
      <t>シュッパンブツ</t>
    </rPh>
    <rPh sb="41" eb="43">
      <t>ハッソウ</t>
    </rPh>
    <rPh sb="49" eb="51">
      <t>イライ</t>
    </rPh>
    <rPh sb="53" eb="55">
      <t>リヨウ</t>
    </rPh>
    <rPh sb="55" eb="57">
      <t>キギョウ</t>
    </rPh>
    <rPh sb="57" eb="59">
      <t>カンリ</t>
    </rPh>
    <rPh sb="62" eb="63">
      <t>タ</t>
    </rPh>
    <rPh sb="63" eb="65">
      <t>エイギョウ</t>
    </rPh>
    <rPh sb="65" eb="67">
      <t>カツドウ</t>
    </rPh>
    <rPh sb="73" eb="75">
      <t>リヨウ</t>
    </rPh>
    <rPh sb="81" eb="83">
      <t>イガイ</t>
    </rPh>
    <rPh sb="84" eb="86">
      <t>リヨウ</t>
    </rPh>
    <rPh sb="86" eb="88">
      <t>モクテキ</t>
    </rPh>
    <rPh sb="88" eb="89">
      <t>マタ</t>
    </rPh>
    <rPh sb="90" eb="92">
      <t>ホウレイ</t>
    </rPh>
    <rPh sb="92" eb="93">
      <t>トウ</t>
    </rPh>
    <rPh sb="94" eb="95">
      <t>モト</t>
    </rPh>
    <rPh sb="97" eb="99">
      <t>ヨウセイ</t>
    </rPh>
    <rPh sb="100" eb="102">
      <t>ハンイ</t>
    </rPh>
    <rPh sb="103" eb="104">
      <t>コ</t>
    </rPh>
    <rPh sb="106" eb="108">
      <t>リヨウ</t>
    </rPh>
    <rPh sb="109" eb="110">
      <t>イタ</t>
    </rPh>
    <phoneticPr fontId="1"/>
  </si>
  <si>
    <t>3.</t>
    <phoneticPr fontId="1"/>
  </si>
  <si>
    <t>個人情報の提供・委託</t>
    <rPh sb="0" eb="2">
      <t>コジン</t>
    </rPh>
    <rPh sb="2" eb="4">
      <t>ジョウホウ</t>
    </rPh>
    <rPh sb="5" eb="7">
      <t>テイキョウ</t>
    </rPh>
    <rPh sb="8" eb="10">
      <t>イタク</t>
    </rPh>
    <phoneticPr fontId="1"/>
  </si>
  <si>
    <t>ご提供いただいた個人情報は、お客様の事前の同意なく第三者に提供することはありません。</t>
    <rPh sb="1" eb="3">
      <t>テイキョウ</t>
    </rPh>
    <rPh sb="8" eb="10">
      <t>コジン</t>
    </rPh>
    <rPh sb="10" eb="12">
      <t>ジョウホウ</t>
    </rPh>
    <rPh sb="15" eb="17">
      <t>キャクサマ</t>
    </rPh>
    <rPh sb="18" eb="20">
      <t>ジゼン</t>
    </rPh>
    <rPh sb="21" eb="23">
      <t>ドウイ</t>
    </rPh>
    <rPh sb="25" eb="28">
      <t>ダイサンシャ</t>
    </rPh>
    <rPh sb="29" eb="31">
      <t>テイキョウ</t>
    </rPh>
    <phoneticPr fontId="1"/>
  </si>
  <si>
    <t>なお、委託する場合は当協会の個人情報保護規定に則して適切に運用致します。</t>
    <rPh sb="3" eb="5">
      <t>イタク</t>
    </rPh>
    <rPh sb="7" eb="9">
      <t>バアイ</t>
    </rPh>
    <rPh sb="10" eb="13">
      <t>トウキョウカイ</t>
    </rPh>
    <rPh sb="14" eb="16">
      <t>コジン</t>
    </rPh>
    <rPh sb="16" eb="18">
      <t>ジョウホウ</t>
    </rPh>
    <rPh sb="18" eb="20">
      <t>ホゴ</t>
    </rPh>
    <rPh sb="20" eb="22">
      <t>キテイ</t>
    </rPh>
    <rPh sb="23" eb="24">
      <t>ソク</t>
    </rPh>
    <rPh sb="26" eb="28">
      <t>テキセツ</t>
    </rPh>
    <rPh sb="29" eb="31">
      <t>ウンヨウ</t>
    </rPh>
    <rPh sb="31" eb="32">
      <t>イタ</t>
    </rPh>
    <phoneticPr fontId="1"/>
  </si>
  <si>
    <t>4.</t>
    <phoneticPr fontId="1"/>
  </si>
  <si>
    <t>記入項目について</t>
    <rPh sb="0" eb="2">
      <t>キニュウ</t>
    </rPh>
    <rPh sb="2" eb="4">
      <t>コウモク</t>
    </rPh>
    <phoneticPr fontId="1"/>
  </si>
  <si>
    <t>5.</t>
    <phoneticPr fontId="1"/>
  </si>
  <si>
    <t>個人情報を提供されることは任意です。ただし、ご同意いただけない場合は、制度のご利用をすることができない場合がございます。</t>
    <rPh sb="0" eb="2">
      <t>コジン</t>
    </rPh>
    <rPh sb="2" eb="4">
      <t>ジョウホウ</t>
    </rPh>
    <rPh sb="5" eb="7">
      <t>テイキョウ</t>
    </rPh>
    <rPh sb="13" eb="15">
      <t>ニンイ</t>
    </rPh>
    <rPh sb="23" eb="25">
      <t>ドウイ</t>
    </rPh>
    <rPh sb="31" eb="33">
      <t>バアイ</t>
    </rPh>
    <rPh sb="35" eb="37">
      <t>セイド</t>
    </rPh>
    <rPh sb="39" eb="41">
      <t>リヨウ</t>
    </rPh>
    <rPh sb="51" eb="53">
      <t>バアイ</t>
    </rPh>
    <phoneticPr fontId="1"/>
  </si>
  <si>
    <t>個人情報の開示・訂正・利用停止・消去等</t>
    <rPh sb="0" eb="2">
      <t>コジン</t>
    </rPh>
    <rPh sb="2" eb="4">
      <t>ジョウホウ</t>
    </rPh>
    <rPh sb="5" eb="7">
      <t>カイジ</t>
    </rPh>
    <rPh sb="8" eb="10">
      <t>テイセイ</t>
    </rPh>
    <rPh sb="11" eb="13">
      <t>リヨウ</t>
    </rPh>
    <rPh sb="13" eb="15">
      <t>テイシ</t>
    </rPh>
    <rPh sb="16" eb="18">
      <t>ショウキョ</t>
    </rPh>
    <rPh sb="18" eb="19">
      <t>トウ</t>
    </rPh>
    <phoneticPr fontId="1"/>
  </si>
  <si>
    <t>ご提供いただいた個人情報について、開示・訂正・利用停止・消去等の求めに対応させて頂きます。</t>
    <rPh sb="1" eb="3">
      <t>テイキョウ</t>
    </rPh>
    <rPh sb="8" eb="10">
      <t>コジン</t>
    </rPh>
    <rPh sb="10" eb="12">
      <t>ジョウホウ</t>
    </rPh>
    <rPh sb="17" eb="19">
      <t>カイジ</t>
    </rPh>
    <rPh sb="20" eb="22">
      <t>テイセイ</t>
    </rPh>
    <rPh sb="23" eb="25">
      <t>リヨウ</t>
    </rPh>
    <rPh sb="25" eb="27">
      <t>テイシ</t>
    </rPh>
    <rPh sb="28" eb="30">
      <t>ショウキョ</t>
    </rPh>
    <rPh sb="30" eb="31">
      <t>トウ</t>
    </rPh>
    <rPh sb="32" eb="33">
      <t>モト</t>
    </rPh>
    <rPh sb="35" eb="37">
      <t>タイオウ</t>
    </rPh>
    <rPh sb="40" eb="41">
      <t>イタダ</t>
    </rPh>
    <phoneticPr fontId="1"/>
  </si>
  <si>
    <t>その際には、下記までお申し出下さい。</t>
    <rPh sb="2" eb="3">
      <t>サイ</t>
    </rPh>
    <rPh sb="6" eb="8">
      <t>カキ</t>
    </rPh>
    <rPh sb="11" eb="12">
      <t>モウ</t>
    </rPh>
    <rPh sb="13" eb="14">
      <t>デ</t>
    </rPh>
    <rPh sb="14" eb="15">
      <t>クダ</t>
    </rPh>
    <phoneticPr fontId="1"/>
  </si>
  <si>
    <t>上記「個人情報の取り扱いについて」に同意いただけますか？</t>
    <rPh sb="0" eb="2">
      <t>ジョウキ</t>
    </rPh>
    <rPh sb="3" eb="5">
      <t>コジン</t>
    </rPh>
    <rPh sb="5" eb="7">
      <t>ジョウホウ</t>
    </rPh>
    <rPh sb="8" eb="9">
      <t>ト</t>
    </rPh>
    <rPh sb="10" eb="11">
      <t>アツカ</t>
    </rPh>
    <rPh sb="18" eb="20">
      <t>ドウイ</t>
    </rPh>
    <phoneticPr fontId="1"/>
  </si>
  <si>
    <t>下記にチェック☑と自署をお願い致します。</t>
    <rPh sb="0" eb="2">
      <t>カキ</t>
    </rPh>
    <rPh sb="9" eb="11">
      <t>ジショ</t>
    </rPh>
    <rPh sb="13" eb="14">
      <t>ネガ</t>
    </rPh>
    <rPh sb="15" eb="16">
      <t>イタ</t>
    </rPh>
    <phoneticPr fontId="1"/>
  </si>
  <si>
    <t>□</t>
    <phoneticPr fontId="1"/>
  </si>
  <si>
    <t>同意する</t>
    <rPh sb="0" eb="2">
      <t>ドウイ</t>
    </rPh>
    <phoneticPr fontId="1"/>
  </si>
  <si>
    <t>同意しない</t>
    <rPh sb="0" eb="2">
      <t>ドウイ</t>
    </rPh>
    <phoneticPr fontId="1"/>
  </si>
  <si>
    <t>協力機関名：</t>
    <rPh sb="0" eb="2">
      <t>キョウリョク</t>
    </rPh>
    <rPh sb="2" eb="4">
      <t>キカン</t>
    </rPh>
    <rPh sb="4" eb="5">
      <t>メイ</t>
    </rPh>
    <phoneticPr fontId="1"/>
  </si>
  <si>
    <t>所属先：</t>
    <rPh sb="0" eb="2">
      <t>ショゾク</t>
    </rPh>
    <rPh sb="2" eb="3">
      <t>サキ</t>
    </rPh>
    <phoneticPr fontId="1"/>
  </si>
  <si>
    <t>氏名：</t>
    <rPh sb="0" eb="2">
      <t>シメイ</t>
    </rPh>
    <phoneticPr fontId="1"/>
  </si>
  <si>
    <t>なお当協会の個人情報保護方針は、https://www.aots.jp/privacy-policy/をご覧ください。</t>
    <rPh sb="2" eb="5">
      <t>トウキョウカイ</t>
    </rPh>
    <rPh sb="6" eb="8">
      <t>コジン</t>
    </rPh>
    <rPh sb="8" eb="10">
      <t>ジョウホウ</t>
    </rPh>
    <rPh sb="10" eb="12">
      <t>ホゴ</t>
    </rPh>
    <rPh sb="12" eb="14">
      <t>ホウシン</t>
    </rPh>
    <rPh sb="53" eb="54">
      <t>ラン</t>
    </rPh>
    <phoneticPr fontId="1"/>
  </si>
  <si>
    <t>＜管理者＞　一般財団法人海外産業人材育成協会　総務企画部長</t>
    <rPh sb="1" eb="4">
      <t>カンリシャ</t>
    </rPh>
    <rPh sb="6" eb="22">
      <t>アオｔｓ</t>
    </rPh>
    <rPh sb="23" eb="25">
      <t>ソウム</t>
    </rPh>
    <rPh sb="25" eb="27">
      <t>キカク</t>
    </rPh>
    <rPh sb="27" eb="29">
      <t>ブチョウ</t>
    </rPh>
    <phoneticPr fontId="1"/>
  </si>
  <si>
    <t>＜連絡先＞　総務・人事グループ　TEL:03-3888-8211　E-mail：kojinjoho-cj@aots.jp</t>
    <rPh sb="1" eb="4">
      <t>レンラクサキ</t>
    </rPh>
    <rPh sb="6" eb="8">
      <t>ソウム</t>
    </rPh>
    <rPh sb="9" eb="11">
      <t>ジンジ</t>
    </rPh>
    <phoneticPr fontId="1"/>
  </si>
  <si>
    <t>＜個人情報相談受付窓口＞　TEL：03-3888-8211　E-mail：kojinjoho-cj@aots.jp</t>
    <rPh sb="1" eb="3">
      <t>コジン</t>
    </rPh>
    <rPh sb="3" eb="5">
      <t>ジョウホウ</t>
    </rPh>
    <rPh sb="5" eb="7">
      <t>ソウダン</t>
    </rPh>
    <rPh sb="7" eb="9">
      <t>ウケツケ</t>
    </rPh>
    <rPh sb="9" eb="11">
      <t>マドグチ</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</si>
  <si>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</si>
  <si>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</si>
  <si>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バライ</t>
    </rPh>
    <rPh sb="13" eb="16">
      <t>セイキュウショ</t>
    </rPh>
    <phoneticPr fontId="1"/>
  </si>
  <si>
    <t>記</t>
    <rPh sb="0" eb="1">
      <t>キ</t>
    </rPh>
    <phoneticPr fontId="1"/>
  </si>
  <si>
    <t>機関名</t>
    <rPh sb="0" eb="2">
      <t>キカン</t>
    </rPh>
    <rPh sb="2" eb="3">
      <t>メイ</t>
    </rPh>
    <phoneticPr fontId="1"/>
  </si>
  <si>
    <t>（和）</t>
    <rPh sb="1" eb="2">
      <t>ワ</t>
    </rPh>
    <phoneticPr fontId="1"/>
  </si>
  <si>
    <t>（英）</t>
    <rPh sb="1" eb="2">
      <t>エイ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</si>
  <si>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</si>
  <si>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</si>
  <si>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</si>
  <si>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</si>
  <si>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部課名</t>
    <rPh sb="0" eb="2">
      <t>ブカ</t>
    </rPh>
    <rPh sb="2" eb="3">
      <t>メイ</t>
    </rPh>
    <phoneticPr fontId="1"/>
  </si>
  <si>
    <t>事務担当者</t>
    <rPh sb="0" eb="2">
      <t>ジム</t>
    </rPh>
    <rPh sb="2" eb="5">
      <t>タントウシャ</t>
    </rPh>
    <phoneticPr fontId="1"/>
  </si>
  <si>
    <t>住所</t>
    <rPh sb="0" eb="2">
      <t>ジュウショ</t>
    </rPh>
    <phoneticPr fontId="1"/>
  </si>
  <si>
    <t>TEL</t>
    <phoneticPr fontId="1"/>
  </si>
  <si>
    <t>FAX</t>
    <phoneticPr fontId="1"/>
  </si>
  <si>
    <t>E-mail</t>
    <phoneticPr fontId="1"/>
  </si>
  <si>
    <t>印（代表者職印）</t>
    <rPh sb="0" eb="1">
      <t>イン</t>
    </rPh>
    <rPh sb="2" eb="5">
      <t>ダイヒョウシャ</t>
    </rPh>
    <rPh sb="5" eb="6">
      <t>ショク</t>
    </rPh>
    <rPh sb="6" eb="7">
      <t>イン</t>
    </rPh>
    <phoneticPr fontId="1"/>
  </si>
  <si>
    <t>6.</t>
    <phoneticPr fontId="1"/>
  </si>
  <si>
    <t>7.</t>
    <phoneticPr fontId="1"/>
  </si>
  <si>
    <t>研修生の選考基準及び選考方法</t>
    <rPh sb="0" eb="3">
      <t>ケンシュウセイ</t>
    </rPh>
    <rPh sb="4" eb="6">
      <t>センコウ</t>
    </rPh>
    <rPh sb="6" eb="8">
      <t>キジュン</t>
    </rPh>
    <rPh sb="8" eb="9">
      <t>オヨ</t>
    </rPh>
    <rPh sb="10" eb="12">
      <t>センコウ</t>
    </rPh>
    <rPh sb="12" eb="14">
      <t>ホウホウ</t>
    </rPh>
    <phoneticPr fontId="1"/>
  </si>
  <si>
    <t>1）</t>
    <phoneticPr fontId="1"/>
  </si>
  <si>
    <t>2)</t>
    <phoneticPr fontId="1"/>
  </si>
  <si>
    <t>方法：</t>
    <phoneticPr fontId="1"/>
  </si>
  <si>
    <t>2）</t>
    <phoneticPr fontId="1"/>
  </si>
  <si>
    <t>公募主体：</t>
    <phoneticPr fontId="1"/>
  </si>
  <si>
    <t>方法：</t>
    <phoneticPr fontId="1"/>
  </si>
  <si>
    <t>公募主体：</t>
    <phoneticPr fontId="1"/>
  </si>
  <si>
    <t>公募者</t>
    <rPh sb="0" eb="2">
      <t>コウボ</t>
    </rPh>
    <rPh sb="2" eb="3">
      <t>シャ</t>
    </rPh>
    <phoneticPr fontId="1"/>
  </si>
  <si>
    <t>応募者総数</t>
    <rPh sb="0" eb="2">
      <t>オウボ</t>
    </rPh>
    <rPh sb="2" eb="3">
      <t>シャ</t>
    </rPh>
    <rPh sb="3" eb="5">
      <t>ソウスウ</t>
    </rPh>
    <phoneticPr fontId="1"/>
  </si>
  <si>
    <t>→</t>
    <phoneticPr fontId="1"/>
  </si>
  <si>
    <t>選考結果人数</t>
    <rPh sb="0" eb="2">
      <t>センコウ</t>
    </rPh>
    <rPh sb="2" eb="4">
      <t>ケッカ</t>
    </rPh>
    <rPh sb="4" eb="6">
      <t>ニンズウ</t>
    </rPh>
    <phoneticPr fontId="1"/>
  </si>
  <si>
    <t>②</t>
    <phoneticPr fontId="1"/>
  </si>
  <si>
    <t>（</t>
    <phoneticPr fontId="1"/>
  </si>
  <si>
    <t>）</t>
    <phoneticPr fontId="1"/>
  </si>
  <si>
    <t>推薦機関1：</t>
    <rPh sb="0" eb="2">
      <t>スイセン</t>
    </rPh>
    <rPh sb="2" eb="4">
      <t>キカン</t>
    </rPh>
    <phoneticPr fontId="1"/>
  </si>
  <si>
    <t>推薦機関2：</t>
    <rPh sb="0" eb="2">
      <t>スイセン</t>
    </rPh>
    <rPh sb="2" eb="4">
      <t>キカン</t>
    </rPh>
    <phoneticPr fontId="1"/>
  </si>
  <si>
    <t>8.</t>
    <phoneticPr fontId="1"/>
  </si>
  <si>
    <t>10.</t>
    <phoneticPr fontId="1"/>
  </si>
  <si>
    <t>研修用テキストのリスト</t>
    <rPh sb="0" eb="3">
      <t>ケンシュウヨウ</t>
    </rPh>
    <phoneticPr fontId="1"/>
  </si>
  <si>
    <t>11.</t>
    <phoneticPr fontId="1"/>
  </si>
  <si>
    <t>研修用器材のリスト</t>
    <rPh sb="0" eb="3">
      <t>ケンシュウヨウ</t>
    </rPh>
    <rPh sb="3" eb="5">
      <t>キザイ</t>
    </rPh>
    <phoneticPr fontId="1"/>
  </si>
  <si>
    <t>5）</t>
    <phoneticPr fontId="1"/>
  </si>
  <si>
    <t>課題、改善点</t>
    <rPh sb="0" eb="2">
      <t>カダイ</t>
    </rPh>
    <rPh sb="3" eb="6">
      <t>カイゼンテン</t>
    </rPh>
    <phoneticPr fontId="1"/>
  </si>
  <si>
    <t>別添提出書類</t>
    <rPh sb="0" eb="2">
      <t>ベッテン</t>
    </rPh>
    <rPh sb="2" eb="4">
      <t>テイシュツ</t>
    </rPh>
    <rPh sb="4" eb="6">
      <t>ショルイ</t>
    </rPh>
    <phoneticPr fontId="1"/>
  </si>
  <si>
    <r>
      <t>研修講師</t>
    </r>
    <r>
      <rPr>
        <sz val="11"/>
        <color theme="1"/>
        <rFont val="ＭＳ Ｐ明朝"/>
        <family val="1"/>
        <charset val="128"/>
      </rPr>
      <t>（講師・管理員略歴書：別添Ⅰ）</t>
    </r>
    <rPh sb="0" eb="2">
      <t>ケンシュウ</t>
    </rPh>
    <rPh sb="2" eb="4">
      <t>コウシ</t>
    </rPh>
    <rPh sb="5" eb="7">
      <t>コウシ</t>
    </rPh>
    <rPh sb="8" eb="10">
      <t>カンリ</t>
    </rPh>
    <rPh sb="10" eb="11">
      <t>イン</t>
    </rPh>
    <rPh sb="11" eb="14">
      <t>リャクレキショ</t>
    </rPh>
    <rPh sb="15" eb="17">
      <t>ベッテン</t>
    </rPh>
    <phoneticPr fontId="1"/>
  </si>
  <si>
    <r>
      <t>実施の時期及び実研修日数</t>
    </r>
    <r>
      <rPr>
        <sz val="11"/>
        <color theme="1"/>
        <rFont val="ＭＳ Ｐ明朝"/>
        <family val="1"/>
        <charset val="128"/>
      </rPr>
      <t>（休日を除く日数）</t>
    </r>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</si>
  <si>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r>
      <t>研修技術（研修内容）の詳細</t>
    </r>
    <r>
      <rPr>
        <b/>
        <vertAlign val="superscript"/>
        <sz val="11"/>
        <color theme="1"/>
        <rFont val="ＭＳ Ｐ明朝"/>
        <family val="1"/>
        <charset val="128"/>
      </rPr>
      <t>（注2）</t>
    </r>
    <r>
      <rPr>
        <b/>
        <sz val="11"/>
        <color theme="1"/>
        <rFont val="ＭＳ Ｐ明朝"/>
        <family val="1"/>
        <charset val="128"/>
      </rPr>
      <t>　</t>
    </r>
    <r>
      <rPr>
        <sz val="11"/>
        <color theme="1"/>
        <rFont val="ＭＳ Ｐ明朝"/>
        <family val="1"/>
        <charset val="128"/>
      </rPr>
      <t>（研修技術に関する参考資料がありましたら添付してください。）</t>
    </r>
    <rPh sb="0" eb="2">
      <t>ケンシュウ</t>
    </rPh>
    <rPh sb="2" eb="4">
      <t>ギジュツ</t>
    </rPh>
    <rPh sb="5" eb="7">
      <t>ケンシュウ</t>
    </rPh>
    <rPh sb="7" eb="9">
      <t>ナイヨウ</t>
    </rPh>
    <rPh sb="11" eb="13">
      <t>ショウサイ</t>
    </rPh>
    <rPh sb="14" eb="15">
      <t>チュウ</t>
    </rPh>
    <rPh sb="19" eb="21">
      <t>ケンシュウ</t>
    </rPh>
    <rPh sb="21" eb="23">
      <t>ギジュツ</t>
    </rPh>
    <rPh sb="24" eb="25">
      <t>カン</t>
    </rPh>
    <rPh sb="27" eb="29">
      <t>サンコウ</t>
    </rPh>
    <rPh sb="29" eb="31">
      <t>シリョウ</t>
    </rPh>
    <rPh sb="38" eb="40">
      <t>テンプ</t>
    </rPh>
    <phoneticPr fontId="1"/>
  </si>
  <si>
    <r>
      <t>別添提出書類</t>
    </r>
    <r>
      <rPr>
        <sz val="11"/>
        <color theme="1"/>
        <rFont val="ＭＳ Ｐ明朝"/>
        <family val="1"/>
        <charset val="128"/>
      </rPr>
      <t>（チェック☑してください。）</t>
    </r>
    <rPh sb="0" eb="2">
      <t>ベッテン</t>
    </rPh>
    <rPh sb="2" eb="4">
      <t>テイシュツ</t>
    </rPh>
    <rPh sb="4" eb="6">
      <t>ショルイ</t>
    </rPh>
    <phoneticPr fontId="1"/>
  </si>
  <si>
    <t>14.</t>
    <phoneticPr fontId="1"/>
  </si>
  <si>
    <t>研修用テキスト一式</t>
    <rPh sb="0" eb="3">
      <t>ケンシュウヨウ</t>
    </rPh>
    <rPh sb="7" eb="9">
      <t>イッシキ</t>
    </rPh>
    <phoneticPr fontId="1"/>
  </si>
  <si>
    <t>記録写真（日付・主要人物等のキャプションを付記してください。）</t>
    <rPh sb="0" eb="2">
      <t>キロク</t>
    </rPh>
    <rPh sb="2" eb="4">
      <t>シャシン</t>
    </rPh>
    <rPh sb="5" eb="7">
      <t>ヒヅケ</t>
    </rPh>
    <rPh sb="8" eb="10">
      <t>シュヨウ</t>
    </rPh>
    <rPh sb="10" eb="12">
      <t>ジンブツ</t>
    </rPh>
    <rPh sb="12" eb="13">
      <t>トウ</t>
    </rPh>
    <rPh sb="21" eb="23">
      <t>フキ</t>
    </rPh>
    <phoneticPr fontId="1"/>
  </si>
  <si>
    <t>●●株式会社　生産本部　部長</t>
    <rPh sb="2" eb="6">
      <t>カブ</t>
    </rPh>
    <rPh sb="7" eb="9">
      <t>セイサン</t>
    </rPh>
    <rPh sb="9" eb="11">
      <t>ホンブ</t>
    </rPh>
    <rPh sb="12" eb="14">
      <t>ブチョウ</t>
    </rPh>
    <phoneticPr fontId="1"/>
  </si>
  <si>
    <t>海外研修実施費実績額並びに精算払請求金額の算出内訳　</t>
    <rPh sb="0" eb="2">
      <t>カイガイ</t>
    </rPh>
    <rPh sb="2" eb="4">
      <t>ケンシュウ</t>
    </rPh>
    <rPh sb="4" eb="7">
      <t>ジッシヒ</t>
    </rPh>
    <rPh sb="7" eb="10">
      <t>ジッセキガク</t>
    </rPh>
    <rPh sb="10" eb="11">
      <t>ナラ</t>
    </rPh>
    <rPh sb="13" eb="16">
      <t>セイサンバライ</t>
    </rPh>
    <rPh sb="16" eb="18">
      <t>セイキュウ</t>
    </rPh>
    <rPh sb="18" eb="20">
      <t>キンガク</t>
    </rPh>
    <rPh sb="21" eb="23">
      <t>サンシュツ</t>
    </rPh>
    <rPh sb="23" eb="25">
      <t>ウチワケ</t>
    </rPh>
    <phoneticPr fontId="1"/>
  </si>
  <si>
    <t>海外研修実施費実績額並びに精算払請求金額の算出内訳</t>
    <rPh sb="0" eb="2">
      <t>カイガイ</t>
    </rPh>
    <rPh sb="2" eb="4">
      <t>ケンシュウ</t>
    </rPh>
    <rPh sb="4" eb="6">
      <t>ジッシ</t>
    </rPh>
    <rPh sb="6" eb="7">
      <t>ヒ</t>
    </rPh>
    <rPh sb="7" eb="9">
      <t>ジッセキ</t>
    </rPh>
    <rPh sb="9" eb="10">
      <t>ガク</t>
    </rPh>
    <rPh sb="10" eb="11">
      <t>ナラ</t>
    </rPh>
    <rPh sb="13" eb="15">
      <t>セイサン</t>
    </rPh>
    <rPh sb="15" eb="16">
      <t>バライ</t>
    </rPh>
    <rPh sb="16" eb="18">
      <t>セイキュウ</t>
    </rPh>
    <rPh sb="18" eb="20">
      <t>キンガク</t>
    </rPh>
    <rPh sb="21" eb="23">
      <t>サンシュツ</t>
    </rPh>
    <rPh sb="23" eb="25">
      <t>ウチワケ</t>
    </rPh>
    <phoneticPr fontId="1"/>
  </si>
  <si>
    <t>⑩</t>
    <phoneticPr fontId="1"/>
  </si>
  <si>
    <t>⑪</t>
    <phoneticPr fontId="1"/>
  </si>
  <si>
    <t>-</t>
    <phoneticPr fontId="1"/>
  </si>
  <si>
    <t>【研修日数：</t>
    <rPh sb="1" eb="3">
      <t>ケンシュウ</t>
    </rPh>
    <rPh sb="3" eb="5">
      <t>ニッスウ</t>
    </rPh>
    <phoneticPr fontId="1"/>
  </si>
  <si>
    <t>Mr.</t>
  </si>
  <si>
    <t>Ms.</t>
    <phoneticPr fontId="1"/>
  </si>
  <si>
    <t>abc def</t>
    <phoneticPr fontId="1"/>
  </si>
  <si>
    <t>（男性：</t>
    <rPh sb="1" eb="3">
      <t>ダンセイ</t>
    </rPh>
    <phoneticPr fontId="1"/>
  </si>
  <si>
    <t>女性：</t>
    <rPh sb="0" eb="2">
      <t>ジョセイ</t>
    </rPh>
    <phoneticPr fontId="1"/>
  </si>
  <si>
    <t>氏名</t>
    <rPh sb="0" eb="2">
      <t>シメイ</t>
    </rPh>
    <phoneticPr fontId="1"/>
  </si>
  <si>
    <t>注1：</t>
    <rPh sb="0" eb="1">
      <t>チュウ</t>
    </rPh>
    <phoneticPr fontId="1"/>
  </si>
  <si>
    <t>経営幹部、上級管理職</t>
    <rPh sb="0" eb="2">
      <t>ケイエイ</t>
    </rPh>
    <rPh sb="2" eb="4">
      <t>カンブ</t>
    </rPh>
    <rPh sb="5" eb="7">
      <t>ジョウキュウ</t>
    </rPh>
    <rPh sb="7" eb="9">
      <t>カンリ</t>
    </rPh>
    <rPh sb="9" eb="10">
      <t>ショク</t>
    </rPh>
    <phoneticPr fontId="1"/>
  </si>
  <si>
    <t>中級管理職</t>
    <rPh sb="0" eb="2">
      <t>チュウキュウ</t>
    </rPh>
    <rPh sb="2" eb="4">
      <t>カンリ</t>
    </rPh>
    <rPh sb="4" eb="5">
      <t>ショク</t>
    </rPh>
    <phoneticPr fontId="1"/>
  </si>
  <si>
    <t>現場監督者</t>
    <rPh sb="0" eb="2">
      <t>ゲンバ</t>
    </rPh>
    <rPh sb="2" eb="5">
      <t>カントクシャ</t>
    </rPh>
    <phoneticPr fontId="1"/>
  </si>
  <si>
    <t>技術職</t>
    <rPh sb="0" eb="2">
      <t>ギジュツ</t>
    </rPh>
    <rPh sb="2" eb="3">
      <t>ショク</t>
    </rPh>
    <phoneticPr fontId="1"/>
  </si>
  <si>
    <t>一般事務職他</t>
    <rPh sb="0" eb="2">
      <t>イッパン</t>
    </rPh>
    <rPh sb="2" eb="4">
      <t>ジム</t>
    </rPh>
    <rPh sb="4" eb="5">
      <t>ショク</t>
    </rPh>
    <rPh sb="5" eb="6">
      <t>ホカ</t>
    </rPh>
    <phoneticPr fontId="1"/>
  </si>
  <si>
    <t>会長、社長、役員、工場長、部長</t>
    <rPh sb="0" eb="2">
      <t>カイチョウ</t>
    </rPh>
    <rPh sb="3" eb="5">
      <t>シャチョウ</t>
    </rPh>
    <rPh sb="6" eb="8">
      <t>ヤクイン</t>
    </rPh>
    <rPh sb="9" eb="11">
      <t>コウジョウ</t>
    </rPh>
    <rPh sb="11" eb="12">
      <t>チョウ</t>
    </rPh>
    <rPh sb="13" eb="15">
      <t>ブチョウ</t>
    </rPh>
    <phoneticPr fontId="1"/>
  </si>
  <si>
    <t>課長、係長</t>
    <rPh sb="0" eb="2">
      <t>カチョウ</t>
    </rPh>
    <rPh sb="3" eb="5">
      <t>カカリチョウ</t>
    </rPh>
    <phoneticPr fontId="1"/>
  </si>
  <si>
    <t>職長、監督、ライン主任、班長</t>
    <rPh sb="0" eb="2">
      <t>ショクチョウ</t>
    </rPh>
    <rPh sb="3" eb="5">
      <t>カントク</t>
    </rPh>
    <rPh sb="9" eb="11">
      <t>シュニン</t>
    </rPh>
    <rPh sb="12" eb="14">
      <t>ハンチョウ</t>
    </rPh>
    <phoneticPr fontId="1"/>
  </si>
  <si>
    <t>インストラクター、メカニック、技術職（エンジニア）</t>
    <rPh sb="15" eb="17">
      <t>ギジュツ</t>
    </rPh>
    <rPh sb="17" eb="18">
      <t>ショク</t>
    </rPh>
    <phoneticPr fontId="1"/>
  </si>
  <si>
    <t>一般職、専門職、教職、コンサルタント、他</t>
    <rPh sb="0" eb="2">
      <t>イッパン</t>
    </rPh>
    <rPh sb="2" eb="3">
      <t>ショク</t>
    </rPh>
    <rPh sb="4" eb="6">
      <t>センモン</t>
    </rPh>
    <rPh sb="6" eb="7">
      <t>ショク</t>
    </rPh>
    <rPh sb="8" eb="10">
      <t>キョウショク</t>
    </rPh>
    <rPh sb="19" eb="20">
      <t>ホカ</t>
    </rPh>
    <phoneticPr fontId="1"/>
  </si>
  <si>
    <t>職位</t>
    <rPh sb="0" eb="2">
      <t>ショクイ</t>
    </rPh>
    <phoneticPr fontId="1"/>
  </si>
  <si>
    <t>（注1）</t>
    <rPh sb="1" eb="2">
      <t>チュウ</t>
    </rPh>
    <phoneticPr fontId="1"/>
  </si>
  <si>
    <t>年齢</t>
    <rPh sb="0" eb="2">
      <t>ネンレイ</t>
    </rPh>
    <phoneticPr fontId="1"/>
  </si>
  <si>
    <t>国籍</t>
    <rPh sb="0" eb="2">
      <t>コクセキ</t>
    </rPh>
    <phoneticPr fontId="1"/>
  </si>
  <si>
    <t>出席日数</t>
    <rPh sb="0" eb="2">
      <t>シュッセキ</t>
    </rPh>
    <rPh sb="2" eb="4">
      <t>ニッスウ</t>
    </rPh>
    <phoneticPr fontId="1"/>
  </si>
  <si>
    <t>（注2）</t>
    <rPh sb="1" eb="2">
      <t>チュウ</t>
    </rPh>
    <phoneticPr fontId="1"/>
  </si>
  <si>
    <t>注2：</t>
    <rPh sb="0" eb="1">
      <t>チュウ</t>
    </rPh>
    <phoneticPr fontId="1"/>
  </si>
  <si>
    <t>対象となる研修生は、研修を修了したものに限ります。</t>
    <rPh sb="0" eb="2">
      <t>タイショウ</t>
    </rPh>
    <rPh sb="5" eb="8">
      <t>ケンシュウセイ</t>
    </rPh>
    <rPh sb="10" eb="12">
      <t>ケンシュウ</t>
    </rPh>
    <rPh sb="13" eb="15">
      <t>シュウリョウ</t>
    </rPh>
    <rPh sb="20" eb="21">
      <t>カギ</t>
    </rPh>
    <phoneticPr fontId="1"/>
  </si>
  <si>
    <t>なお、実研修日数の2／3以上の出席をもって終了とみなします。</t>
    <rPh sb="3" eb="4">
      <t>ジツ</t>
    </rPh>
    <rPh sb="4" eb="6">
      <t>ケンシュウ</t>
    </rPh>
    <rPh sb="6" eb="8">
      <t>ニッスウ</t>
    </rPh>
    <rPh sb="12" eb="14">
      <t>イジョウ</t>
    </rPh>
    <rPh sb="15" eb="17">
      <t>シュッセキ</t>
    </rPh>
    <rPh sb="21" eb="23">
      <t>シュウリョウ</t>
    </rPh>
    <phoneticPr fontId="1"/>
  </si>
  <si>
    <t>1.講師謝金</t>
    <rPh sb="2" eb="4">
      <t>コウシ</t>
    </rPh>
    <rPh sb="4" eb="6">
      <t>シャキン</t>
    </rPh>
    <phoneticPr fontId="1"/>
  </si>
  <si>
    <t>講師氏名</t>
    <rPh sb="0" eb="2">
      <t>コウシ</t>
    </rPh>
    <rPh sb="2" eb="4">
      <t>シメイ</t>
    </rPh>
    <phoneticPr fontId="1"/>
  </si>
  <si>
    <t>講義言語</t>
    <rPh sb="0" eb="2">
      <t>コウギ</t>
    </rPh>
    <rPh sb="2" eb="4">
      <t>ゲンゴ</t>
    </rPh>
    <phoneticPr fontId="1"/>
  </si>
  <si>
    <t>等級</t>
    <rPh sb="0" eb="2">
      <t>トウキュウ</t>
    </rPh>
    <phoneticPr fontId="1"/>
  </si>
  <si>
    <t>単価（円）</t>
    <rPh sb="0" eb="2">
      <t>タンカ</t>
    </rPh>
    <rPh sb="3" eb="4">
      <t>エン</t>
    </rPh>
    <phoneticPr fontId="1"/>
  </si>
  <si>
    <t>講師謝金金額（円）</t>
    <rPh sb="0" eb="2">
      <t>コウシ</t>
    </rPh>
    <rPh sb="2" eb="4">
      <t>シャキン</t>
    </rPh>
    <rPh sb="4" eb="6">
      <t>キンガク</t>
    </rPh>
    <rPh sb="7" eb="8">
      <t>エン</t>
    </rPh>
    <phoneticPr fontId="1"/>
  </si>
  <si>
    <t>2.原稿料</t>
    <rPh sb="2" eb="5">
      <t>ゲンコウリョウ</t>
    </rPh>
    <phoneticPr fontId="1"/>
  </si>
  <si>
    <t>資料タイトル</t>
    <rPh sb="0" eb="2">
      <t>シリョウ</t>
    </rPh>
    <phoneticPr fontId="1"/>
  </si>
  <si>
    <t>執筆者氏名</t>
    <rPh sb="0" eb="3">
      <t>シッピツシャ</t>
    </rPh>
    <rPh sb="3" eb="5">
      <t>シメイ</t>
    </rPh>
    <phoneticPr fontId="1"/>
  </si>
  <si>
    <t>枚数</t>
    <rPh sb="0" eb="2">
      <t>マイスウ</t>
    </rPh>
    <phoneticPr fontId="1"/>
  </si>
  <si>
    <t>原稿料（円）</t>
    <rPh sb="0" eb="3">
      <t>ゲンコウリョウ</t>
    </rPh>
    <rPh sb="4" eb="5">
      <t>エン</t>
    </rPh>
    <phoneticPr fontId="1"/>
  </si>
  <si>
    <t>校訂料（円）</t>
    <rPh sb="0" eb="2">
      <t>コウテイ</t>
    </rPh>
    <rPh sb="2" eb="3">
      <t>リョウ</t>
    </rPh>
    <rPh sb="4" eb="5">
      <t>エン</t>
    </rPh>
    <phoneticPr fontId="1"/>
  </si>
  <si>
    <t>3.校訂料</t>
    <rPh sb="2" eb="4">
      <t>コウテイ</t>
    </rPh>
    <rPh sb="4" eb="5">
      <t>リョウ</t>
    </rPh>
    <phoneticPr fontId="1"/>
  </si>
  <si>
    <t>専門分野別に列挙し、一つの専門分野に複数の講師を必要とする場合はその理由をご入力ください。</t>
    <rPh sb="38" eb="40">
      <t>ニュウリョク</t>
    </rPh>
    <phoneticPr fontId="1"/>
  </si>
  <si>
    <t>現地からどのような要請があり、現地にどのようなニーズがあり、それにどう応えるのか等、本制度への申請経緯について具体的にご入力ください。</t>
    <rPh sb="60" eb="62">
      <t>ニュウリョク</t>
    </rPh>
    <phoneticPr fontId="1"/>
  </si>
  <si>
    <t>研修実施により目指す達成目標を具体的にご入力ください。</t>
    <rPh sb="20" eb="22">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</si>
  <si>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また、海外研修に係る事務手続き並びに当協会からの各種ご案内等に使用します。
https://www.aots.jp/privacy-policy/</t>
    <rPh sb="45" eb="47">
      <t>ニュウリョク</t>
    </rPh>
    <phoneticPr fontId="1"/>
  </si>
  <si>
    <t>・担当時間は30分単位でご入力ください。</t>
    <rPh sb="13" eb="15">
      <t>ニュウリョク</t>
    </rPh>
    <phoneticPr fontId="1"/>
  </si>
  <si>
    <t>（本社と異なる
場合、入力）</t>
    <rPh sb="1" eb="3">
      <t>ホンシャ</t>
    </rPh>
    <rPh sb="4" eb="5">
      <t>コト</t>
    </rPh>
    <rPh sb="8" eb="10">
      <t>バアイ</t>
    </rPh>
    <rPh sb="11" eb="13">
      <t>ニュウリョク</t>
    </rPh>
    <phoneticPr fontId="1"/>
  </si>
  <si>
    <r>
      <t>実施の理由及び目的</t>
    </r>
    <r>
      <rPr>
        <b/>
        <vertAlign val="superscript"/>
        <sz val="11"/>
        <color theme="1"/>
        <rFont val="ＭＳ Ｐ明朝"/>
        <family val="1"/>
        <charset val="128"/>
      </rPr>
      <t>（注1）</t>
    </r>
    <r>
      <rPr>
        <b/>
        <sz val="11"/>
        <color theme="1"/>
        <rFont val="ＭＳ Ｐ明朝"/>
        <family val="1"/>
        <charset val="128"/>
      </rPr>
      <t>　</t>
    </r>
    <r>
      <rPr>
        <sz val="11"/>
        <color theme="1"/>
        <rFont val="ＭＳ Ｐ明朝"/>
        <family val="1"/>
        <charset val="128"/>
      </rPr>
      <t>（研修の背景、必要性、及び目的を具体的にご入力ください。）</t>
    </r>
    <rPh sb="0" eb="2">
      <t>ジッシ</t>
    </rPh>
    <rPh sb="3" eb="5">
      <t>リユウ</t>
    </rPh>
    <rPh sb="5" eb="6">
      <t>オヨ</t>
    </rPh>
    <rPh sb="7" eb="9">
      <t>モクテキ</t>
    </rPh>
    <rPh sb="10" eb="11">
      <t>チュウ</t>
    </rPh>
    <rPh sb="15" eb="17">
      <t>ケンシュウ</t>
    </rPh>
    <rPh sb="18" eb="20">
      <t>ハイケイ</t>
    </rPh>
    <rPh sb="21" eb="24">
      <t>ヒツヨウセイ</t>
    </rPh>
    <rPh sb="25" eb="26">
      <t>オヨ</t>
    </rPh>
    <rPh sb="27" eb="29">
      <t>モクテキ</t>
    </rPh>
    <rPh sb="30" eb="33">
      <t>グタイテキ</t>
    </rPh>
    <rPh sb="35" eb="37">
      <t>ニュウリョク</t>
    </rPh>
    <phoneticPr fontId="1"/>
  </si>
  <si>
    <t>研修効果評価方法（研修生の理解度の確認方法を具体的にご入力ください。）</t>
    <rPh sb="0" eb="2">
      <t>ケンシュウ</t>
    </rPh>
    <rPh sb="2" eb="4">
      <t>コウカ</t>
    </rPh>
    <rPh sb="4" eb="6">
      <t>ヒョウカ</t>
    </rPh>
    <rPh sb="6" eb="8">
      <t>ホウホウ</t>
    </rPh>
    <rPh sb="9" eb="12">
      <t>ケンシュウセイ</t>
    </rPh>
    <rPh sb="13" eb="16">
      <t>リカイド</t>
    </rPh>
    <rPh sb="17" eb="19">
      <t>カクニン</t>
    </rPh>
    <rPh sb="19" eb="21">
      <t>ホウホウ</t>
    </rPh>
    <rPh sb="22" eb="25">
      <t>グタイテキ</t>
    </rPh>
    <rPh sb="27" eb="29">
      <t>ニュウリョク</t>
    </rPh>
    <phoneticPr fontId="1"/>
  </si>
  <si>
    <r>
      <t>研修生の募集方法</t>
    </r>
    <r>
      <rPr>
        <sz val="11"/>
        <color theme="1"/>
        <rFont val="ＭＳ Ｐ明朝"/>
        <family val="1"/>
        <charset val="128"/>
      </rPr>
      <t>（チェック☑し、括弧内に具体的にご入力ください。）</t>
    </r>
    <rPh sb="0" eb="3">
      <t>ケンシュウセイ</t>
    </rPh>
    <rPh sb="4" eb="6">
      <t>ボシュウ</t>
    </rPh>
    <rPh sb="6" eb="8">
      <t>ホウホウ</t>
    </rPh>
    <rPh sb="16" eb="18">
      <t>カッコ</t>
    </rPh>
    <rPh sb="18" eb="19">
      <t>ナイ</t>
    </rPh>
    <rPh sb="20" eb="23">
      <t>グタイテキ</t>
    </rPh>
    <rPh sb="25" eb="27">
      <t>ニュウリョク</t>
    </rPh>
    <phoneticPr fontId="1"/>
  </si>
  <si>
    <r>
      <t>研修生の選考基準</t>
    </r>
    <r>
      <rPr>
        <sz val="11"/>
        <color theme="1"/>
        <rFont val="ＭＳ Ｐ明朝"/>
        <family val="1"/>
        <charset val="128"/>
      </rPr>
      <t>（研修生の概要、選考基準（職務内容、職位、実務経験年数等）を具体的にご入力ください。）</t>
    </r>
    <rPh sb="0" eb="3">
      <t>ケンシュウセイ</t>
    </rPh>
    <rPh sb="4" eb="6">
      <t>センコウ</t>
    </rPh>
    <rPh sb="6" eb="8">
      <t>キジュン</t>
    </rPh>
    <rPh sb="9" eb="12">
      <t>ケンシュウセイ</t>
    </rPh>
    <rPh sb="13" eb="15">
      <t>ガイヨウ</t>
    </rPh>
    <rPh sb="16" eb="18">
      <t>センコウ</t>
    </rPh>
    <rPh sb="18" eb="20">
      <t>キジュン</t>
    </rPh>
    <rPh sb="21" eb="23">
      <t>ショクム</t>
    </rPh>
    <rPh sb="23" eb="25">
      <t>ナイヨウ</t>
    </rPh>
    <rPh sb="26" eb="28">
      <t>ショクイ</t>
    </rPh>
    <rPh sb="29" eb="31">
      <t>ジツム</t>
    </rPh>
    <rPh sb="31" eb="33">
      <t>ケイケン</t>
    </rPh>
    <rPh sb="33" eb="35">
      <t>ネンスウ</t>
    </rPh>
    <rPh sb="35" eb="36">
      <t>トウ</t>
    </rPh>
    <rPh sb="38" eb="41">
      <t>グタイテキ</t>
    </rPh>
    <rPh sb="43" eb="45">
      <t>ニュウリョク</t>
    </rPh>
    <phoneticPr fontId="1"/>
  </si>
  <si>
    <t>現地からどのような要請があり、現地にどのようなニーズがあり、それにどう応えるのか等、本制度への申請経緯について具体的にご入力ください。</t>
    <rPh sb="0" eb="2">
      <t>ゲンチ</t>
    </rPh>
    <rPh sb="9" eb="11">
      <t>ヨウセイ</t>
    </rPh>
    <rPh sb="15" eb="17">
      <t>ゲンチ</t>
    </rPh>
    <rPh sb="35" eb="36">
      <t>コタ</t>
    </rPh>
    <rPh sb="40" eb="41">
      <t>ナド</t>
    </rPh>
    <rPh sb="42" eb="43">
      <t>ホン</t>
    </rPh>
    <rPh sb="43" eb="45">
      <t>セイド</t>
    </rPh>
    <rPh sb="47" eb="49">
      <t>シンセイ</t>
    </rPh>
    <rPh sb="49" eb="51">
      <t>ケイイ</t>
    </rPh>
    <rPh sb="55" eb="58">
      <t>グタイテキ</t>
    </rPh>
    <rPh sb="60" eb="62">
      <t>ニュウリョク</t>
    </rPh>
    <phoneticPr fontId="1"/>
  </si>
  <si>
    <t>専門分野別に列挙し、一つの専門分野に複数の講師を必要とする場合はその理由をご入力ください。</t>
    <rPh sb="0" eb="2">
      <t>センモン</t>
    </rPh>
    <rPh sb="2" eb="4">
      <t>ブンヤ</t>
    </rPh>
    <rPh sb="4" eb="5">
      <t>ベツ</t>
    </rPh>
    <rPh sb="6" eb="8">
      <t>レッキョ</t>
    </rPh>
    <rPh sb="10" eb="11">
      <t>ヒト</t>
    </rPh>
    <rPh sb="13" eb="15">
      <t>センモン</t>
    </rPh>
    <rPh sb="15" eb="17">
      <t>ブンヤ</t>
    </rPh>
    <rPh sb="18" eb="20">
      <t>フクスウ</t>
    </rPh>
    <rPh sb="21" eb="23">
      <t>コウシ</t>
    </rPh>
    <rPh sb="24" eb="26">
      <t>ヒツヨウ</t>
    </rPh>
    <rPh sb="29" eb="31">
      <t>バアイ</t>
    </rPh>
    <rPh sb="34" eb="36">
      <t>リユウ</t>
    </rPh>
    <rPh sb="38" eb="40">
      <t>ニュウリョク</t>
    </rPh>
    <phoneticPr fontId="1"/>
  </si>
  <si>
    <t>研修実施により目指す達成目標を具体的にご入力ください。</t>
    <rPh sb="0" eb="2">
      <t>ケンシュウ</t>
    </rPh>
    <rPh sb="2" eb="4">
      <t>ジッシ</t>
    </rPh>
    <rPh sb="7" eb="9">
      <t>メザ</t>
    </rPh>
    <rPh sb="10" eb="12">
      <t>タッセイ</t>
    </rPh>
    <rPh sb="12" eb="14">
      <t>モクヒョウ</t>
    </rPh>
    <rPh sb="15" eb="18">
      <t>グタイテキ</t>
    </rPh>
    <rPh sb="20" eb="22">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</si>
  <si>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また、海外研修に係る事務手続き並びに当協会からの各種ご案内に使用します。
https://www.aots.jp/privacy-policy/</t>
    <rPh sb="45" eb="47">
      <t>ニュウリョク</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</si>
  <si>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</si>
  <si>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</si>
  <si>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選考方法（チェック☑し、括弧内に具体的にご入力ください。）</t>
    <rPh sb="0" eb="2">
      <t>センコウ</t>
    </rPh>
    <rPh sb="2" eb="4">
      <t>ホウホウ</t>
    </rPh>
    <rPh sb="12" eb="14">
      <t>カッコ</t>
    </rPh>
    <rPh sb="14" eb="15">
      <t>ナイ</t>
    </rPh>
    <rPh sb="16" eb="19">
      <t>グタイテキ</t>
    </rPh>
    <rPh sb="21" eb="23">
      <t>ニュウリョク</t>
    </rPh>
    <phoneticPr fontId="1"/>
  </si>
  <si>
    <t>選考の方法（いつ、誰が、どのように選考したかを簡潔にご入力ください。）</t>
    <rPh sb="0" eb="2">
      <t>センコウ</t>
    </rPh>
    <rPh sb="3" eb="5">
      <t>ホウホウ</t>
    </rPh>
    <rPh sb="9" eb="10">
      <t>ダレ</t>
    </rPh>
    <rPh sb="17" eb="19">
      <t>センコウ</t>
    </rPh>
    <rPh sb="23" eb="25">
      <t>カンケツ</t>
    </rPh>
    <rPh sb="27" eb="29">
      <t>ニュウリョク</t>
    </rPh>
    <phoneticPr fontId="1"/>
  </si>
  <si>
    <t>推薦者（推薦機関と人数をご入力ください。）</t>
    <rPh sb="0" eb="3">
      <t>スイセンシャ</t>
    </rPh>
    <rPh sb="4" eb="6">
      <t>スイセン</t>
    </rPh>
    <rPh sb="6" eb="8">
      <t>キカン</t>
    </rPh>
    <rPh sb="9" eb="11">
      <t>ニンズウ</t>
    </rPh>
    <rPh sb="13" eb="15">
      <t>ニュウリョク</t>
    </rPh>
    <phoneticPr fontId="1"/>
  </si>
  <si>
    <t>職位は、以下から該当する番号を選びご入力ください。</t>
    <rPh sb="0" eb="2">
      <t>ショクイ</t>
    </rPh>
    <rPh sb="4" eb="6">
      <t>イカ</t>
    </rPh>
    <rPh sb="8" eb="10">
      <t>ガイトウ</t>
    </rPh>
    <rPh sb="12" eb="14">
      <t>バンゴウ</t>
    </rPh>
    <rPh sb="15" eb="16">
      <t>エラ</t>
    </rPh>
    <rPh sb="18" eb="20">
      <t>ニュウリョク</t>
    </rPh>
    <phoneticPr fontId="1"/>
  </si>
  <si>
    <t>（　派遣講師　／　派遣通訳　／　管理員　）</t>
    <rPh sb="2" eb="4">
      <t>ハケン</t>
    </rPh>
    <rPh sb="4" eb="6">
      <t>コウシ</t>
    </rPh>
    <rPh sb="9" eb="11">
      <t>ハケン</t>
    </rPh>
    <rPh sb="11" eb="13">
      <t>ツウヤク</t>
    </rPh>
    <rPh sb="16" eb="18">
      <t>カンリ</t>
    </rPh>
    <rPh sb="18" eb="19">
      <t>イン</t>
    </rPh>
    <phoneticPr fontId="1"/>
  </si>
  <si>
    <t>出張者氏名：</t>
    <rPh sb="0" eb="2">
      <t>シュッチョウ</t>
    </rPh>
    <rPh sb="2" eb="3">
      <t>シャ</t>
    </rPh>
    <rPh sb="3" eb="5">
      <t>シメイ</t>
    </rPh>
    <phoneticPr fontId="1"/>
  </si>
  <si>
    <t>旅費等級：</t>
    <rPh sb="0" eb="2">
      <t>リョヒ</t>
    </rPh>
    <rPh sb="2" eb="4">
      <t>トウキュウ</t>
    </rPh>
    <phoneticPr fontId="1"/>
  </si>
  <si>
    <t>地域区分：</t>
    <rPh sb="0" eb="2">
      <t>チイキ</t>
    </rPh>
    <rPh sb="2" eb="4">
      <t>クブン</t>
    </rPh>
    <phoneticPr fontId="1"/>
  </si>
  <si>
    <t>（単位：円）</t>
    <rPh sb="1" eb="3">
      <t>タンイ</t>
    </rPh>
    <rPh sb="4" eb="5">
      <t>エン</t>
    </rPh>
    <phoneticPr fontId="1"/>
  </si>
  <si>
    <t>日付</t>
    <rPh sb="0" eb="2">
      <t>ヒヅケ</t>
    </rPh>
    <phoneticPr fontId="1"/>
  </si>
  <si>
    <t>用務</t>
    <rPh sb="0" eb="2">
      <t>ヨウム</t>
    </rPh>
    <phoneticPr fontId="1"/>
  </si>
  <si>
    <t>日当</t>
    <rPh sb="0" eb="2">
      <t>ニットウ</t>
    </rPh>
    <phoneticPr fontId="1"/>
  </si>
  <si>
    <t>宿泊料</t>
    <rPh sb="0" eb="3">
      <t>シュクハクリョウ</t>
    </rPh>
    <phoneticPr fontId="1"/>
  </si>
  <si>
    <t>合計</t>
    <rPh sb="0" eb="2">
      <t>ゴウケイ</t>
    </rPh>
    <phoneticPr fontId="1"/>
  </si>
  <si>
    <t>滞在費合計額</t>
    <rPh sb="0" eb="3">
      <t>タイザイヒ</t>
    </rPh>
    <rPh sb="3" eb="5">
      <t>ゴウケイ</t>
    </rPh>
    <rPh sb="5" eb="6">
      <t>ガク</t>
    </rPh>
    <phoneticPr fontId="1"/>
  </si>
  <si>
    <t>甲　　・　　乙　　・　　丙</t>
    <rPh sb="0" eb="1">
      <t>コウ</t>
    </rPh>
    <rPh sb="6" eb="7">
      <t>オツ</t>
    </rPh>
    <rPh sb="12" eb="13">
      <t>ヘイ</t>
    </rPh>
    <phoneticPr fontId="1"/>
  </si>
  <si>
    <t>級</t>
    <rPh sb="0" eb="1">
      <t>キュウ</t>
    </rPh>
    <phoneticPr fontId="1"/>
  </si>
  <si>
    <t>（参加者出欠確認表）</t>
    <rPh sb="1" eb="4">
      <t>サンカシャ</t>
    </rPh>
    <rPh sb="4" eb="6">
      <t>シュッケツ</t>
    </rPh>
    <rPh sb="6" eb="8">
      <t>カクニン</t>
    </rPh>
    <rPh sb="8" eb="9">
      <t>ヒョウ</t>
    </rPh>
    <phoneticPr fontId="1"/>
  </si>
  <si>
    <t>AOTS Overseas Training Program</t>
    <phoneticPr fontId="1"/>
  </si>
  <si>
    <t>No</t>
    <phoneticPr fontId="1"/>
  </si>
  <si>
    <t>Company/Organization</t>
    <phoneticPr fontId="1"/>
  </si>
  <si>
    <t>Attendance Rocord</t>
    <phoneticPr fontId="1"/>
  </si>
  <si>
    <t>（参加者日当領収書）</t>
    <rPh sb="1" eb="4">
      <t>サンカシャ</t>
    </rPh>
    <rPh sb="4" eb="6">
      <t>ニットウ</t>
    </rPh>
    <rPh sb="6" eb="9">
      <t>リョウシュウショ</t>
    </rPh>
    <phoneticPr fontId="1"/>
  </si>
  <si>
    <t>RECEIPT</t>
    <phoneticPr fontId="1"/>
  </si>
  <si>
    <t>THIS IS TO CERTIFY THE RECEIPT OF THE FOLLOWING ALLOWANCE:</t>
    <phoneticPr fontId="1"/>
  </si>
  <si>
    <t>Daily Allowance:</t>
    <phoneticPr fontId="1"/>
  </si>
  <si>
    <t>@</t>
    <phoneticPr fontId="1"/>
  </si>
  <si>
    <t>×</t>
    <phoneticPr fontId="1"/>
  </si>
  <si>
    <t>days</t>
    <phoneticPr fontId="1"/>
  </si>
  <si>
    <t>=</t>
    <phoneticPr fontId="1"/>
  </si>
  <si>
    <t>-</t>
    <phoneticPr fontId="1"/>
  </si>
  <si>
    <t>Company</t>
    <phoneticPr fontId="1"/>
  </si>
  <si>
    <t>Signature</t>
    <phoneticPr fontId="1"/>
  </si>
  <si>
    <t>Invoice</t>
  </si>
  <si>
    <t xml:space="preserve">Re: </t>
  </si>
  <si>
    <t>Training Commissions</t>
  </si>
  <si>
    <t>Invoice to:</t>
  </si>
  <si>
    <t xml:space="preserve">Issued by: </t>
  </si>
  <si>
    <t>Address:</t>
  </si>
  <si>
    <t>Theme of Program:</t>
  </si>
  <si>
    <t>Training Period:</t>
  </si>
  <si>
    <t>Unit Price</t>
  </si>
  <si>
    <t>Yen</t>
  </si>
  <si>
    <t>Number of Participants:</t>
  </si>
  <si>
    <t>Participants</t>
  </si>
  <si>
    <t>Period of Program:</t>
  </si>
  <si>
    <t>Days</t>
  </si>
  <si>
    <t>Total Amount</t>
  </si>
  <si>
    <t>(Signature)</t>
  </si>
  <si>
    <t>（研修協力謝金請求書）</t>
    <rPh sb="1" eb="3">
      <t>ケンシュウ</t>
    </rPh>
    <rPh sb="3" eb="5">
      <t>キョウリョク</t>
    </rPh>
    <rPh sb="5" eb="7">
      <t>シャキン</t>
    </rPh>
    <rPh sb="7" eb="10">
      <t>セイキュウショ</t>
    </rPh>
    <phoneticPr fontId="19"/>
  </si>
  <si>
    <t>-</t>
    <phoneticPr fontId="1"/>
  </si>
  <si>
    <t>Mr. XXXXXX</t>
    <phoneticPr fontId="1"/>
  </si>
  <si>
    <t>（研修協力謝金領収書）</t>
    <rPh sb="1" eb="3">
      <t>ケンシュウ</t>
    </rPh>
    <rPh sb="3" eb="5">
      <t>キョウリョク</t>
    </rPh>
    <rPh sb="5" eb="7">
      <t>シャキン</t>
    </rPh>
    <rPh sb="7" eb="10">
      <t>リョウシュウショ</t>
    </rPh>
    <phoneticPr fontId="19"/>
  </si>
  <si>
    <t>Receipt</t>
    <phoneticPr fontId="1"/>
  </si>
  <si>
    <t>研修生氏名</t>
    <rPh sb="0" eb="3">
      <t>ケンシュウセイ</t>
    </rPh>
    <rPh sb="3" eb="5">
      <t>シメイ</t>
    </rPh>
    <phoneticPr fontId="1"/>
  </si>
  <si>
    <t>※</t>
    <phoneticPr fontId="1"/>
  </si>
  <si>
    <t>①</t>
    <phoneticPr fontId="1"/>
  </si>
  <si>
    <t>②</t>
    <phoneticPr fontId="1"/>
  </si>
  <si>
    <t>③</t>
    <phoneticPr fontId="1"/>
  </si>
  <si>
    <t>交通費は領収書が出るもののみ対象</t>
    <rPh sb="0" eb="3">
      <t>コウツウヒ</t>
    </rPh>
    <rPh sb="4" eb="7">
      <t>リョウシュウショ</t>
    </rPh>
    <rPh sb="8" eb="9">
      <t>デ</t>
    </rPh>
    <rPh sb="14" eb="16">
      <t>タイショウ</t>
    </rPh>
    <phoneticPr fontId="1"/>
  </si>
  <si>
    <t>④</t>
    <phoneticPr fontId="1"/>
  </si>
  <si>
    <t>⑤</t>
    <phoneticPr fontId="1"/>
  </si>
  <si>
    <t>「遠隔地」とは、原則として、空路または海路による移動が必要な場合をいいます。</t>
    <phoneticPr fontId="1"/>
  </si>
  <si>
    <t>ただし、陸路による移動における「遠隔地」とは以下の条件をすべて満たす場合をいいます。</t>
    <phoneticPr fontId="1"/>
  </si>
  <si>
    <t>研修生の勤務地等が研修実施地と同一市内でないこと</t>
    <phoneticPr fontId="1"/>
  </si>
  <si>
    <t>研修生の勤務地等から研修会場まで、50km以上離れていること</t>
    <rPh sb="0" eb="3">
      <t>ケンシュウセイ</t>
    </rPh>
    <rPh sb="4" eb="7">
      <t>キンムチ</t>
    </rPh>
    <rPh sb="7" eb="8">
      <t>トウ</t>
    </rPh>
    <rPh sb="10" eb="12">
      <t>ケンシュウ</t>
    </rPh>
    <rPh sb="12" eb="14">
      <t>カイジョウ</t>
    </rPh>
    <rPh sb="21" eb="23">
      <t>イジョウ</t>
    </rPh>
    <rPh sb="23" eb="24">
      <t>ハナ</t>
    </rPh>
    <phoneticPr fontId="1"/>
  </si>
  <si>
    <t>研修開始日前日から研修終了日翌日までの領収書のみ補助対象</t>
    <rPh sb="0" eb="2">
      <t>ケンシュウ</t>
    </rPh>
    <rPh sb="2" eb="4">
      <t>カイシ</t>
    </rPh>
    <rPh sb="4" eb="5">
      <t>ビ</t>
    </rPh>
    <rPh sb="5" eb="7">
      <t>ゼンジツ</t>
    </rPh>
    <rPh sb="9" eb="11">
      <t>ケンシュウ</t>
    </rPh>
    <rPh sb="11" eb="14">
      <t>シュウリョウビ</t>
    </rPh>
    <rPh sb="14" eb="16">
      <t>ヨクジツ</t>
    </rPh>
    <rPh sb="19" eb="22">
      <t>リョウシュウショ</t>
    </rPh>
    <rPh sb="24" eb="26">
      <t>ホジョ</t>
    </rPh>
    <rPh sb="26" eb="28">
      <t>タイショウ</t>
    </rPh>
    <phoneticPr fontId="1"/>
  </si>
  <si>
    <t>日付、利用区間、金額が明確な領収書のみ補助対象</t>
    <rPh sb="0" eb="2">
      <t>ヒヅケ</t>
    </rPh>
    <rPh sb="3" eb="5">
      <t>リヨウ</t>
    </rPh>
    <rPh sb="5" eb="7">
      <t>クカン</t>
    </rPh>
    <rPh sb="8" eb="10">
      <t>キンガク</t>
    </rPh>
    <rPh sb="11" eb="13">
      <t>メイカク</t>
    </rPh>
    <rPh sb="14" eb="17">
      <t>リョウシュウショ</t>
    </rPh>
    <rPh sb="19" eb="21">
      <t>ホジョ</t>
    </rPh>
    <rPh sb="21" eb="23">
      <t>タイショウ</t>
    </rPh>
    <phoneticPr fontId="1"/>
  </si>
  <si>
    <t>＊</t>
    <phoneticPr fontId="1"/>
  </si>
  <si>
    <t>添付書類：</t>
    <phoneticPr fontId="1"/>
  </si>
  <si>
    <t>遠隔地であることを証明するもの（交通機関の領収書・航空券コピーなど）</t>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</si>
  <si>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</si>
  <si>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</si>
  <si>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（陸路の場合は地図を添付してください。）</t>
    <rPh sb="1" eb="3">
      <t>リクロ</t>
    </rPh>
    <rPh sb="4" eb="6">
      <t>バアイ</t>
    </rPh>
    <rPh sb="7" eb="9">
      <t>チズ</t>
    </rPh>
    <rPh sb="10" eb="12">
      <t>テンプ</t>
    </rPh>
    <phoneticPr fontId="1"/>
  </si>
  <si>
    <t>〒</t>
    <phoneticPr fontId="1"/>
  </si>
  <si>
    <t>（単位：円）</t>
    <rPh sb="1" eb="3">
      <t>タンイ</t>
    </rPh>
    <rPh sb="4" eb="5">
      <t>エン</t>
    </rPh>
    <phoneticPr fontId="1"/>
  </si>
  <si>
    <t>　貴協会規定に基づき、下記のとおり海外研修完了報告書を提出し、貴協会の基準に従い海外研修実施費（精算）を請求します。なお、請求する諸経費につき瑕疵があった場合は、当機関が最終責任を負うことを申し添えます。</t>
    <rPh sb="1" eb="2">
      <t>キ</t>
    </rPh>
    <rPh sb="2" eb="4">
      <t>キョウカイ</t>
    </rPh>
    <rPh sb="4" eb="6">
      <t>キテイ</t>
    </rPh>
    <rPh sb="7" eb="8">
      <t>モト</t>
    </rPh>
    <rPh sb="11" eb="13">
      <t>カキ</t>
    </rPh>
    <rPh sb="17" eb="19">
      <t>カイガイ</t>
    </rPh>
    <rPh sb="19" eb="21">
      <t>ケンシュウ</t>
    </rPh>
    <rPh sb="21" eb="23">
      <t>カンリョウ</t>
    </rPh>
    <rPh sb="23" eb="26">
      <t>ホウコクショ</t>
    </rPh>
    <rPh sb="27" eb="29">
      <t>テイシュツ</t>
    </rPh>
    <rPh sb="31" eb="32">
      <t>キ</t>
    </rPh>
    <rPh sb="32" eb="34">
      <t>キョウカイ</t>
    </rPh>
    <rPh sb="35" eb="37">
      <t>キジュン</t>
    </rPh>
    <rPh sb="38" eb="39">
      <t>シタガ</t>
    </rPh>
    <rPh sb="40" eb="42">
      <t>カイガイ</t>
    </rPh>
    <rPh sb="42" eb="44">
      <t>ケンシュウ</t>
    </rPh>
    <rPh sb="44" eb="46">
      <t>ジッシ</t>
    </rPh>
    <rPh sb="46" eb="47">
      <t>ヒ</t>
    </rPh>
    <rPh sb="48" eb="50">
      <t>セイサン</t>
    </rPh>
    <rPh sb="52" eb="54">
      <t>セイキュウ</t>
    </rPh>
    <rPh sb="61" eb="63">
      <t>セイキュウ</t>
    </rPh>
    <rPh sb="65" eb="66">
      <t>ショ</t>
    </rPh>
    <rPh sb="66" eb="68">
      <t>ケイヒ</t>
    </rPh>
    <rPh sb="71" eb="73">
      <t>カシ</t>
    </rPh>
    <rPh sb="77" eb="79">
      <t>バアイ</t>
    </rPh>
    <rPh sb="81" eb="82">
      <t>トウ</t>
    </rPh>
    <rPh sb="82" eb="84">
      <t>キカン</t>
    </rPh>
    <rPh sb="85" eb="87">
      <t>サイシュウ</t>
    </rPh>
    <rPh sb="87" eb="89">
      <t>セキニン</t>
    </rPh>
    <rPh sb="90" eb="91">
      <t>オ</t>
    </rPh>
    <rPh sb="95" eb="96">
      <t>モウ</t>
    </rPh>
    <rPh sb="97" eb="98">
      <t>ソ</t>
    </rPh>
    <phoneticPr fontId="1"/>
  </si>
  <si>
    <t>所属機関名（略号不可）</t>
    <rPh sb="0" eb="2">
      <t>ショゾク</t>
    </rPh>
    <rPh sb="2" eb="4">
      <t>キカン</t>
    </rPh>
    <rPh sb="4" eb="5">
      <t>メイ</t>
    </rPh>
    <phoneticPr fontId="1"/>
  </si>
  <si>
    <t>Name of Participant</t>
    <phoneticPr fontId="1"/>
  </si>
  <si>
    <t>Name</t>
    <phoneticPr fontId="1"/>
  </si>
  <si>
    <r>
      <t>研修会場</t>
    </r>
    <r>
      <rPr>
        <sz val="11"/>
        <color theme="1"/>
        <rFont val="ＭＳ Ｐ明朝"/>
        <family val="1"/>
        <charset val="128"/>
      </rPr>
      <t>（名称／住所／TEL）</t>
    </r>
    <rPh sb="0" eb="2">
      <t>ケンシュウ</t>
    </rPh>
    <rPh sb="2" eb="4">
      <t>カイジョウ</t>
    </rPh>
    <rPh sb="5" eb="7">
      <t>メイショウ</t>
    </rPh>
    <rPh sb="8" eb="10">
      <t>ジュウショ</t>
    </rPh>
    <phoneticPr fontId="1"/>
  </si>
  <si>
    <t>遠隔地からの参加者のための宿泊費等明細</t>
    <rPh sb="0" eb="3">
      <t>エンカクチ</t>
    </rPh>
    <rPh sb="6" eb="9">
      <t>サンカシャ</t>
    </rPh>
    <rPh sb="13" eb="16">
      <t>シュクハクヒ</t>
    </rPh>
    <rPh sb="16" eb="17">
      <t>トウ</t>
    </rPh>
    <rPh sb="17" eb="19">
      <t>メイサイ</t>
    </rPh>
    <phoneticPr fontId="1"/>
  </si>
  <si>
    <t>交通費</t>
    <rPh sb="0" eb="3">
      <t>コウツウヒ</t>
    </rPh>
    <phoneticPr fontId="1"/>
  </si>
  <si>
    <t>新興国における国内遠隔地からの渡航費、交通費は補助対象外とします。</t>
    <rPh sb="0" eb="3">
      <t>シンコウコク</t>
    </rPh>
    <rPh sb="7" eb="9">
      <t>コクナイ</t>
    </rPh>
    <rPh sb="9" eb="12">
      <t>エンカクチ</t>
    </rPh>
    <rPh sb="15" eb="18">
      <t>トコウヒ</t>
    </rPh>
    <rPh sb="19" eb="22">
      <t>コウツウヒ</t>
    </rPh>
    <rPh sb="23" eb="25">
      <t>ホジョ</t>
    </rPh>
    <rPh sb="25" eb="27">
      <t>タイショウ</t>
    </rPh>
    <rPh sb="27" eb="28">
      <t>ガイ</t>
    </rPh>
    <phoneticPr fontId="1"/>
  </si>
  <si>
    <t>タナカ通訳</t>
    <rPh sb="3" eb="5">
      <t>ツウヤク</t>
    </rPh>
    <phoneticPr fontId="1"/>
  </si>
  <si>
    <t>遠隔地からの参加者のための宿泊費等明細</t>
    <rPh sb="16" eb="17">
      <t>トウ</t>
    </rPh>
    <rPh sb="17" eb="19">
      <t>メイサイ</t>
    </rPh>
    <phoneticPr fontId="1"/>
  </si>
  <si>
    <r>
      <t>研修生数</t>
    </r>
    <r>
      <rPr>
        <sz val="11"/>
        <color theme="1"/>
        <rFont val="ＭＳ Ｐ明朝"/>
        <family val="1"/>
        <charset val="128"/>
      </rPr>
      <t>（第三国型の場合、国別人数内訳入力を括弧内にご入力ください。）</t>
    </r>
    <rPh sb="0" eb="3">
      <t>ケンシュウセイ</t>
    </rPh>
    <rPh sb="3" eb="4">
      <t>スウ</t>
    </rPh>
    <rPh sb="5" eb="6">
      <t>ダイ</t>
    </rPh>
    <rPh sb="6" eb="8">
      <t>サンゴク</t>
    </rPh>
    <rPh sb="8" eb="9">
      <t>ガタ</t>
    </rPh>
    <rPh sb="10" eb="12">
      <t>バアイ</t>
    </rPh>
    <rPh sb="13" eb="15">
      <t>クニベツ</t>
    </rPh>
    <rPh sb="15" eb="17">
      <t>ニンズウ</t>
    </rPh>
    <rPh sb="17" eb="19">
      <t>ウチワケ</t>
    </rPh>
    <rPh sb="19" eb="21">
      <t>ニュウリョク</t>
    </rPh>
    <rPh sb="22" eb="24">
      <t>カッコ</t>
    </rPh>
    <rPh sb="24" eb="25">
      <t>ナイ</t>
    </rPh>
    <rPh sb="27" eb="29">
      <t>ニュウリョク</t>
    </rPh>
    <phoneticPr fontId="1"/>
  </si>
  <si>
    <t>海外研修実施予算概算</t>
    <rPh sb="0" eb="2">
      <t>カイガイ</t>
    </rPh>
    <rPh sb="2" eb="4">
      <t>ケンシュウ</t>
    </rPh>
    <rPh sb="4" eb="6">
      <t>ジッシ</t>
    </rPh>
    <rPh sb="6" eb="8">
      <t>ヨサン</t>
    </rPh>
    <rPh sb="8" eb="10">
      <t>ガイサン</t>
    </rPh>
    <phoneticPr fontId="1"/>
  </si>
  <si>
    <t>海外研修実施予算概算</t>
    <phoneticPr fontId="1"/>
  </si>
  <si>
    <t>海外研修日程案（別添1）</t>
    <rPh sb="0" eb="2">
      <t>カイガイ</t>
    </rPh>
    <rPh sb="2" eb="4">
      <t>ケンシュウ</t>
    </rPh>
    <rPh sb="4" eb="6">
      <t>ニッテイ</t>
    </rPh>
    <rPh sb="6" eb="7">
      <t>アン</t>
    </rPh>
    <rPh sb="8" eb="10">
      <t>ベッテン</t>
    </rPh>
    <phoneticPr fontId="1"/>
  </si>
  <si>
    <t>当該研修が新聞、雑誌等で紹介された場合はその記事の写し（出典を明記してください。）</t>
    <rPh sb="0" eb="2">
      <t>トウガイ</t>
    </rPh>
    <rPh sb="2" eb="4">
      <t>ケンシュウ</t>
    </rPh>
    <rPh sb="5" eb="7">
      <t>シンブン</t>
    </rPh>
    <rPh sb="8" eb="10">
      <t>ザッシ</t>
    </rPh>
    <rPh sb="10" eb="11">
      <t>トウ</t>
    </rPh>
    <rPh sb="12" eb="14">
      <t>ショウカイ</t>
    </rPh>
    <rPh sb="17" eb="19">
      <t>バアイ</t>
    </rPh>
    <rPh sb="22" eb="24">
      <t>キジ</t>
    </rPh>
    <rPh sb="25" eb="26">
      <t>ウツ</t>
    </rPh>
    <rPh sb="28" eb="30">
      <t>シュッテン</t>
    </rPh>
    <rPh sb="31" eb="33">
      <t>メイキ</t>
    </rPh>
    <phoneticPr fontId="1"/>
  </si>
  <si>
    <t>【新興国】海外研修直後評価調査票（研修生用）集計表</t>
    <phoneticPr fontId="1"/>
  </si>
  <si>
    <t>株式会社AOTS</t>
  </si>
  <si>
    <t>AOTS Co., Ltd.</t>
  </si>
  <si>
    <t>代表取締役</t>
  </si>
  <si>
    <t>田中　太郎</t>
  </si>
  <si>
    <t>製造本部　製造第1課　課長</t>
  </si>
  <si>
    <t>山田　二郎</t>
  </si>
  <si>
    <t>03-xxxx-xxxx</t>
  </si>
  <si>
    <t>yamada@aots.co.jp</t>
  </si>
  <si>
    <t>インドネシア・ジャカルタ</t>
  </si>
  <si>
    <t>Indonesia, Jakarta</t>
  </si>
  <si>
    <t>現場リーダーのための5Sの基本と生産管理研修</t>
  </si>
  <si>
    <t>5S and Production Management Training for Leaders at a Manufacutruing Site</t>
  </si>
  <si>
    <t>英語</t>
  </si>
  <si>
    <t>インドネシア語</t>
  </si>
  <si>
    <t>通訳の有無：</t>
    <rPh sb="0" eb="2">
      <t>ツウヤク</t>
    </rPh>
    <rPh sb="3" eb="5">
      <t>ウム</t>
    </rPh>
    <phoneticPr fontId="1"/>
  </si>
  <si>
    <t>あり</t>
  </si>
  <si>
    <t>Kaigai Kenshu Inc.</t>
  </si>
  <si>
    <t>例）子会社、取引先、販売代理店等</t>
  </si>
  <si>
    <t>TEL：</t>
    <phoneticPr fontId="1"/>
  </si>
  <si>
    <t>住所：</t>
    <rPh sb="0" eb="2">
      <t>ジュウショ</t>
    </rPh>
    <phoneticPr fontId="1"/>
  </si>
  <si>
    <t>+62123456789</t>
    <phoneticPr fontId="1"/>
  </si>
  <si>
    <t>FAX：</t>
    <phoneticPr fontId="1"/>
  </si>
  <si>
    <t>Jakarta Rd. 123, Jakarta, Indonesia</t>
    <phoneticPr fontId="1"/>
  </si>
  <si>
    <t>担当者名：</t>
    <rPh sb="0" eb="3">
      <t>タントウシャ</t>
    </rPh>
    <rPh sb="3" eb="4">
      <t>メイ</t>
    </rPh>
    <phoneticPr fontId="1"/>
  </si>
  <si>
    <t>設立年：</t>
    <rPh sb="0" eb="2">
      <t>セツリツ</t>
    </rPh>
    <rPh sb="2" eb="3">
      <t>ネン</t>
    </rPh>
    <phoneticPr fontId="1"/>
  </si>
  <si>
    <t>従業員数：</t>
    <rPh sb="0" eb="4">
      <t>ジュウギョウインスウ</t>
    </rPh>
    <phoneticPr fontId="1"/>
  </si>
  <si>
    <t>資本金：</t>
    <rPh sb="0" eb="3">
      <t>シホンキン</t>
    </rPh>
    <phoneticPr fontId="1"/>
  </si>
  <si>
    <t>日本側出資比率：</t>
    <rPh sb="0" eb="3">
      <t>ニホンガワ</t>
    </rPh>
    <rPh sb="3" eb="7">
      <t>シュッシヒリツ</t>
    </rPh>
    <phoneticPr fontId="1"/>
  </si>
  <si>
    <t>-</t>
    <phoneticPr fontId="1"/>
  </si>
  <si>
    <t>担当者部署：</t>
    <rPh sb="0" eb="3">
      <t>タントウシャ</t>
    </rPh>
    <rPh sb="3" eb="5">
      <t>ブショ</t>
    </rPh>
    <phoneticPr fontId="1"/>
  </si>
  <si>
    <t>担当者役職：</t>
    <rPh sb="0" eb="3">
      <t>タントウシャ</t>
    </rPh>
    <rPh sb="3" eb="5">
      <t>ヤクショク</t>
    </rPh>
    <phoneticPr fontId="1"/>
  </si>
  <si>
    <t>1975年</t>
    <rPh sb="4" eb="5">
      <t>ネン</t>
    </rPh>
    <phoneticPr fontId="1"/>
  </si>
  <si>
    <t>IDR</t>
    <phoneticPr fontId="1"/>
  </si>
  <si>
    <t>13.</t>
    <phoneticPr fontId="1"/>
  </si>
  <si>
    <r>
      <t>申請者の企業規模の申告</t>
    </r>
    <r>
      <rPr>
        <sz val="11"/>
        <color theme="1"/>
        <rFont val="ＭＳ Ｐ明朝"/>
        <family val="1"/>
        <charset val="128"/>
      </rPr>
      <t>（該当するものにチェック☑してください。）</t>
    </r>
    <rPh sb="0" eb="3">
      <t>シンセイシャ</t>
    </rPh>
    <rPh sb="4" eb="6">
      <t>キギョウ</t>
    </rPh>
    <rPh sb="6" eb="8">
      <t>キボ</t>
    </rPh>
    <rPh sb="9" eb="11">
      <t>シンコク</t>
    </rPh>
    <rPh sb="12" eb="14">
      <t>ガイトウ</t>
    </rPh>
    <phoneticPr fontId="1"/>
  </si>
  <si>
    <r>
      <t>申請者は、中小企業基本法に規定される中小企業又は資本金10億円未満の中堅企業に</t>
    </r>
    <r>
      <rPr>
        <u/>
        <sz val="11"/>
        <color theme="1"/>
        <rFont val="ＭＳ Ｐ明朝"/>
        <family val="1"/>
        <charset val="128"/>
      </rPr>
      <t>該当します</t>
    </r>
    <r>
      <rPr>
        <sz val="11"/>
        <color theme="1"/>
        <rFont val="ＭＳ Ｐ明朝"/>
        <family val="1"/>
        <charset val="128"/>
      </rPr>
      <t>。</t>
    </r>
    <rPh sb="0" eb="3">
      <t>シンセイシャ</t>
    </rPh>
    <rPh sb="18" eb="22">
      <t>チュウショウキギョウ</t>
    </rPh>
    <rPh sb="39" eb="41">
      <t>ガイトウ</t>
    </rPh>
    <phoneticPr fontId="1"/>
  </si>
  <si>
    <t>□</t>
    <phoneticPr fontId="1"/>
  </si>
  <si>
    <t>□</t>
    <phoneticPr fontId="1"/>
  </si>
  <si>
    <t>①⑤⑥：有価証券報告書に替えることができます。</t>
    <phoneticPr fontId="1"/>
  </si>
  <si>
    <t>①②③：協力機関についてご提出ください。</t>
    <phoneticPr fontId="1"/>
  </si>
  <si>
    <t>東京都足立区千住東1-30-1</t>
    <phoneticPr fontId="1"/>
  </si>
  <si>
    <t>〒120-8534</t>
    <phoneticPr fontId="1"/>
  </si>
  <si>
    <t>④</t>
  </si>
  <si>
    <t>教材費</t>
    <rPh sb="0" eb="3">
      <t>キョウザイヒ</t>
    </rPh>
    <phoneticPr fontId="1"/>
  </si>
  <si>
    <t>1.</t>
    <phoneticPr fontId="1"/>
  </si>
  <si>
    <t>一般財団法人　海外産業人材育成協会</t>
    <rPh sb="0" eb="2">
      <t>イッパン</t>
    </rPh>
    <rPh sb="2" eb="6">
      <t>ザイダンホウジン</t>
    </rPh>
    <rPh sb="7" eb="17">
      <t>カイガイサンギョウジンザイイクセイキョウカイ</t>
    </rPh>
    <phoneticPr fontId="1"/>
  </si>
  <si>
    <t>申告書</t>
    <rPh sb="0" eb="3">
      <t>シンコクショ</t>
    </rPh>
    <phoneticPr fontId="1"/>
  </si>
  <si>
    <t>機関名</t>
    <rPh sb="0" eb="3">
      <t>キカンメイ</t>
    </rPh>
    <phoneticPr fontId="1"/>
  </si>
  <si>
    <t>役職名</t>
    <rPh sb="0" eb="2">
      <t>ヤクショク</t>
    </rPh>
    <rPh sb="2" eb="3">
      <t>メイ</t>
    </rPh>
    <phoneticPr fontId="1"/>
  </si>
  <si>
    <t>申請者による申告（以下、該当するものにチェック☑してください。）</t>
    <rPh sb="0" eb="3">
      <t>シンセイシャ</t>
    </rPh>
    <rPh sb="6" eb="8">
      <t>シンコク</t>
    </rPh>
    <rPh sb="9" eb="11">
      <t>イカ</t>
    </rPh>
    <phoneticPr fontId="1"/>
  </si>
  <si>
    <t>1. 当社は、以下のいずれかに該当します。</t>
    <phoneticPr fontId="1"/>
  </si>
  <si>
    <t>中小企業基本法に規定する中小企業</t>
  </si>
  <si>
    <t>（中小企業には該当しないが）資本金10億円未満の企業（以下、中堅企業という）</t>
  </si>
  <si>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1"/>
  </si>
  <si>
    <t>株主名簿（出資者および出資比率が記載されているもの）</t>
  </si>
  <si>
    <t>出資者の名称と出資比率を記載した書類</t>
  </si>
  <si>
    <t>以　上</t>
    <rPh sb="0" eb="1">
      <t>イ</t>
    </rPh>
    <rPh sb="2" eb="3">
      <t>ウエ</t>
    </rPh>
    <phoneticPr fontId="1"/>
  </si>
  <si>
    <t>2-1. 当社は、資本金又は出資金が10億円以上の法人に直接又は間接に</t>
    <phoneticPr fontId="1"/>
  </si>
  <si>
    <t>　100%の株式を保有される企業ではありません。</t>
    <phoneticPr fontId="1"/>
  </si>
  <si>
    <t>資本金又は出資金が10億円以上の法人に直接又は間接に</t>
    <phoneticPr fontId="1"/>
  </si>
  <si>
    <t>100%の株式を保有される企業ではない</t>
    <phoneticPr fontId="1"/>
  </si>
  <si>
    <t>&lt;&lt;注意事項&gt;&gt;</t>
  </si>
  <si>
    <t xml:space="preserve">■ </t>
  </si>
  <si>
    <t>虚偽の申告があった場合は、不採択もしくは補助対象の取消等を行いますので、</t>
    <phoneticPr fontId="1"/>
  </si>
  <si>
    <t>正確な申告をお願いします。</t>
    <phoneticPr fontId="1"/>
  </si>
  <si>
    <t>（※中堅・中小企業のみご提出）</t>
    <rPh sb="2" eb="4">
      <t>チュウケン</t>
    </rPh>
    <rPh sb="5" eb="9">
      <t>チュウショウキギョウ</t>
    </rPh>
    <rPh sb="12" eb="14">
      <t>テイシュツ</t>
    </rPh>
    <phoneticPr fontId="1"/>
  </si>
  <si>
    <t>講師通訳等旅費</t>
    <rPh sb="0" eb="4">
      <t>コウシツウヤク</t>
    </rPh>
    <rPh sb="4" eb="5">
      <t>トウ</t>
    </rPh>
    <rPh sb="5" eb="7">
      <t>リョヒ</t>
    </rPh>
    <phoneticPr fontId="1"/>
  </si>
  <si>
    <t>印刷製本費</t>
    <rPh sb="0" eb="5">
      <t>インサツセイホンヒ</t>
    </rPh>
    <phoneticPr fontId="1"/>
  </si>
  <si>
    <t>消耗品費</t>
    <rPh sb="0" eb="4">
      <t>ショウモウヒンヒ</t>
    </rPh>
    <phoneticPr fontId="1"/>
  </si>
  <si>
    <t>その他諸経費</t>
  </si>
  <si>
    <t>4）</t>
  </si>
  <si>
    <t>外注費</t>
    <rPh sb="0" eb="3">
      <t>ガイチュウヒ</t>
    </rPh>
    <phoneticPr fontId="1"/>
  </si>
  <si>
    <t>3）</t>
  </si>
  <si>
    <t>5）</t>
    <phoneticPr fontId="1"/>
  </si>
  <si>
    <t>謝金</t>
    <rPh sb="0" eb="2">
      <t>シャキン</t>
    </rPh>
    <phoneticPr fontId="1"/>
  </si>
  <si>
    <t>1）</t>
  </si>
  <si>
    <t>2）</t>
  </si>
  <si>
    <t>備品費、借料及び損料</t>
    <phoneticPr fontId="1"/>
  </si>
  <si>
    <t>1）</t>
    <phoneticPr fontId="1"/>
  </si>
  <si>
    <t>2）</t>
    <phoneticPr fontId="1"/>
  </si>
  <si>
    <t>3）</t>
    <phoneticPr fontId="1"/>
  </si>
  <si>
    <t>旅費</t>
    <rPh sb="0" eb="2">
      <t>リョヒ</t>
    </rPh>
    <phoneticPr fontId="1"/>
  </si>
  <si>
    <t>謝金</t>
    <rPh sb="0" eb="2">
      <t>シャキン</t>
    </rPh>
    <phoneticPr fontId="1"/>
  </si>
  <si>
    <t>その他諸経費</t>
    <phoneticPr fontId="1"/>
  </si>
  <si>
    <t>旅費</t>
    <phoneticPr fontId="1"/>
  </si>
  <si>
    <t>印刷製本費</t>
    <phoneticPr fontId="1"/>
  </si>
  <si>
    <t>その他諸経費</t>
    <phoneticPr fontId="1"/>
  </si>
  <si>
    <t>消耗品費</t>
    <phoneticPr fontId="1"/>
  </si>
  <si>
    <t>補助員人件費</t>
    <phoneticPr fontId="1"/>
  </si>
  <si>
    <t>個人情報の取り扱いについて</t>
  </si>
  <si>
    <t>研修生名簿（実績）</t>
    <rPh sb="0" eb="3">
      <t>ケンシュウセイ</t>
    </rPh>
    <rPh sb="3" eb="5">
      <t>メイボ</t>
    </rPh>
    <rPh sb="6" eb="8">
      <t>ジッセキ</t>
    </rPh>
    <phoneticPr fontId="1"/>
  </si>
  <si>
    <t>研修生名簿（確定）</t>
    <rPh sb="0" eb="5">
      <t>ケンシュウセイメイボ</t>
    </rPh>
    <rPh sb="6" eb="8">
      <t>カクテイ</t>
    </rPh>
    <phoneticPr fontId="1"/>
  </si>
  <si>
    <t>研修生名簿（確定）</t>
    <rPh sb="0" eb="3">
      <t>ケンシュウセイ</t>
    </rPh>
    <rPh sb="3" eb="5">
      <t>メイボ</t>
    </rPh>
    <rPh sb="6" eb="8">
      <t>カクテイ</t>
    </rPh>
    <phoneticPr fontId="1"/>
  </si>
  <si>
    <t>【海外研修実施申請】</t>
    <rPh sb="1" eb="3">
      <t>カイガイ</t>
    </rPh>
    <rPh sb="3" eb="5">
      <t>ケンシュウ</t>
    </rPh>
    <rPh sb="5" eb="7">
      <t>ジッシ</t>
    </rPh>
    <rPh sb="7" eb="9">
      <t>シンセイ</t>
    </rPh>
    <phoneticPr fontId="1"/>
  </si>
  <si>
    <t>申告内容に虚偽または誤りがあった場合は、不採択もしくは補助対象の取消等を受ける</t>
    <phoneticPr fontId="1"/>
  </si>
  <si>
    <t>ことを承知いたします。</t>
    <phoneticPr fontId="1"/>
  </si>
  <si>
    <t>事前調整、またはコース運営の為の出張予定</t>
    <rPh sb="0" eb="2">
      <t>ジゼン</t>
    </rPh>
    <rPh sb="2" eb="4">
      <t>チョウセイ</t>
    </rPh>
    <rPh sb="11" eb="13">
      <t>ウンエイ</t>
    </rPh>
    <rPh sb="14" eb="15">
      <t>タメ</t>
    </rPh>
    <rPh sb="16" eb="18">
      <t>シュッチョウ</t>
    </rPh>
    <rPh sb="18" eb="20">
      <t>ヨテイ</t>
    </rPh>
    <phoneticPr fontId="1"/>
  </si>
  <si>
    <t>④：協力機関と海外協力機関各々についてご提出ください。初めて本制度を利用する場合にご提出頂きます。</t>
    <phoneticPr fontId="1"/>
  </si>
  <si>
    <t>⑤⑥：協力機関についてご提出ください。初めて本制度を利用する場合にご提出頂きます。</t>
    <phoneticPr fontId="1"/>
  </si>
  <si>
    <t>14.</t>
    <phoneticPr fontId="1"/>
  </si>
  <si>
    <t>補助金交付等停止措置の有無（チェック☑してください。）</t>
    <rPh sb="11" eb="13">
      <t>ウム</t>
    </rPh>
    <phoneticPr fontId="1"/>
  </si>
  <si>
    <t>申請者は現在、国等から補助金交付等停止措置を、受けておりません。</t>
    <rPh sb="0" eb="3">
      <t>シンセイシャ</t>
    </rPh>
    <phoneticPr fontId="1"/>
  </si>
  <si>
    <t>ghi</t>
    <phoneticPr fontId="1"/>
  </si>
  <si>
    <t>研修生に提供する技術が法律に抵触しないかどうか、事前にご確認ください。研修を行う際に使用する設備や技術が｢外国為替及び外国貿易法｣第25条（役務取引等）の規程により、経済産業大臣の許可が必要な場合があります。規制される技術は「外国為替令」第17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詳細は別冊で用意している「海外研修実施マニュアル」に記載がありますので、併せて確認してください。</t>
    <rPh sb="233" eb="235">
      <t>ショウサイ</t>
    </rPh>
    <rPh sb="236" eb="238">
      <t>ベッサツ</t>
    </rPh>
    <rPh sb="239" eb="241">
      <t>ヨウイ</t>
    </rPh>
    <rPh sb="246" eb="248">
      <t>カイガイ</t>
    </rPh>
    <rPh sb="248" eb="250">
      <t>ケンシュウ</t>
    </rPh>
    <rPh sb="250" eb="252">
      <t>ジッシ</t>
    </rPh>
    <rPh sb="259" eb="261">
      <t>キサイ</t>
    </rPh>
    <rPh sb="269" eb="270">
      <t>アワ</t>
    </rPh>
    <rPh sb="272" eb="274">
      <t>カクニン</t>
    </rPh>
    <phoneticPr fontId="1"/>
  </si>
  <si>
    <r>
      <t>申請者は、資本金又は出資金が10億円以上の法人に直接又は間接に100％の株式を保有される事業者に</t>
    </r>
    <r>
      <rPr>
        <u/>
        <sz val="11"/>
        <rFont val="ＭＳ Ｐ明朝"/>
        <family val="1"/>
        <charset val="128"/>
      </rPr>
      <t>該当しません</t>
    </r>
    <r>
      <rPr>
        <sz val="11"/>
        <rFont val="ＭＳ Ｐ明朝"/>
        <family val="1"/>
        <charset val="128"/>
      </rPr>
      <t>。</t>
    </r>
    <rPh sb="0" eb="3">
      <t>シンセイシャ</t>
    </rPh>
    <rPh sb="48" eb="50">
      <t>ガイトウ</t>
    </rPh>
    <phoneticPr fontId="1"/>
  </si>
  <si>
    <t>申告書（中堅・中小企業のみ）</t>
    <rPh sb="0" eb="3">
      <t>シンコクショ</t>
    </rPh>
    <rPh sb="4" eb="6">
      <t>チュウケン</t>
    </rPh>
    <rPh sb="7" eb="11">
      <t>チュウショウキギョウ</t>
    </rPh>
    <phoneticPr fontId="1"/>
  </si>
  <si>
    <t>aaa</t>
    <phoneticPr fontId="1"/>
  </si>
  <si>
    <t>bbb</t>
    <phoneticPr fontId="1"/>
  </si>
  <si>
    <t>⑫</t>
    <phoneticPr fontId="1"/>
  </si>
  <si>
    <t>⑬</t>
    <phoneticPr fontId="1"/>
  </si>
  <si>
    <t>⑥登記簿謄本（写）　＊直近のもの</t>
    <phoneticPr fontId="1"/>
  </si>
  <si>
    <t>資機材費</t>
    <rPh sb="0" eb="3">
      <t>シキザイ</t>
    </rPh>
    <rPh sb="3" eb="4">
      <t>ヒ</t>
    </rPh>
    <phoneticPr fontId="1"/>
  </si>
  <si>
    <t>【技術協力活用型・新興国市場開拓事業（研修・専門家派遣・寄附講座開設事業）】</t>
    <phoneticPr fontId="1"/>
  </si>
  <si>
    <t>当社は「技術協力活用型・新興国市場開拓事業（研修・専門家派遣・寄附講座開設事業）」</t>
    <phoneticPr fontId="1"/>
  </si>
  <si>
    <t>海外研修実施申請書提出にあたり、対象となる企業の要件につきまして、以下、申告いたします。</t>
    <phoneticPr fontId="1"/>
  </si>
  <si>
    <t>②労働保険申告書（写）　　 ＊全事業所分　中小企業基本法に規定する中小企業のうち、従業員数で判断する場合のみ</t>
    <rPh sb="21" eb="23">
      <t>チュウショウ</t>
    </rPh>
    <rPh sb="23" eb="25">
      <t>キギョウ</t>
    </rPh>
    <rPh sb="25" eb="28">
      <t>キホンホウ</t>
    </rPh>
    <rPh sb="29" eb="31">
      <t>キテイ</t>
    </rPh>
    <rPh sb="33" eb="35">
      <t>チュウショウ</t>
    </rPh>
    <rPh sb="35" eb="37">
      <t>キギョウ</t>
    </rPh>
    <rPh sb="41" eb="44">
      <t>ジュウギョウイン</t>
    </rPh>
    <rPh sb="44" eb="45">
      <t>スウ</t>
    </rPh>
    <rPh sb="46" eb="48">
      <t>ハンダン</t>
    </rPh>
    <rPh sb="50" eb="52">
      <t>バアイ</t>
    </rPh>
    <phoneticPr fontId="1"/>
  </si>
  <si>
    <t>No.</t>
    <phoneticPr fontId="1"/>
  </si>
  <si>
    <t>内容</t>
    <rPh sb="0" eb="2">
      <t>ナイヨウ</t>
    </rPh>
    <phoneticPr fontId="1"/>
  </si>
  <si>
    <t>金額（円）</t>
    <rPh sb="0" eb="2">
      <t>キンガク</t>
    </rPh>
    <rPh sb="3" eb="4">
      <t>エン</t>
    </rPh>
    <phoneticPr fontId="1"/>
  </si>
  <si>
    <t>補助対象</t>
    <rPh sb="0" eb="4">
      <t>ホジョタイショウ</t>
    </rPh>
    <phoneticPr fontId="1"/>
  </si>
  <si>
    <t>補足</t>
    <rPh sb="0" eb="2">
      <t>ホソク</t>
    </rPh>
    <phoneticPr fontId="1"/>
  </si>
  <si>
    <t>起票用費目</t>
    <rPh sb="0" eb="3">
      <t>キヒョウヨウ</t>
    </rPh>
    <rPh sb="3" eb="5">
      <t>ヒモク</t>
    </rPh>
    <phoneticPr fontId="1"/>
  </si>
  <si>
    <t>現地通貨</t>
    <rPh sb="0" eb="4">
      <t>ゲンチツウカ</t>
    </rPh>
    <phoneticPr fontId="1"/>
  </si>
  <si>
    <t>米ドル</t>
    <rPh sb="0" eb="1">
      <t>ベイ</t>
    </rPh>
    <phoneticPr fontId="1"/>
  </si>
  <si>
    <t>その他通貨１</t>
    <rPh sb="2" eb="3">
      <t>ホカ</t>
    </rPh>
    <rPh sb="3" eb="5">
      <t>ツウカ</t>
    </rPh>
    <phoneticPr fontId="1"/>
  </si>
  <si>
    <t>証憑No.</t>
    <rPh sb="0" eb="2">
      <t>ショウヒョウ</t>
    </rPh>
    <phoneticPr fontId="1"/>
  </si>
  <si>
    <t>課税対象</t>
    <rPh sb="0" eb="2">
      <t>カゼイ</t>
    </rPh>
    <rPh sb="2" eb="4">
      <t>タイショウ</t>
    </rPh>
    <phoneticPr fontId="1"/>
  </si>
  <si>
    <t>課税対象</t>
    <rPh sb="0" eb="4">
      <t>カゼイタイショウ</t>
    </rPh>
    <phoneticPr fontId="1"/>
  </si>
  <si>
    <t>課税対象外</t>
    <rPh sb="0" eb="5">
      <t>カゼイタイショウガイ</t>
    </rPh>
    <phoneticPr fontId="1"/>
  </si>
  <si>
    <t>起票費目</t>
    <rPh sb="0" eb="2">
      <t>キヒョウ</t>
    </rPh>
    <rPh sb="2" eb="4">
      <t>ヒモク</t>
    </rPh>
    <phoneticPr fontId="1"/>
  </si>
  <si>
    <t>育海・講師謝金</t>
    <phoneticPr fontId="1"/>
  </si>
  <si>
    <t>育海・通訳謝金</t>
    <phoneticPr fontId="1"/>
  </si>
  <si>
    <t>育海・講師通訳等旅費</t>
    <phoneticPr fontId="1"/>
  </si>
  <si>
    <t>育海・研修会議費</t>
    <phoneticPr fontId="1"/>
  </si>
  <si>
    <t>育海・工場視察費(旅費)</t>
    <phoneticPr fontId="1"/>
  </si>
  <si>
    <t>育海・工場視察費(謝金)</t>
    <phoneticPr fontId="1"/>
  </si>
  <si>
    <t>育海・工場視察費(諸経費)</t>
    <phoneticPr fontId="1"/>
  </si>
  <si>
    <t>育海・施設等借上費</t>
    <phoneticPr fontId="1"/>
  </si>
  <si>
    <t>育海・教材費(謝金)</t>
    <phoneticPr fontId="1"/>
  </si>
  <si>
    <t>育海・教材費(印刷製本費)</t>
    <phoneticPr fontId="1"/>
  </si>
  <si>
    <t>育海・教材費(消耗品費)</t>
    <phoneticPr fontId="1"/>
  </si>
  <si>
    <t>育海・教材費(諸経費)</t>
    <phoneticPr fontId="1"/>
  </si>
  <si>
    <t>育海・教材費(委託・外注費)</t>
    <phoneticPr fontId="1"/>
  </si>
  <si>
    <t>育海・機材環境費(備品借損料)</t>
    <phoneticPr fontId="1"/>
  </si>
  <si>
    <t>育海・機材環境費(諸経費)</t>
    <phoneticPr fontId="1"/>
  </si>
  <si>
    <t>育海・研修生日当</t>
    <phoneticPr fontId="1"/>
  </si>
  <si>
    <t>育海・研修生宿泊費</t>
    <phoneticPr fontId="1"/>
  </si>
  <si>
    <t>育海・資料機器輸送費</t>
    <phoneticPr fontId="1"/>
  </si>
  <si>
    <t>育海・研修協力謝金</t>
    <phoneticPr fontId="1"/>
  </si>
  <si>
    <t>育海・現運関係諸費(旅費)</t>
    <phoneticPr fontId="1"/>
  </si>
  <si>
    <t>育海・現運関係諸費(消耗品費)</t>
    <phoneticPr fontId="1"/>
  </si>
  <si>
    <t>育海・現運関係諸費(印刷製本)</t>
    <phoneticPr fontId="1"/>
  </si>
  <si>
    <t>育海・現運関費(補助員人件費)</t>
    <phoneticPr fontId="1"/>
  </si>
  <si>
    <t>育海・現運関係諸費(諸経費)</t>
    <phoneticPr fontId="1"/>
  </si>
  <si>
    <t>講師謝金</t>
  </si>
  <si>
    <t>講師謝金</t>
    <phoneticPr fontId="1"/>
  </si>
  <si>
    <t>通訳謝金</t>
  </si>
  <si>
    <t>通訳謝金</t>
    <phoneticPr fontId="1"/>
  </si>
  <si>
    <t>講師通訳等旅費</t>
  </si>
  <si>
    <t>講師通訳等旅費</t>
    <phoneticPr fontId="1"/>
  </si>
  <si>
    <t>研修会議費</t>
    <phoneticPr fontId="1"/>
  </si>
  <si>
    <t>工場視察費(旅費)</t>
    <phoneticPr fontId="1"/>
  </si>
  <si>
    <t>工場視察費(謝金)</t>
    <phoneticPr fontId="1"/>
  </si>
  <si>
    <t>工場視察費(諸経費)</t>
    <phoneticPr fontId="1"/>
  </si>
  <si>
    <t>施設等借上費</t>
  </si>
  <si>
    <t>施設等借上費</t>
    <phoneticPr fontId="1"/>
  </si>
  <si>
    <t>教材費(謝金)</t>
  </si>
  <si>
    <t>教材費(謝金)</t>
    <phoneticPr fontId="1"/>
  </si>
  <si>
    <t>教材費(印刷製本費)</t>
    <phoneticPr fontId="1"/>
  </si>
  <si>
    <t>教材費(消耗品費)</t>
    <phoneticPr fontId="1"/>
  </si>
  <si>
    <t>教材費(諸経費)</t>
    <phoneticPr fontId="1"/>
  </si>
  <si>
    <t>教材費(委託・外注費)</t>
    <phoneticPr fontId="1"/>
  </si>
  <si>
    <t>機材環境費(備品借損料)</t>
    <phoneticPr fontId="1"/>
  </si>
  <si>
    <t>機材環境費(諸経費)</t>
    <phoneticPr fontId="1"/>
  </si>
  <si>
    <t>研修生日当</t>
  </si>
  <si>
    <t>研修協力謝金</t>
  </si>
  <si>
    <t>研修協力謝金</t>
    <phoneticPr fontId="1"/>
  </si>
  <si>
    <t>現運関係諸費(旅費)</t>
    <phoneticPr fontId="1"/>
  </si>
  <si>
    <t>現運関係諸費(消耗品費)</t>
    <phoneticPr fontId="1"/>
  </si>
  <si>
    <t>現運関係諸費(印刷製本)</t>
    <phoneticPr fontId="1"/>
  </si>
  <si>
    <t>現運関費(補助員人件費)</t>
    <phoneticPr fontId="1"/>
  </si>
  <si>
    <t>現運関係諸費(諸経費)</t>
    <phoneticPr fontId="1"/>
  </si>
  <si>
    <t>円換算額</t>
    <rPh sb="0" eb="4">
      <t>エンカンサンガク</t>
    </rPh>
    <phoneticPr fontId="1"/>
  </si>
  <si>
    <t>レート</t>
    <phoneticPr fontId="1"/>
  </si>
  <si>
    <t>現地通貨</t>
    <rPh sb="0" eb="2">
      <t>ゲンチ</t>
    </rPh>
    <rPh sb="2" eb="4">
      <t>ツウカ</t>
    </rPh>
    <phoneticPr fontId="1"/>
  </si>
  <si>
    <t>○○講師謝金</t>
    <rPh sb="2" eb="4">
      <t>コウシ</t>
    </rPh>
    <rPh sb="4" eb="6">
      <t>シャキン</t>
    </rPh>
    <phoneticPr fontId="2"/>
  </si>
  <si>
    <t>△△講師謝金</t>
    <rPh sb="2" eb="4">
      <t>コウシ</t>
    </rPh>
    <rPh sb="4" eb="6">
      <t>シャキン</t>
    </rPh>
    <phoneticPr fontId="2"/>
  </si>
  <si>
    <t>2日(THB6500×2日）</t>
    <rPh sb="1" eb="2">
      <t>ニチ</t>
    </rPh>
    <rPh sb="12" eb="13">
      <t>ニチ</t>
    </rPh>
    <phoneticPr fontId="1"/>
  </si>
  <si>
    <t>○○講師　査証代</t>
    <rPh sb="2" eb="4">
      <t>コウシ</t>
    </rPh>
    <rPh sb="5" eb="8">
      <t>サショウダイ</t>
    </rPh>
    <phoneticPr fontId="2"/>
  </si>
  <si>
    <t>△△講師　査証代</t>
    <rPh sb="2" eb="4">
      <t>コウシ</t>
    </rPh>
    <rPh sb="5" eb="8">
      <t>サショウダイ</t>
    </rPh>
    <phoneticPr fontId="2"/>
  </si>
  <si>
    <t>○○講師　宿舎費</t>
    <rPh sb="2" eb="4">
      <t>コウシ</t>
    </rPh>
    <rPh sb="5" eb="8">
      <t>シュクシャヒ</t>
    </rPh>
    <phoneticPr fontId="2"/>
  </si>
  <si>
    <t>○○講師　日当</t>
    <rPh sb="2" eb="4">
      <t>コウシ</t>
    </rPh>
    <rPh sb="5" eb="7">
      <t>ニットウ</t>
    </rPh>
    <phoneticPr fontId="2"/>
  </si>
  <si>
    <t>セミナー会場代（ABCホテル）2日間</t>
    <phoneticPr fontId="1"/>
  </si>
  <si>
    <t>○○講師　航空券　（羽田‐バンコク）　</t>
    <rPh sb="2" eb="4">
      <t>コウシ</t>
    </rPh>
    <rPh sb="5" eb="8">
      <t>コウクウケン</t>
    </rPh>
    <phoneticPr fontId="2"/>
  </si>
  <si>
    <t>△△講師　航空券　（羽田‐バンコク）　</t>
    <rPh sb="2" eb="4">
      <t>コウシ</t>
    </rPh>
    <rPh sb="5" eb="8">
      <t>コウクウケン</t>
    </rPh>
    <phoneticPr fontId="2"/>
  </si>
  <si>
    <t>○○講師　原稿料</t>
    <phoneticPr fontId="1"/>
  </si>
  <si>
    <t>協力謝金</t>
    <phoneticPr fontId="1"/>
  </si>
  <si>
    <t>10人×２日</t>
    <rPh sb="2" eb="3">
      <t>ニン</t>
    </rPh>
    <rPh sb="5" eb="6">
      <t>ニチ</t>
    </rPh>
    <phoneticPr fontId="1"/>
  </si>
  <si>
    <t>育三・講師謝金</t>
    <phoneticPr fontId="1"/>
  </si>
  <si>
    <t>育三・通訳謝金</t>
    <phoneticPr fontId="1"/>
  </si>
  <si>
    <t>育三・講師通訳等旅費</t>
    <phoneticPr fontId="1"/>
  </si>
  <si>
    <t>育三・研修会議費</t>
    <phoneticPr fontId="1"/>
  </si>
  <si>
    <t>育三・工場視察費(旅費)</t>
    <phoneticPr fontId="1"/>
  </si>
  <si>
    <t>育三・工場視察費(謝金)</t>
    <phoneticPr fontId="1"/>
  </si>
  <si>
    <t>育三・工場視察費(諸経費)</t>
    <phoneticPr fontId="1"/>
  </si>
  <si>
    <t>育三・施設等借上費</t>
    <phoneticPr fontId="1"/>
  </si>
  <si>
    <t>育三・教材費(謝金)</t>
    <phoneticPr fontId="1"/>
  </si>
  <si>
    <t>育三・教材費(印刷製本費)</t>
    <phoneticPr fontId="1"/>
  </si>
  <si>
    <t>育三・教材費(消耗品費)</t>
    <phoneticPr fontId="1"/>
  </si>
  <si>
    <t>育三・教材費(諸経費)</t>
    <phoneticPr fontId="1"/>
  </si>
  <si>
    <t>育三・教材費(委託・外注費)</t>
    <phoneticPr fontId="1"/>
  </si>
  <si>
    <t>育三・機材環境費(備品借損料)</t>
    <phoneticPr fontId="1"/>
  </si>
  <si>
    <t>育三・機材環境費(諸経費)</t>
    <phoneticPr fontId="1"/>
  </si>
  <si>
    <t>育三・渡航費</t>
    <phoneticPr fontId="1"/>
  </si>
  <si>
    <t>育三・研修生日当</t>
    <phoneticPr fontId="1"/>
  </si>
  <si>
    <t>育三・研修生宿泊費</t>
    <phoneticPr fontId="1"/>
  </si>
  <si>
    <t>育三・資料機器輸送費</t>
    <phoneticPr fontId="1"/>
  </si>
  <si>
    <t>育三・研修協力謝金</t>
    <phoneticPr fontId="1"/>
  </si>
  <si>
    <t>育三・現運関係諸費(旅費)</t>
    <phoneticPr fontId="1"/>
  </si>
  <si>
    <t>育三・現運関係諸費(消耗品費)</t>
    <phoneticPr fontId="1"/>
  </si>
  <si>
    <t>育三・現運関係諸費(印刷製本)</t>
    <phoneticPr fontId="1"/>
  </si>
  <si>
    <t>育三・現運関費(補助員人件費)</t>
    <phoneticPr fontId="1"/>
  </si>
  <si>
    <t>育三・現運関係諸費(諸経費)</t>
    <phoneticPr fontId="1"/>
  </si>
  <si>
    <t/>
  </si>
  <si>
    <t>A1</t>
    <phoneticPr fontId="1"/>
  </si>
  <si>
    <t>A2</t>
    <phoneticPr fontId="1"/>
  </si>
  <si>
    <t>B1</t>
    <phoneticPr fontId="1"/>
  </si>
  <si>
    <t>C1</t>
    <phoneticPr fontId="1"/>
  </si>
  <si>
    <t>C2</t>
    <phoneticPr fontId="1"/>
  </si>
  <si>
    <t>C3</t>
    <phoneticPr fontId="1"/>
  </si>
  <si>
    <t>C4</t>
    <phoneticPr fontId="1"/>
  </si>
  <si>
    <t>C5</t>
    <phoneticPr fontId="1"/>
  </si>
  <si>
    <t>C6</t>
    <phoneticPr fontId="1"/>
  </si>
  <si>
    <t>D</t>
    <phoneticPr fontId="1"/>
  </si>
  <si>
    <t>F</t>
    <phoneticPr fontId="1"/>
  </si>
  <si>
    <t>○</t>
  </si>
  <si>
    <t>○</t>
    <phoneticPr fontId="1"/>
  </si>
  <si>
    <t>×</t>
    <phoneticPr fontId="1"/>
  </si>
  <si>
    <t>研修生旅費</t>
    <rPh sb="3" eb="5">
      <t>リョヒ</t>
    </rPh>
    <phoneticPr fontId="1"/>
  </si>
  <si>
    <t>資機材費（備品借損料）</t>
    <rPh sb="0" eb="3">
      <t>シキザイ</t>
    </rPh>
    <rPh sb="3" eb="4">
      <t>ヒ</t>
    </rPh>
    <rPh sb="5" eb="7">
      <t>ビヒン</t>
    </rPh>
    <rPh sb="7" eb="9">
      <t>シャクソン</t>
    </rPh>
    <rPh sb="9" eb="10">
      <t>リョウ</t>
    </rPh>
    <phoneticPr fontId="1"/>
  </si>
  <si>
    <t>資機材費（(諸経費)</t>
    <rPh sb="0" eb="3">
      <t>シキザイ</t>
    </rPh>
    <rPh sb="3" eb="4">
      <t>ヒ</t>
    </rPh>
    <rPh sb="6" eb="9">
      <t>ショケイヒ</t>
    </rPh>
    <phoneticPr fontId="1"/>
  </si>
  <si>
    <t>旅費交通費</t>
    <rPh sb="0" eb="2">
      <t>リョヒ</t>
    </rPh>
    <rPh sb="2" eb="5">
      <t>コウツウヒ</t>
    </rPh>
    <phoneticPr fontId="1"/>
  </si>
  <si>
    <t>経済効果</t>
    <rPh sb="0" eb="4">
      <t>ケイザイコウカ</t>
    </rPh>
    <phoneticPr fontId="1"/>
  </si>
  <si>
    <t>補助事業を利用せずに、企業単独負担で今回と同じセミナーを実施した場合、想定される費用の合計額</t>
    <rPh sb="0" eb="4">
      <t>ホジョジギョウ</t>
    </rPh>
    <rPh sb="11" eb="13">
      <t>キギョウ</t>
    </rPh>
    <rPh sb="18" eb="20">
      <t>コンカイ</t>
    </rPh>
    <rPh sb="21" eb="22">
      <t>オナ</t>
    </rPh>
    <rPh sb="28" eb="30">
      <t>ジッシ</t>
    </rPh>
    <rPh sb="45" eb="46">
      <t>ガク</t>
    </rPh>
    <phoneticPr fontId="1"/>
  </si>
  <si>
    <t>円</t>
    <rPh sb="0" eb="1">
      <t>エン</t>
    </rPh>
    <phoneticPr fontId="1"/>
  </si>
  <si>
    <t>上記①の金額を「１」とした場合、本事業の利用により実施したセミナーの成果として得られる経済効果は約何倍にあたりますか。セミナー実施後5年程度の経済効果を目途として、以下該当する項目を選択してください。3倍以上の場合は数字をご記入ください。</t>
    <phoneticPr fontId="1"/>
  </si>
  <si>
    <t>倍</t>
    <rPh sb="0" eb="1">
      <t>バイ</t>
    </rPh>
    <phoneticPr fontId="1"/>
  </si>
  <si>
    <t>6）</t>
    <phoneticPr fontId="1"/>
  </si>
  <si>
    <t>☆　支払先マスター入力原票</t>
    <rPh sb="2" eb="4">
      <t>シハライ</t>
    </rPh>
    <rPh sb="4" eb="5">
      <t>サキ</t>
    </rPh>
    <rPh sb="9" eb="11">
      <t>ニュウリョク</t>
    </rPh>
    <rPh sb="11" eb="13">
      <t>ゲンピョウ</t>
    </rPh>
    <phoneticPr fontId="51"/>
  </si>
  <si>
    <t>作成年月日</t>
    <rPh sb="0" eb="2">
      <t>サクセイ</t>
    </rPh>
    <rPh sb="2" eb="5">
      <t>ネンガッピ</t>
    </rPh>
    <phoneticPr fontId="51"/>
  </si>
  <si>
    <t>グループ名</t>
    <rPh sb="4" eb="5">
      <t>メイ</t>
    </rPh>
    <phoneticPr fontId="51"/>
  </si>
  <si>
    <t>作成者</t>
    <rPh sb="0" eb="3">
      <t>サクセイシャ</t>
    </rPh>
    <phoneticPr fontId="51"/>
  </si>
  <si>
    <t>入力年月日</t>
    <phoneticPr fontId="51"/>
  </si>
  <si>
    <t>入力者</t>
    <phoneticPr fontId="51"/>
  </si>
  <si>
    <t>支払い先コード</t>
    <rPh sb="0" eb="2">
      <t>シハラ</t>
    </rPh>
    <rPh sb="3" eb="4">
      <t>サキ</t>
    </rPh>
    <phoneticPr fontId="51"/>
  </si>
  <si>
    <t>支払先情報</t>
    <rPh sb="0" eb="2">
      <t>シハラ</t>
    </rPh>
    <rPh sb="2" eb="3">
      <t>サキ</t>
    </rPh>
    <rPh sb="3" eb="5">
      <t>ジョウホウ</t>
    </rPh>
    <phoneticPr fontId="51"/>
  </si>
  <si>
    <t>支払区分</t>
    <rPh sb="0" eb="2">
      <t>シハライ</t>
    </rPh>
    <rPh sb="2" eb="4">
      <t>クブン</t>
    </rPh>
    <phoneticPr fontId="51"/>
  </si>
  <si>
    <t xml:space="preserve">  1. 個人   2. 法人   3.非居住者</t>
    <rPh sb="5" eb="7">
      <t>コジン</t>
    </rPh>
    <rPh sb="13" eb="15">
      <t>ホウジン</t>
    </rPh>
    <rPh sb="20" eb="21">
      <t>ヒ</t>
    </rPh>
    <rPh sb="21" eb="24">
      <t>キョジュウシャ</t>
    </rPh>
    <phoneticPr fontId="51"/>
  </si>
  <si>
    <t>取引先名</t>
    <rPh sb="0" eb="2">
      <t>トリヒキ</t>
    </rPh>
    <rPh sb="2" eb="3">
      <t>サキ</t>
    </rPh>
    <rPh sb="3" eb="4">
      <t>メイ</t>
    </rPh>
    <phoneticPr fontId="51"/>
  </si>
  <si>
    <t>取引先名カナ</t>
    <rPh sb="0" eb="2">
      <t>トリヒキ</t>
    </rPh>
    <rPh sb="2" eb="3">
      <t>サキ</t>
    </rPh>
    <rPh sb="3" eb="4">
      <t>メイ</t>
    </rPh>
    <phoneticPr fontId="51"/>
  </si>
  <si>
    <t>郵便番号</t>
    <rPh sb="0" eb="4">
      <t>ユウビンバンゴウ</t>
    </rPh>
    <phoneticPr fontId="51"/>
  </si>
  <si>
    <t>〒</t>
    <phoneticPr fontId="51"/>
  </si>
  <si>
    <t>-</t>
    <phoneticPr fontId="51"/>
  </si>
  <si>
    <t>住　　　所</t>
    <rPh sb="0" eb="1">
      <t>ジュウ</t>
    </rPh>
    <rPh sb="4" eb="5">
      <t>ジョ</t>
    </rPh>
    <phoneticPr fontId="51"/>
  </si>
  <si>
    <t>電話番号</t>
    <rPh sb="0" eb="2">
      <t>デンワ</t>
    </rPh>
    <rPh sb="2" eb="4">
      <t>バンゴウ</t>
    </rPh>
    <phoneticPr fontId="51"/>
  </si>
  <si>
    <t>口座情報</t>
    <rPh sb="0" eb="1">
      <t>クチ</t>
    </rPh>
    <rPh sb="1" eb="2">
      <t>ザ</t>
    </rPh>
    <rPh sb="2" eb="3">
      <t>ジョウ</t>
    </rPh>
    <rPh sb="3" eb="4">
      <t>ホウ</t>
    </rPh>
    <phoneticPr fontId="51"/>
  </si>
  <si>
    <t>銀　行　名</t>
    <rPh sb="0" eb="1">
      <t>ギン</t>
    </rPh>
    <rPh sb="2" eb="3">
      <t>ギョウ</t>
    </rPh>
    <rPh sb="4" eb="5">
      <t>メイ</t>
    </rPh>
    <phoneticPr fontId="51"/>
  </si>
  <si>
    <t>〇</t>
    <phoneticPr fontId="51"/>
  </si>
  <si>
    <t>一</t>
    <rPh sb="0" eb="1">
      <t>イチ</t>
    </rPh>
    <phoneticPr fontId="51"/>
  </si>
  <si>
    <t>二</t>
    <rPh sb="0" eb="1">
      <t>ニ</t>
    </rPh>
    <phoneticPr fontId="51"/>
  </si>
  <si>
    <t>三</t>
    <rPh sb="0" eb="1">
      <t>サン</t>
    </rPh>
    <phoneticPr fontId="51"/>
  </si>
  <si>
    <t>四</t>
    <rPh sb="0" eb="1">
      <t>ヨン</t>
    </rPh>
    <phoneticPr fontId="51"/>
  </si>
  <si>
    <t>五</t>
    <rPh sb="0" eb="1">
      <t>ゴ</t>
    </rPh>
    <phoneticPr fontId="51"/>
  </si>
  <si>
    <t>六</t>
    <rPh sb="0" eb="1">
      <t>ロク</t>
    </rPh>
    <phoneticPr fontId="51"/>
  </si>
  <si>
    <t>七</t>
    <rPh sb="0" eb="1">
      <t>ナナ</t>
    </rPh>
    <phoneticPr fontId="51"/>
  </si>
  <si>
    <t>八</t>
    <rPh sb="0" eb="1">
      <t>ハチ</t>
    </rPh>
    <phoneticPr fontId="51"/>
  </si>
  <si>
    <t>九</t>
    <rPh sb="0" eb="1">
      <t>キュウ</t>
    </rPh>
    <phoneticPr fontId="51"/>
  </si>
  <si>
    <t>支　店　名</t>
    <rPh sb="0" eb="1">
      <t>ササ</t>
    </rPh>
    <rPh sb="2" eb="3">
      <t>テン</t>
    </rPh>
    <rPh sb="4" eb="5">
      <t>メイ</t>
    </rPh>
    <phoneticPr fontId="51"/>
  </si>
  <si>
    <t>口座種別</t>
    <rPh sb="0" eb="2">
      <t>コウザ</t>
    </rPh>
    <rPh sb="2" eb="4">
      <t>シュベツ</t>
    </rPh>
    <phoneticPr fontId="51"/>
  </si>
  <si>
    <t xml:space="preserve">  1. 普通預金   2. 当座預金</t>
    <rPh sb="5" eb="7">
      <t>フツウ</t>
    </rPh>
    <rPh sb="7" eb="9">
      <t>ヨキン</t>
    </rPh>
    <rPh sb="15" eb="17">
      <t>トウザ</t>
    </rPh>
    <rPh sb="17" eb="19">
      <t>ヨキン</t>
    </rPh>
    <phoneticPr fontId="51"/>
  </si>
  <si>
    <t>口座番号</t>
    <rPh sb="0" eb="2">
      <t>コウザ</t>
    </rPh>
    <rPh sb="2" eb="4">
      <t>バンゴウ</t>
    </rPh>
    <phoneticPr fontId="51"/>
  </si>
  <si>
    <t xml:space="preserve"> 左づめで記入してください</t>
    <rPh sb="1" eb="2">
      <t>ヒダリ</t>
    </rPh>
    <rPh sb="5" eb="7">
      <t>キニュウ</t>
    </rPh>
    <phoneticPr fontId="51"/>
  </si>
  <si>
    <t>口座名義カナ（半角）</t>
    <rPh sb="0" eb="2">
      <t>コウザ</t>
    </rPh>
    <rPh sb="2" eb="4">
      <t>メイギ</t>
    </rPh>
    <rPh sb="7" eb="9">
      <t>ハンカク</t>
    </rPh>
    <phoneticPr fontId="51"/>
  </si>
  <si>
    <t xml:space="preserve">備考 </t>
    <rPh sb="0" eb="2">
      <t>ビコウ</t>
    </rPh>
    <phoneticPr fontId="51"/>
  </si>
  <si>
    <t>振込先口座届</t>
  </si>
  <si>
    <t>⑭</t>
    <phoneticPr fontId="1"/>
  </si>
  <si>
    <t>研修生旅費（旅費、日当、宿泊費）</t>
    <rPh sb="3" eb="5">
      <t>リョヒ</t>
    </rPh>
    <rPh sb="6" eb="8">
      <t>リョヒ</t>
    </rPh>
    <rPh sb="9" eb="11">
      <t>ニットウ</t>
    </rPh>
    <rPh sb="12" eb="15">
      <t>シュクハクヒ</t>
    </rPh>
    <phoneticPr fontId="1"/>
  </si>
  <si>
    <t>施設等利用料</t>
    <rPh sb="3" eb="6">
      <t>リヨウリョウ</t>
    </rPh>
    <phoneticPr fontId="1"/>
  </si>
  <si>
    <t>遠隔指導導入支援費（謝金）</t>
    <phoneticPr fontId="1"/>
  </si>
  <si>
    <t>遠隔指導導入支援費（委託・外注費）</t>
    <rPh sb="10" eb="12">
      <t>イタク</t>
    </rPh>
    <rPh sb="13" eb="16">
      <t>ガイチュウヒ</t>
    </rPh>
    <phoneticPr fontId="61"/>
  </si>
  <si>
    <t>育遠・海研遠指導入支費(謝金)</t>
    <phoneticPr fontId="1"/>
  </si>
  <si>
    <t>育遠・海研遠指導入支費(委託)</t>
    <phoneticPr fontId="1"/>
  </si>
  <si>
    <t>40426</t>
  </si>
  <si>
    <t>40428</t>
  </si>
  <si>
    <t>費用入力シート</t>
    <rPh sb="0" eb="4">
      <t>ヒヨウニュウリョク</t>
    </rPh>
    <phoneticPr fontId="1"/>
  </si>
  <si>
    <t>遠隔指導導入支援費（オンラインのみ）</t>
    <rPh sb="0" eb="2">
      <t>エンカク</t>
    </rPh>
    <rPh sb="2" eb="4">
      <t>シドウ</t>
    </rPh>
    <rPh sb="4" eb="6">
      <t>ドウニュウ</t>
    </rPh>
    <rPh sb="6" eb="8">
      <t>シエン</t>
    </rPh>
    <rPh sb="8" eb="9">
      <t>ヒ</t>
    </rPh>
    <phoneticPr fontId="1"/>
  </si>
  <si>
    <t>実施結果</t>
    <rPh sb="0" eb="4">
      <t>ジッシケッカ</t>
    </rPh>
    <phoneticPr fontId="1"/>
  </si>
  <si>
    <t>実施の理由及び目的</t>
    <rPh sb="0" eb="2">
      <t>ジッシ</t>
    </rPh>
    <rPh sb="3" eb="5">
      <t>リユウ</t>
    </rPh>
    <rPh sb="5" eb="6">
      <t>オヨ</t>
    </rPh>
    <rPh sb="7" eb="9">
      <t>モクテキ</t>
    </rPh>
    <phoneticPr fontId="1"/>
  </si>
  <si>
    <t>研修達成目標</t>
    <rPh sb="0" eb="2">
      <t>ケンシュウ</t>
    </rPh>
    <rPh sb="2" eb="4">
      <t>タッセイ</t>
    </rPh>
    <rPh sb="4" eb="6">
      <t>モクヒョウ</t>
    </rPh>
    <phoneticPr fontId="1"/>
  </si>
  <si>
    <t>１）</t>
    <phoneticPr fontId="1"/>
  </si>
  <si>
    <t xml:space="preserve">研修目標の達成度（全般）　　    </t>
    <rPh sb="0" eb="2">
      <t>ケンシュウ</t>
    </rPh>
    <rPh sb="2" eb="4">
      <t>モクヒョウ</t>
    </rPh>
    <rPh sb="5" eb="7">
      <t>タッセイ</t>
    </rPh>
    <rPh sb="7" eb="8">
      <t>ド</t>
    </rPh>
    <rPh sb="9" eb="11">
      <t>ゼンパン</t>
    </rPh>
    <phoneticPr fontId="1"/>
  </si>
  <si>
    <t>コメント</t>
    <phoneticPr fontId="1"/>
  </si>
  <si>
    <t>目的、期待される成果に対し、海外研修の内容（講義、講師、見学先等）、期間は適切だったか。</t>
    <rPh sb="0" eb="2">
      <t>モクテキ</t>
    </rPh>
    <rPh sb="3" eb="5">
      <t>キタイ</t>
    </rPh>
    <rPh sb="8" eb="10">
      <t>セイカ</t>
    </rPh>
    <rPh sb="11" eb="12">
      <t>タイ</t>
    </rPh>
    <rPh sb="14" eb="16">
      <t>カイガイ</t>
    </rPh>
    <rPh sb="16" eb="18">
      <t>ケンシュウ</t>
    </rPh>
    <rPh sb="19" eb="21">
      <t>ナイヨウ</t>
    </rPh>
    <rPh sb="22" eb="24">
      <t>コウギ</t>
    </rPh>
    <rPh sb="25" eb="27">
      <t>コウシ</t>
    </rPh>
    <rPh sb="28" eb="31">
      <t>ケンガクサキ</t>
    </rPh>
    <rPh sb="31" eb="32">
      <t>ナド</t>
    </rPh>
    <rPh sb="34" eb="36">
      <t>キカン</t>
    </rPh>
    <rPh sb="37" eb="39">
      <t>テキセツ</t>
    </rPh>
    <phoneticPr fontId="1"/>
  </si>
  <si>
    <t>参加者の理解度、満足度</t>
    <rPh sb="0" eb="3">
      <t>サンカシャ</t>
    </rPh>
    <rPh sb="4" eb="7">
      <t>リカイド</t>
    </rPh>
    <rPh sb="8" eb="11">
      <t>マンゾクド</t>
    </rPh>
    <phoneticPr fontId="1"/>
  </si>
  <si>
    <r>
      <t>波及効果等（研修実施目的の将来的な達成</t>
    </r>
    <r>
      <rPr>
        <sz val="11"/>
        <rFont val="ＭＳ Ｐ明朝"/>
        <family val="1"/>
        <charset val="128"/>
      </rPr>
      <t>見込み）</t>
    </r>
    <rPh sb="0" eb="2">
      <t>ハキュウ</t>
    </rPh>
    <rPh sb="2" eb="4">
      <t>コウカ</t>
    </rPh>
    <rPh sb="4" eb="5">
      <t>トウ</t>
    </rPh>
    <rPh sb="6" eb="8">
      <t>ケンシュウ</t>
    </rPh>
    <rPh sb="8" eb="10">
      <t>ジッシ</t>
    </rPh>
    <rPh sb="19" eb="21">
      <t>ミコ</t>
    </rPh>
    <phoneticPr fontId="1"/>
  </si>
  <si>
    <t>出張業務日程表、滞在費</t>
    <rPh sb="0" eb="2">
      <t>シュッチョウ</t>
    </rPh>
    <rPh sb="2" eb="4">
      <t>ギョウム</t>
    </rPh>
    <rPh sb="4" eb="7">
      <t>ニッテイヒョウ</t>
    </rPh>
    <rPh sb="8" eb="11">
      <t>タイザイヒ</t>
    </rPh>
    <phoneticPr fontId="1"/>
  </si>
  <si>
    <t>課税対象</t>
    <rPh sb="0" eb="4">
      <t>カゼイタイショウ</t>
    </rPh>
    <phoneticPr fontId="1"/>
  </si>
  <si>
    <t>課税対象外</t>
    <rPh sb="0" eb="5">
      <t>カゼイタイショウガイ</t>
    </rPh>
    <phoneticPr fontId="1"/>
  </si>
  <si>
    <t>計</t>
    <rPh sb="0" eb="1">
      <t>ケイ</t>
    </rPh>
    <phoneticPr fontId="1"/>
  </si>
  <si>
    <t>課税対象</t>
    <rPh sb="0" eb="2">
      <t>カゼイ</t>
    </rPh>
    <rPh sb="2" eb="4">
      <t>タイショウ</t>
    </rPh>
    <phoneticPr fontId="1"/>
  </si>
  <si>
    <t>課税対象外</t>
    <rPh sb="0" eb="4">
      <t>カゼイタイショウ</t>
    </rPh>
    <rPh sb="4" eb="5">
      <t>ガイ</t>
    </rPh>
    <phoneticPr fontId="1"/>
  </si>
  <si>
    <t>合計
(日本円）</t>
    <rPh sb="0" eb="2">
      <t>ゴウケイ</t>
    </rPh>
    <rPh sb="4" eb="6">
      <t>ニホン</t>
    </rPh>
    <rPh sb="6" eb="7">
      <t>エン</t>
    </rPh>
    <phoneticPr fontId="1"/>
  </si>
  <si>
    <t>3.</t>
  </si>
  <si>
    <t>4.</t>
  </si>
  <si>
    <t>5.</t>
  </si>
  <si>
    <t>6.</t>
  </si>
  <si>
    <t>7.</t>
  </si>
  <si>
    <t>講師・管理員略歴書</t>
    <rPh sb="0" eb="2">
      <t>コウシ</t>
    </rPh>
    <rPh sb="3" eb="5">
      <t>カンリ</t>
    </rPh>
    <rPh sb="5" eb="6">
      <t>イン</t>
    </rPh>
    <rPh sb="6" eb="8">
      <t>リャクレキ</t>
    </rPh>
    <rPh sb="8" eb="9">
      <t>ショ</t>
    </rPh>
    <phoneticPr fontId="1"/>
  </si>
  <si>
    <t>通訳略歴書</t>
    <rPh sb="0" eb="2">
      <t>ツウヤク</t>
    </rPh>
    <rPh sb="2" eb="4">
      <t>リャクレキ</t>
    </rPh>
    <rPh sb="4" eb="5">
      <t>ショ</t>
    </rPh>
    <phoneticPr fontId="1"/>
  </si>
  <si>
    <t>個人情報の取り扱いについて</t>
    <rPh sb="0" eb="2">
      <t>コジン</t>
    </rPh>
    <rPh sb="2" eb="4">
      <t>ジョウホウ</t>
    </rPh>
    <rPh sb="5" eb="6">
      <t>ト</t>
    </rPh>
    <rPh sb="7" eb="8">
      <t>アツカ</t>
    </rPh>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</si>
  <si>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</si>
  <si>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</si>
  <si>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</si>
  <si>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</si>
  <si>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</si>
  <si>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</si>
  <si>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</si>
  <si>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</si>
  <si>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</si>
  <si>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講師・管理員略歴書　</t>
    <rPh sb="3" eb="5">
      <t>カンリ</t>
    </rPh>
    <rPh sb="5" eb="6">
      <t>イン</t>
    </rPh>
    <phoneticPr fontId="1"/>
  </si>
  <si>
    <t>振込先口座届</t>
    <phoneticPr fontId="1"/>
  </si>
  <si>
    <t>その他</t>
    <rPh sb="2" eb="3">
      <t>ホカ</t>
    </rPh>
    <phoneticPr fontId="1"/>
  </si>
  <si>
    <t>研修生旅費</t>
    <rPh sb="0" eb="3">
      <t>ケンシュウセイ</t>
    </rPh>
    <rPh sb="3" eb="5">
      <t>リョヒ</t>
    </rPh>
    <rPh sb="4" eb="5">
      <t>ヒ</t>
    </rPh>
    <phoneticPr fontId="1"/>
  </si>
  <si>
    <t>研修生の選考基準（職務内容、職位、実務経験年数等）　</t>
    <rPh sb="0" eb="3">
      <t>ケンシュウセイ</t>
    </rPh>
    <rPh sb="4" eb="6">
      <t>センコウ</t>
    </rPh>
    <rPh sb="6" eb="8">
      <t>キジュン</t>
    </rPh>
    <rPh sb="9" eb="11">
      <t>ショクム</t>
    </rPh>
    <rPh sb="11" eb="13">
      <t>ナイヨウ</t>
    </rPh>
    <rPh sb="14" eb="16">
      <t>ショクイ</t>
    </rPh>
    <rPh sb="17" eb="19">
      <t>ジツム</t>
    </rPh>
    <rPh sb="19" eb="21">
      <t>ケイケン</t>
    </rPh>
    <rPh sb="21" eb="23">
      <t>ネンスウ</t>
    </rPh>
    <rPh sb="23" eb="24">
      <t>トウ</t>
    </rPh>
    <phoneticPr fontId="1"/>
  </si>
  <si>
    <r>
      <t>海外研修実績日程表</t>
    </r>
    <r>
      <rPr>
        <sz val="11"/>
        <color theme="1"/>
        <rFont val="ＭＳ Ｐ明朝"/>
        <family val="1"/>
        <charset val="128"/>
      </rPr>
      <t>（参照）</t>
    </r>
    <rPh sb="0" eb="2">
      <t>カイガイ</t>
    </rPh>
    <rPh sb="2" eb="4">
      <t>ケンシュウ</t>
    </rPh>
    <rPh sb="4" eb="6">
      <t>ジッセキ</t>
    </rPh>
    <rPh sb="6" eb="9">
      <t>ニッテイヒョウ</t>
    </rPh>
    <rPh sb="10" eb="12">
      <t>サンショウ</t>
    </rPh>
    <phoneticPr fontId="1"/>
  </si>
  <si>
    <t>海外研修実施費実績額</t>
    <phoneticPr fontId="1"/>
  </si>
  <si>
    <t>研修コース名</t>
    <rPh sb="0" eb="2">
      <t>ケンシュウ</t>
    </rPh>
    <rPh sb="5" eb="6">
      <t>メイ</t>
    </rPh>
    <phoneticPr fontId="1"/>
  </si>
  <si>
    <t>研修実施国・都市</t>
    <phoneticPr fontId="1"/>
  </si>
  <si>
    <t>実施期間</t>
    <rPh sb="2" eb="4">
      <t>キカン</t>
    </rPh>
    <phoneticPr fontId="1"/>
  </si>
  <si>
    <t>研修生実績数</t>
    <rPh sb="0" eb="3">
      <t>ケンシュウセイ</t>
    </rPh>
    <rPh sb="3" eb="5">
      <t>ジッセキ</t>
    </rPh>
    <rPh sb="5" eb="6">
      <t>スウ</t>
    </rPh>
    <phoneticPr fontId="1"/>
  </si>
  <si>
    <t>担当時間</t>
    <phoneticPr fontId="1"/>
  </si>
  <si>
    <t>開講式</t>
    <rPh sb="0" eb="3">
      <t>カイコウシキ</t>
    </rPh>
    <phoneticPr fontId="1"/>
  </si>
  <si>
    <t>閉講式</t>
    <rPh sb="0" eb="3">
      <t>ヘイコウシキ</t>
    </rPh>
    <phoneticPr fontId="1"/>
  </si>
  <si>
    <t>山田講師</t>
    <rPh sb="0" eb="2">
      <t>ヤマダ</t>
    </rPh>
    <rPh sb="2" eb="4">
      <t>コウシ</t>
    </rPh>
    <phoneticPr fontId="1"/>
  </si>
  <si>
    <t>グループ発表</t>
    <rPh sb="4" eb="6">
      <t>ハッピョウ</t>
    </rPh>
    <phoneticPr fontId="1"/>
  </si>
  <si>
    <t>〇〇機械全体の構造</t>
    <phoneticPr fontId="1"/>
  </si>
  <si>
    <t>機械部品Aの構造と機能説明</t>
    <phoneticPr fontId="1"/>
  </si>
  <si>
    <t>機械部品Aの分解組立と調整</t>
    <phoneticPr fontId="1"/>
  </si>
  <si>
    <t>工場A　組立調整</t>
    <rPh sb="0" eb="2">
      <t>コウジョウ</t>
    </rPh>
    <rPh sb="4" eb="6">
      <t>クミタテ</t>
    </rPh>
    <rPh sb="6" eb="8">
      <t>チョウセイ</t>
    </rPh>
    <phoneticPr fontId="1"/>
  </si>
  <si>
    <t>佐藤講師</t>
    <rPh sb="0" eb="2">
      <t>サトウ</t>
    </rPh>
    <rPh sb="2" eb="4">
      <t>コウシ</t>
    </rPh>
    <phoneticPr fontId="1"/>
  </si>
  <si>
    <t>佐藤講師</t>
    <rPh sb="0" eb="4">
      <t>サトウコウシ</t>
    </rPh>
    <phoneticPr fontId="1"/>
  </si>
  <si>
    <t>・担当時間は0.5時間単位でご入力ください。</t>
    <rPh sb="9" eb="11">
      <t>ジカン</t>
    </rPh>
    <rPh sb="15" eb="17">
      <t>ニュウリョク</t>
    </rPh>
    <phoneticPr fontId="1"/>
  </si>
  <si>
    <t>海外研修日程【実績】</t>
    <rPh sb="0" eb="2">
      <t>カイガイ</t>
    </rPh>
    <rPh sb="2" eb="4">
      <t>ケンシュウ</t>
    </rPh>
    <rPh sb="4" eb="6">
      <t>ニッテイ</t>
    </rPh>
    <rPh sb="7" eb="9">
      <t>ジッセキ</t>
    </rPh>
    <phoneticPr fontId="1"/>
  </si>
  <si>
    <t>＊審査終了後、廃棄いただきますようお願いいたします＊</t>
    <phoneticPr fontId="1"/>
  </si>
  <si>
    <t>第〇回　審査委員会　海外研修</t>
    <phoneticPr fontId="1"/>
  </si>
  <si>
    <t>研修技術（研修内容）の詳細</t>
    <rPh sb="0" eb="2">
      <t>ケンシュウ</t>
    </rPh>
    <rPh sb="2" eb="4">
      <t>ギジュツ</t>
    </rPh>
    <rPh sb="5" eb="7">
      <t>ケンシュウ</t>
    </rPh>
    <rPh sb="7" eb="9">
      <t>ナイヨウ</t>
    </rPh>
    <rPh sb="11" eb="13">
      <t>ショウサイ</t>
    </rPh>
    <phoneticPr fontId="1"/>
  </si>
  <si>
    <t>研修生の選考基準</t>
    <rPh sb="0" eb="3">
      <t>ケンシュウセイ</t>
    </rPh>
    <rPh sb="4" eb="6">
      <t>センコウ</t>
    </rPh>
    <rPh sb="6" eb="8">
      <t>キジュン</t>
    </rPh>
    <phoneticPr fontId="1"/>
  </si>
  <si>
    <t>対象研修生、募集方法</t>
    <rPh sb="0" eb="2">
      <t>タイショウ</t>
    </rPh>
    <rPh sb="2" eb="5">
      <t>ケンシュウセイ</t>
    </rPh>
    <rPh sb="6" eb="8">
      <t>ボシュウ</t>
    </rPh>
    <rPh sb="8" eb="10">
      <t>ホウホウ</t>
    </rPh>
    <phoneticPr fontId="1"/>
  </si>
  <si>
    <t>対象者</t>
    <rPh sb="0" eb="2">
      <t>タイショウ</t>
    </rPh>
    <rPh sb="2" eb="3">
      <t>シャ</t>
    </rPh>
    <phoneticPr fontId="1"/>
  </si>
  <si>
    <t>日程案（別添）</t>
    <rPh sb="0" eb="3">
      <t>ニッテイアン</t>
    </rPh>
    <rPh sb="4" eb="6">
      <t>ベッテン</t>
    </rPh>
    <phoneticPr fontId="1"/>
  </si>
  <si>
    <t>予算概算</t>
    <rPh sb="0" eb="4">
      <t>ヨサンガイサン</t>
    </rPh>
    <phoneticPr fontId="1"/>
  </si>
  <si>
    <t>研修生</t>
    <rPh sb="0" eb="3">
      <t>ケンシュウセイ</t>
    </rPh>
    <phoneticPr fontId="1"/>
  </si>
  <si>
    <t>「海外研修日程案 」は、海外研修実施希望申込時の②を必要に応じ修正しご提出ください。</t>
    <rPh sb="12" eb="14">
      <t>カイガイ</t>
    </rPh>
    <rPh sb="14" eb="16">
      <t>ケンシュウ</t>
    </rPh>
    <rPh sb="16" eb="18">
      <t>ジッシ</t>
    </rPh>
    <rPh sb="18" eb="20">
      <t>キボウ</t>
    </rPh>
    <rPh sb="20" eb="22">
      <t>モウシコミ</t>
    </rPh>
    <rPh sb="22" eb="23">
      <t>ジ</t>
    </rPh>
    <rPh sb="26" eb="28">
      <t>ヒツヨウ</t>
    </rPh>
    <rPh sb="29" eb="30">
      <t>オウ</t>
    </rPh>
    <rPh sb="31" eb="33">
      <t>シュウセイ</t>
    </rPh>
    <rPh sb="35" eb="37">
      <t>テイシュツ</t>
    </rPh>
    <phoneticPr fontId="1"/>
  </si>
  <si>
    <t>「講師・管理員略歴書」、「通訳略歴書」は、海外研修実施申請時の⑥、⑦を必要に応じ修正しご提出ください。</t>
    <rPh sb="29" eb="30">
      <t>ジ</t>
    </rPh>
    <rPh sb="35" eb="37">
      <t>ヒツヨウ</t>
    </rPh>
    <rPh sb="38" eb="39">
      <t>オウ</t>
    </rPh>
    <rPh sb="40" eb="42">
      <t>シュウセイ</t>
    </rPh>
    <rPh sb="44" eb="46">
      <t>テイシュツ</t>
    </rPh>
    <phoneticPr fontId="1"/>
  </si>
  <si>
    <t>⑦個人情報の取り扱いについて</t>
    <rPh sb="1" eb="3">
      <t>コジン</t>
    </rPh>
    <rPh sb="3" eb="5">
      <t>ジョウホウ</t>
    </rPh>
    <rPh sb="6" eb="7">
      <t>ト</t>
    </rPh>
    <rPh sb="8" eb="9">
      <t>アツカ</t>
    </rPh>
    <phoneticPr fontId="1"/>
  </si>
  <si>
    <r>
      <t>申告書　</t>
    </r>
    <r>
      <rPr>
        <sz val="10"/>
        <color rgb="FFFF0000"/>
        <rFont val="ＭＳ Ｐ明朝"/>
        <family val="1"/>
        <charset val="128"/>
      </rPr>
      <t>※申請者が中堅・中小企業の場合のみ、ご作成・ご提出ください。</t>
    </r>
    <rPh sb="0" eb="3">
      <t>シンコクショ</t>
    </rPh>
    <rPh sb="5" eb="8">
      <t>シンセイシャ</t>
    </rPh>
    <rPh sb="9" eb="11">
      <t>チュウケン</t>
    </rPh>
    <rPh sb="12" eb="16">
      <t>チュウショウキギョウ</t>
    </rPh>
    <rPh sb="17" eb="19">
      <t>バアイ</t>
    </rPh>
    <rPh sb="23" eb="25">
      <t>サクセイ</t>
    </rPh>
    <rPh sb="27" eb="29">
      <t>テイシュツ</t>
    </rPh>
    <phoneticPr fontId="1"/>
  </si>
  <si>
    <t>（9：00 ～ 12：00 )</t>
    <phoneticPr fontId="1"/>
  </si>
  <si>
    <t>（9：00-9：30）</t>
    <phoneticPr fontId="1"/>
  </si>
  <si>
    <t>日本の生産経営と現場改善（1)</t>
    <rPh sb="0" eb="2">
      <t>ニホン</t>
    </rPh>
    <rPh sb="3" eb="7">
      <t>セイサンケイエイ</t>
    </rPh>
    <rPh sb="8" eb="10">
      <t>ゲンバ</t>
    </rPh>
    <rPh sb="10" eb="12">
      <t>カイゼン</t>
    </rPh>
    <phoneticPr fontId="1"/>
  </si>
  <si>
    <t>（ 13：00 ～ 16：00 )</t>
    <phoneticPr fontId="1"/>
  </si>
  <si>
    <t>山田講師</t>
    <phoneticPr fontId="1"/>
  </si>
  <si>
    <t>日本の生産経営と現場改善（1)
(13:00-14:30)</t>
    <phoneticPr fontId="1"/>
  </si>
  <si>
    <t>組立工程における作業分析演習
（14：30-16：00）</t>
    <phoneticPr fontId="1"/>
  </si>
  <si>
    <t>現地講師A</t>
    <rPh sb="0" eb="2">
      <t>ゲンチ</t>
    </rPh>
    <rPh sb="2" eb="4">
      <t>コウシ</t>
    </rPh>
    <phoneticPr fontId="1"/>
  </si>
  <si>
    <t>標準作業と標準時間</t>
    <phoneticPr fontId="1"/>
  </si>
  <si>
    <t>佐藤講師</t>
    <phoneticPr fontId="1"/>
  </si>
  <si>
    <t>動作分析の方法について
（13：00－14：30）</t>
    <phoneticPr fontId="1"/>
  </si>
  <si>
    <t>動作改善と作業改善
（14：30－16：00）</t>
    <phoneticPr fontId="1"/>
  </si>
  <si>
    <t>ラインバランスの改善と生産性について</t>
    <phoneticPr fontId="1"/>
  </si>
  <si>
    <t>生産性メソッド総論
(13:00-14:00)</t>
    <phoneticPr fontId="1"/>
  </si>
  <si>
    <t>グループ発表
(14:00-16:00)</t>
    <phoneticPr fontId="1"/>
  </si>
  <si>
    <t>（16：00-16：30）</t>
    <phoneticPr fontId="1"/>
  </si>
  <si>
    <t>現地講師A</t>
    <phoneticPr fontId="1"/>
  </si>
  <si>
    <t>宿泊費</t>
    <rPh sb="0" eb="2">
      <t>シュクハク</t>
    </rPh>
    <rPh sb="2" eb="3">
      <t>ヒ</t>
    </rPh>
    <phoneticPr fontId="1"/>
  </si>
  <si>
    <t>⑪</t>
    <phoneticPr fontId="1"/>
  </si>
  <si>
    <t>㉔</t>
    <phoneticPr fontId="1"/>
  </si>
  <si>
    <t>審査承認内容に関する変更申請書</t>
    <phoneticPr fontId="1"/>
  </si>
  <si>
    <t>1.承認内容</t>
    <rPh sb="2" eb="4">
      <t>ショウニン</t>
    </rPh>
    <rPh sb="4" eb="6">
      <t>ナイヨウ</t>
    </rPh>
    <phoneticPr fontId="1"/>
  </si>
  <si>
    <t>実施の時期及び実研修日数（休日を除く日数）</t>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</si>
  <si>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t>2.変更事項</t>
    <phoneticPr fontId="1"/>
  </si>
  <si>
    <t>研修生予定人数</t>
    <rPh sb="0" eb="3">
      <t>ケンシュウセイ</t>
    </rPh>
    <rPh sb="3" eb="5">
      <t>ヨテイ</t>
    </rPh>
    <rPh sb="5" eb="7">
      <t>ニンズウ</t>
    </rPh>
    <phoneticPr fontId="1"/>
  </si>
  <si>
    <t>３.変更後</t>
    <rPh sb="2" eb="5">
      <t>ヘンコウゴ</t>
    </rPh>
    <phoneticPr fontId="1"/>
  </si>
  <si>
    <t>4.変更理由</t>
    <rPh sb="2" eb="4">
      <t>ヘンコウ</t>
    </rPh>
    <rPh sb="4" eb="6">
      <t>リユウ</t>
    </rPh>
    <phoneticPr fontId="1"/>
  </si>
  <si>
    <t>2023年〇月〇日</t>
    <rPh sb="4" eb="5">
      <t>ネン</t>
    </rPh>
    <rPh sb="6" eb="7">
      <t>ガツ</t>
    </rPh>
    <rPh sb="8" eb="9">
      <t>ニチ</t>
    </rPh>
    <phoneticPr fontId="1"/>
  </si>
  <si>
    <t>AOTS23-〇－〇〇</t>
    <phoneticPr fontId="1"/>
  </si>
  <si>
    <t>一般財団法人 海外産業人材育成協会</t>
    <phoneticPr fontId="1"/>
  </si>
  <si>
    <t>理事長</t>
    <phoneticPr fontId="1"/>
  </si>
  <si>
    <t xml:space="preserve"> 桒山信也</t>
  </si>
  <si>
    <t>審査結果通知書</t>
    <phoneticPr fontId="1"/>
  </si>
  <si>
    <t>①海外研修実施国：</t>
    <phoneticPr fontId="1"/>
  </si>
  <si>
    <t>②海外研修コース名：</t>
    <phoneticPr fontId="1"/>
  </si>
  <si>
    <t>③海外研修期間：</t>
    <phoneticPr fontId="1"/>
  </si>
  <si>
    <t>④研修生人数：</t>
    <phoneticPr fontId="1"/>
  </si>
  <si>
    <t>以上</t>
    <rPh sb="0" eb="2">
      <t>イジョウ</t>
    </rPh>
    <phoneticPr fontId="1"/>
  </si>
  <si>
    <t>202〇年〇月〇日付で承認を受けた2023年度技術協力活用型・新興国市場開拓事業（研修・専門家派遣・寄附講座開設事業）について、下記の通り、内容を変更したいので申請します。</t>
    <phoneticPr fontId="1"/>
  </si>
  <si>
    <t>日本円</t>
    <rPh sb="0" eb="3">
      <t>ニホンエン</t>
    </rPh>
    <phoneticPr fontId="1"/>
  </si>
  <si>
    <t>現地通貨</t>
    <rPh sb="0" eb="2">
      <t>ゲンチ</t>
    </rPh>
    <rPh sb="2" eb="4">
      <t>ツウカ</t>
    </rPh>
    <phoneticPr fontId="1"/>
  </si>
  <si>
    <t>円換算額</t>
    <rPh sb="0" eb="4">
      <t>エンカンサンガク</t>
    </rPh>
    <phoneticPr fontId="1"/>
  </si>
  <si>
    <t>現地通貨換算額</t>
    <rPh sb="0" eb="2">
      <t>ゲンチ</t>
    </rPh>
    <rPh sb="2" eb="4">
      <t>ツウカ</t>
    </rPh>
    <rPh sb="4" eb="7">
      <t>カンサンガク</t>
    </rPh>
    <phoneticPr fontId="1"/>
  </si>
  <si>
    <t>AOTS海外研修書式</t>
    <rPh sb="4" eb="6">
      <t>カイガイ</t>
    </rPh>
    <rPh sb="6" eb="8">
      <t>ケンシュウ</t>
    </rPh>
    <rPh sb="8" eb="10">
      <t>ショシキ</t>
    </rPh>
    <phoneticPr fontId="1"/>
  </si>
  <si>
    <t>回収</t>
    <rPh sb="0" eb="2">
      <t>カイシュウ</t>
    </rPh>
    <phoneticPr fontId="1"/>
  </si>
  <si>
    <t>資料</t>
    <rPh sb="0" eb="2">
      <t>シリョウ</t>
    </rPh>
    <phoneticPr fontId="1"/>
  </si>
  <si>
    <t>研修生番号</t>
    <rPh sb="0" eb="2">
      <t>ケンシュウ</t>
    </rPh>
    <rPh sb="2" eb="3">
      <t>セイ</t>
    </rPh>
    <rPh sb="3" eb="5">
      <t>バンゴウ</t>
    </rPh>
    <phoneticPr fontId="1"/>
  </si>
  <si>
    <t>低炭素技術説明書</t>
    <rPh sb="0" eb="3">
      <t>テイタンソ</t>
    </rPh>
    <rPh sb="3" eb="5">
      <t>ギジュツ</t>
    </rPh>
    <rPh sb="5" eb="7">
      <t>セツメイ</t>
    </rPh>
    <rPh sb="7" eb="8">
      <t>ショ</t>
    </rPh>
    <phoneticPr fontId="1"/>
  </si>
  <si>
    <t>省エネ機器等の導入・メンテナンスに係る人材育成事業　　
（ⅰ）省エネ機器等の導入やメンテナンス</t>
    <phoneticPr fontId="1"/>
  </si>
  <si>
    <t>　①先進的省エネルギー投資促進支援事業費補助金「指定設備導入事業」の補助対象設備である。</t>
    <phoneticPr fontId="1"/>
  </si>
  <si>
    <t>Yes</t>
    <phoneticPr fontId="1"/>
  </si>
  <si>
    <t>　②製品情報</t>
    <rPh sb="2" eb="4">
      <t>セイヒン</t>
    </rPh>
    <rPh sb="4" eb="6">
      <t>ジョウホウ</t>
    </rPh>
    <phoneticPr fontId="1"/>
  </si>
  <si>
    <t>メーカー</t>
    <phoneticPr fontId="1"/>
  </si>
  <si>
    <t>製品名</t>
    <rPh sb="0" eb="3">
      <t>セイヒンメイ</t>
    </rPh>
    <phoneticPr fontId="1"/>
  </si>
  <si>
    <t>型番号</t>
    <rPh sb="0" eb="1">
      <t>カタ</t>
    </rPh>
    <rPh sb="1" eb="3">
      <t>バンゴウ</t>
    </rPh>
    <phoneticPr fontId="1"/>
  </si>
  <si>
    <t>　③機器概要</t>
    <rPh sb="2" eb="4">
      <t>キキ</t>
    </rPh>
    <rPh sb="4" eb="6">
      <t>ガイヨウ</t>
    </rPh>
    <phoneticPr fontId="1"/>
  </si>
  <si>
    <t>　④省エネルギー効果（定量）</t>
    <rPh sb="2" eb="3">
      <t>ショウ</t>
    </rPh>
    <rPh sb="8" eb="10">
      <t>コウカ</t>
    </rPh>
    <rPh sb="11" eb="13">
      <t>テイリョウ</t>
    </rPh>
    <phoneticPr fontId="1"/>
  </si>
  <si>
    <t>省エネ機器等の導入・メンテナンスに係る人材育成事業　　
（ⅱ）ロボット、ファクトリーオートメーション(工場のスマート化)の導入やメンテナンス</t>
    <phoneticPr fontId="1"/>
  </si>
  <si>
    <t>申請の背景・研修内容</t>
    <rPh sb="0" eb="2">
      <t>シンセイ</t>
    </rPh>
    <rPh sb="3" eb="5">
      <t>ハイケイ</t>
    </rPh>
    <rPh sb="6" eb="8">
      <t>ケンシュウ</t>
    </rPh>
    <rPh sb="8" eb="10">
      <t>ナイヨウ</t>
    </rPh>
    <phoneticPr fontId="1"/>
  </si>
  <si>
    <t>１． 現状の問題・課題</t>
    <rPh sb="3" eb="5">
      <t>ゲンジョウ</t>
    </rPh>
    <rPh sb="6" eb="8">
      <t>モンダイ</t>
    </rPh>
    <rPh sb="9" eb="11">
      <t>カダイ</t>
    </rPh>
    <phoneticPr fontId="1"/>
  </si>
  <si>
    <t>２．研修目的</t>
    <rPh sb="2" eb="4">
      <t>ケンシュウ</t>
    </rPh>
    <rPh sb="4" eb="6">
      <t>モクテキ</t>
    </rPh>
    <phoneticPr fontId="1"/>
  </si>
  <si>
    <t>３．研修内容</t>
    <rPh sb="2" eb="4">
      <t>ケンシュウ</t>
    </rPh>
    <rPh sb="4" eb="6">
      <t>ナイヨウ</t>
    </rPh>
    <phoneticPr fontId="1"/>
  </si>
  <si>
    <t>４． 研修対象の省エネルギー機器</t>
    <rPh sb="3" eb="5">
      <t>ケンシュウ</t>
    </rPh>
    <rPh sb="5" eb="7">
      <t>タイショウ</t>
    </rPh>
    <rPh sb="8" eb="9">
      <t>ショウ</t>
    </rPh>
    <rPh sb="14" eb="16">
      <t>キキ</t>
    </rPh>
    <phoneticPr fontId="1"/>
  </si>
  <si>
    <t>５． 期待される研修成果</t>
    <rPh sb="3" eb="5">
      <t>キタイ</t>
    </rPh>
    <rPh sb="8" eb="10">
      <t>ケンシュウ</t>
    </rPh>
    <rPh sb="10" eb="12">
      <t>セイカ</t>
    </rPh>
    <phoneticPr fontId="1"/>
  </si>
  <si>
    <t>設備種別</t>
    <rPh sb="0" eb="4">
      <t>セツビシュベツ</t>
    </rPh>
    <phoneticPr fontId="1"/>
  </si>
  <si>
    <t>ユーティリティ設備</t>
    <rPh sb="7" eb="9">
      <t>セツビ</t>
    </rPh>
    <phoneticPr fontId="1"/>
  </si>
  <si>
    <t>高効率空調 （電気式パッケージエアコン）</t>
    <phoneticPr fontId="1"/>
  </si>
  <si>
    <t>高効率空調 （ガスヒートポンプエアコン）</t>
    <phoneticPr fontId="1"/>
  </si>
  <si>
    <t>高効率空調 （チリングユニット）</t>
    <phoneticPr fontId="1"/>
  </si>
  <si>
    <t>高効率空調 (吸収式冷凍機)</t>
    <phoneticPr fontId="1"/>
  </si>
  <si>
    <t>高効率空調 (ターボ冷凍機)</t>
    <phoneticPr fontId="1"/>
  </si>
  <si>
    <t>業務用給湯器　(ヒートポンプ給湯器)</t>
    <phoneticPr fontId="1"/>
  </si>
  <si>
    <t>業務用給湯器 (潜熱回収型給湯器)</t>
    <phoneticPr fontId="1"/>
  </si>
  <si>
    <t>高性能ボイラ</t>
    <phoneticPr fontId="1"/>
  </si>
  <si>
    <t>変圧器</t>
    <rPh sb="0" eb="3">
      <t>ヘンアツキ</t>
    </rPh>
    <phoneticPr fontId="1"/>
  </si>
  <si>
    <t>冷凍冷蔵設備 (冷凍冷蔵庫)</t>
    <phoneticPr fontId="1"/>
  </si>
  <si>
    <t>冷凍冷蔵設備 (冷凍機内蔵形ショーケース)</t>
    <phoneticPr fontId="1"/>
  </si>
  <si>
    <t>冷凍冷蔵設備 (コンデンシングユニット)</t>
    <phoneticPr fontId="1"/>
  </si>
  <si>
    <t>冷凍冷蔵設備 (冷凍冷蔵ユニット)</t>
    <phoneticPr fontId="1"/>
  </si>
  <si>
    <t>産業用モーター</t>
    <rPh sb="0" eb="3">
      <t>サンギョウヨウ</t>
    </rPh>
    <phoneticPr fontId="1"/>
  </si>
  <si>
    <t>調光制御設備</t>
    <rPh sb="0" eb="2">
      <t>チョウコウ</t>
    </rPh>
    <rPh sb="2" eb="4">
      <t>セイギョ</t>
    </rPh>
    <rPh sb="4" eb="6">
      <t>セツビ</t>
    </rPh>
    <phoneticPr fontId="1"/>
  </si>
  <si>
    <t>産業ヒートポンプ</t>
    <phoneticPr fontId="1"/>
  </si>
  <si>
    <t>低炭素工業炉</t>
    <phoneticPr fontId="1"/>
  </si>
  <si>
    <t>生産設備</t>
    <rPh sb="0" eb="2">
      <t>セイサン</t>
    </rPh>
    <rPh sb="2" eb="4">
      <t>セツビ</t>
    </rPh>
    <phoneticPr fontId="1"/>
  </si>
  <si>
    <t>工作機械 (旋盤（ターニングセンタ含む）)</t>
    <phoneticPr fontId="1"/>
  </si>
  <si>
    <t>工作機械 (マシニングセンタ)</t>
    <phoneticPr fontId="1"/>
  </si>
  <si>
    <t>工作機械 (レーザ加工機)</t>
    <phoneticPr fontId="1"/>
  </si>
  <si>
    <t>工作機械 (フライス盤)</t>
    <phoneticPr fontId="1"/>
  </si>
  <si>
    <t>工作機械 (研削盤)</t>
    <phoneticPr fontId="1"/>
  </si>
  <si>
    <t>プラスチック加工機械</t>
    <phoneticPr fontId="1"/>
  </si>
  <si>
    <t>プレス機械</t>
    <rPh sb="3" eb="5">
      <t>キカイ</t>
    </rPh>
    <phoneticPr fontId="1"/>
  </si>
  <si>
    <t>印刷機械</t>
    <rPh sb="0" eb="2">
      <t>インサツ</t>
    </rPh>
    <rPh sb="2" eb="4">
      <t>キカイ</t>
    </rPh>
    <phoneticPr fontId="1"/>
  </si>
  <si>
    <t>ダイカストマシン</t>
    <phoneticPr fontId="1"/>
  </si>
  <si>
    <t>１. 現状の問題・課題</t>
    <rPh sb="3" eb="5">
      <t>ゲンジョウ</t>
    </rPh>
    <rPh sb="6" eb="8">
      <t>モンダイ</t>
    </rPh>
    <rPh sb="9" eb="11">
      <t>カダイ</t>
    </rPh>
    <phoneticPr fontId="1"/>
  </si>
  <si>
    <t>2. 研修目的</t>
    <rPh sb="3" eb="5">
      <t>ケンシュウ</t>
    </rPh>
    <rPh sb="5" eb="7">
      <t>モクテキ</t>
    </rPh>
    <phoneticPr fontId="1"/>
  </si>
  <si>
    <t>3. 研修内容</t>
    <rPh sb="3" eb="5">
      <t>ケンシュウ</t>
    </rPh>
    <rPh sb="5" eb="7">
      <t>ナイヨウ</t>
    </rPh>
    <phoneticPr fontId="1"/>
  </si>
  <si>
    <t>4. 期待される省エネルギー効果（定量）</t>
    <rPh sb="3" eb="5">
      <t>キタイ</t>
    </rPh>
    <rPh sb="8" eb="9">
      <t>ショウ</t>
    </rPh>
    <rPh sb="14" eb="16">
      <t>コウカ</t>
    </rPh>
    <rPh sb="17" eb="19">
      <t>テイリョウ</t>
    </rPh>
    <phoneticPr fontId="1"/>
  </si>
  <si>
    <t>5. 期待される研修成果</t>
    <rPh sb="3" eb="5">
      <t>キタイ</t>
    </rPh>
    <rPh sb="8" eb="10">
      <t>ケンシュウ</t>
    </rPh>
    <rPh sb="10" eb="12">
      <t>セイカ</t>
    </rPh>
    <phoneticPr fontId="1"/>
  </si>
  <si>
    <t>生産プロセス省エネ化に関わる人材育成事業　　</t>
    <phoneticPr fontId="1"/>
  </si>
  <si>
    <t>国籍:</t>
    <rPh sb="0" eb="2">
      <t>コクセキ</t>
    </rPh>
    <phoneticPr fontId="1"/>
  </si>
  <si>
    <t>インド</t>
    <phoneticPr fontId="1"/>
  </si>
  <si>
    <t>期間</t>
    <rPh sb="0" eb="2">
      <t>キカン</t>
    </rPh>
    <phoneticPr fontId="1"/>
  </si>
  <si>
    <t>研修項目</t>
    <rPh sb="0" eb="2">
      <t>ケンシュウ</t>
    </rPh>
    <rPh sb="2" eb="4">
      <t>コウモク</t>
    </rPh>
    <phoneticPr fontId="1"/>
  </si>
  <si>
    <t>研修内容</t>
    <rPh sb="0" eb="2">
      <t>ケンシュウ</t>
    </rPh>
    <rPh sb="2" eb="4">
      <t>ナイヨウ</t>
    </rPh>
    <phoneticPr fontId="1"/>
  </si>
  <si>
    <t>研修方法</t>
    <rPh sb="0" eb="2">
      <t>ケンシュウ</t>
    </rPh>
    <rPh sb="2" eb="4">
      <t>ホウホウ</t>
    </rPh>
    <phoneticPr fontId="1"/>
  </si>
  <si>
    <t>研修の指導員</t>
    <rPh sb="0" eb="2">
      <t>ケンシュウ</t>
    </rPh>
    <rPh sb="3" eb="6">
      <t>シドウイン</t>
    </rPh>
    <phoneticPr fontId="1"/>
  </si>
  <si>
    <t>講義</t>
    <rPh sb="0" eb="1">
      <t>コウ</t>
    </rPh>
    <rPh sb="1" eb="2">
      <t>ギ</t>
    </rPh>
    <phoneticPr fontId="1"/>
  </si>
  <si>
    <t>指導員の属性（どちらかにチェック）</t>
    <rPh sb="0" eb="3">
      <t>シドウイン</t>
    </rPh>
    <rPh sb="4" eb="6">
      <t>ゾクセイ</t>
    </rPh>
    <phoneticPr fontId="1"/>
  </si>
  <si>
    <t>月</t>
    <rPh sb="0" eb="1">
      <t>ガツ</t>
    </rPh>
    <phoneticPr fontId="1"/>
  </si>
  <si>
    <t>日</t>
    <rPh sb="0" eb="1">
      <t>ニチ</t>
    </rPh>
    <phoneticPr fontId="1"/>
  </si>
  <si>
    <t>派遣講師（別紙にて提出）</t>
    <rPh sb="0" eb="2">
      <t>ハケン</t>
    </rPh>
    <rPh sb="2" eb="4">
      <t>コウシ</t>
    </rPh>
    <rPh sb="5" eb="7">
      <t>ベッシ</t>
    </rPh>
    <rPh sb="9" eb="11">
      <t>テイシュツ</t>
    </rPh>
    <phoneticPr fontId="1"/>
  </si>
  <si>
    <t>現地講師（以下に記載）</t>
    <rPh sb="0" eb="2">
      <t>ゲンチ</t>
    </rPh>
    <rPh sb="2" eb="4">
      <t>コウシ</t>
    </rPh>
    <rPh sb="5" eb="7">
      <t>イカ</t>
    </rPh>
    <rPh sb="8" eb="10">
      <t>キサイ</t>
    </rPh>
    <phoneticPr fontId="1"/>
  </si>
  <si>
    <t>指導員名</t>
    <rPh sb="0" eb="3">
      <t>シドウイン</t>
    </rPh>
    <rPh sb="3" eb="4">
      <t>メイ</t>
    </rPh>
    <phoneticPr fontId="1"/>
  </si>
  <si>
    <t>（●日間）※</t>
    <rPh sb="2" eb="4">
      <t>ニチカン</t>
    </rPh>
    <phoneticPr fontId="1"/>
  </si>
  <si>
    <t>部署</t>
    <rPh sb="0" eb="2">
      <t>ブショ</t>
    </rPh>
    <phoneticPr fontId="1"/>
  </si>
  <si>
    <t>※実研修日数</t>
    <rPh sb="1" eb="6">
      <t>ジツケンシュウニッスウ</t>
    </rPh>
    <phoneticPr fontId="1"/>
  </si>
  <si>
    <t>年</t>
    <rPh sb="0" eb="1">
      <t>ネン</t>
    </rPh>
    <phoneticPr fontId="1"/>
  </si>
  <si>
    <t>【第三国型実務研修】</t>
    <rPh sb="1" eb="5">
      <t>ダイサンゴクガタ</t>
    </rPh>
    <rPh sb="5" eb="9">
      <t>ジツムケンシュウ</t>
    </rPh>
    <phoneticPr fontId="1"/>
  </si>
  <si>
    <t>海外送金先口座届</t>
    <rPh sb="0" eb="2">
      <t>カイガイ</t>
    </rPh>
    <rPh sb="2" eb="4">
      <t>ソウキン</t>
    </rPh>
    <rPh sb="4" eb="5">
      <t>サキ</t>
    </rPh>
    <rPh sb="5" eb="7">
      <t>コウザ</t>
    </rPh>
    <rPh sb="7" eb="8">
      <t>トドケ</t>
    </rPh>
    <phoneticPr fontId="1"/>
  </si>
  <si>
    <t>送金依頼通貨</t>
    <rPh sb="0" eb="2">
      <t>ソウキン</t>
    </rPh>
    <rPh sb="2" eb="4">
      <t>イライ</t>
    </rPh>
    <rPh sb="4" eb="6">
      <t>ツウカ</t>
    </rPh>
    <phoneticPr fontId="1"/>
  </si>
  <si>
    <t>受取人名</t>
    <rPh sb="0" eb="2">
      <t>ウケトリ</t>
    </rPh>
    <rPh sb="2" eb="3">
      <t>ニン</t>
    </rPh>
    <rPh sb="3" eb="4">
      <t>メイ</t>
    </rPh>
    <phoneticPr fontId="1"/>
  </si>
  <si>
    <t>受取人住所</t>
    <rPh sb="0" eb="2">
      <t>ウケトリ</t>
    </rPh>
    <rPh sb="2" eb="3">
      <t>ニン</t>
    </rPh>
    <rPh sb="3" eb="5">
      <t>ジュウショ</t>
    </rPh>
    <phoneticPr fontId="1"/>
  </si>
  <si>
    <t>受取人口座番号</t>
    <rPh sb="0" eb="2">
      <t>ウケトリ</t>
    </rPh>
    <rPh sb="2" eb="3">
      <t>ニン</t>
    </rPh>
    <rPh sb="3" eb="5">
      <t>コウザ</t>
    </rPh>
    <rPh sb="5" eb="7">
      <t>バンゴウ</t>
    </rPh>
    <phoneticPr fontId="1"/>
  </si>
  <si>
    <t>送金先銀行名</t>
    <rPh sb="0" eb="2">
      <t>ソウキン</t>
    </rPh>
    <rPh sb="2" eb="3">
      <t>サキ</t>
    </rPh>
    <rPh sb="3" eb="6">
      <t>ギンコウメイ</t>
    </rPh>
    <phoneticPr fontId="1"/>
  </si>
  <si>
    <t>送金先銀行支店名</t>
    <rPh sb="0" eb="2">
      <t>ソウキン</t>
    </rPh>
    <rPh sb="2" eb="3">
      <t>サキ</t>
    </rPh>
    <rPh sb="3" eb="5">
      <t>ギンコウ</t>
    </rPh>
    <rPh sb="5" eb="8">
      <t>シテンメイ</t>
    </rPh>
    <phoneticPr fontId="1"/>
  </si>
  <si>
    <t>送金先銀行住所</t>
    <rPh sb="0" eb="2">
      <t>ソウキン</t>
    </rPh>
    <rPh sb="2" eb="3">
      <t>サキ</t>
    </rPh>
    <rPh sb="3" eb="5">
      <t>ギンコウ</t>
    </rPh>
    <rPh sb="5" eb="7">
      <t>ジュウショ</t>
    </rPh>
    <phoneticPr fontId="1"/>
  </si>
  <si>
    <t>SWIFT CODE</t>
    <phoneticPr fontId="1"/>
  </si>
  <si>
    <t>通信欄</t>
    <rPh sb="0" eb="3">
      <t>ツウシンラン</t>
    </rPh>
    <phoneticPr fontId="1"/>
  </si>
  <si>
    <t>●● course settlement</t>
    <phoneticPr fontId="1"/>
  </si>
  <si>
    <t>送金目的</t>
    <rPh sb="0" eb="2">
      <t>ソウキン</t>
    </rPh>
    <rPh sb="2" eb="4">
      <t>モクテキ</t>
    </rPh>
    <phoneticPr fontId="1"/>
  </si>
  <si>
    <t>Training Expenses</t>
    <phoneticPr fontId="1"/>
  </si>
  <si>
    <t>手数料負担</t>
    <rPh sb="0" eb="3">
      <t>テスウリョウ</t>
    </rPh>
    <rPh sb="3" eb="5">
      <t>フタン</t>
    </rPh>
    <phoneticPr fontId="1"/>
  </si>
  <si>
    <t>依頼人負担（AOTS）</t>
    <rPh sb="0" eb="3">
      <t>イライニン</t>
    </rPh>
    <rPh sb="3" eb="5">
      <t>フタン</t>
    </rPh>
    <phoneticPr fontId="1"/>
  </si>
  <si>
    <t>備考</t>
    <rPh sb="0" eb="2">
      <t>ビコウ</t>
    </rPh>
    <phoneticPr fontId="1"/>
  </si>
  <si>
    <t>海外研修実績日程</t>
    <rPh sb="0" eb="2">
      <t>カイガイ</t>
    </rPh>
    <rPh sb="2" eb="4">
      <t>ケンシュウ</t>
    </rPh>
    <rPh sb="4" eb="6">
      <t>ジッセキ</t>
    </rPh>
    <rPh sb="6" eb="8">
      <t>ニッテイ</t>
    </rPh>
    <phoneticPr fontId="1"/>
  </si>
  <si>
    <t>対象となる企業の要件につきまして、以下、申告いたします。</t>
    <phoneticPr fontId="1"/>
  </si>
  <si>
    <t>申告内容に虚偽または誤りがあった場合は、不採択もしくは補助対象の取消等を受けることを</t>
    <phoneticPr fontId="1"/>
  </si>
  <si>
    <t>承知いたします。</t>
    <phoneticPr fontId="1"/>
  </si>
  <si>
    <t>2-1. 当社は、以下のいずれにも該当しません。</t>
    <phoneticPr fontId="1"/>
  </si>
  <si>
    <t>以下のいずれにも該当しない</t>
    <phoneticPr fontId="1"/>
  </si>
  <si>
    <t>・資本金又は出資金が5億円以上の法人に直接又は間接に</t>
    <phoneticPr fontId="1"/>
  </si>
  <si>
    <t>　100%の株式を保有される中小企業</t>
    <phoneticPr fontId="1"/>
  </si>
  <si>
    <t>・資本金又は出資金が10億円以上の法人に直接又は間接に</t>
    <phoneticPr fontId="1"/>
  </si>
  <si>
    <t>　100%の株式を保有される中堅企業</t>
    <phoneticPr fontId="1"/>
  </si>
  <si>
    <t>3-1．本申告書提出時点で当社の確定している（申告済みの）直近過去3年分の各年</t>
    <rPh sb="5" eb="7">
      <t>シンコク</t>
    </rPh>
    <phoneticPr fontId="1"/>
  </si>
  <si>
    <t xml:space="preserve">  または各事業年度の課税所得の年平均は15億円を超えていません。</t>
    <phoneticPr fontId="1"/>
  </si>
  <si>
    <t>超えていない （以下のいずれかにチェック☑を入れてください）</t>
    <phoneticPr fontId="1"/>
  </si>
  <si>
    <t>直近過去3年の課税所得額はいずれも15億円以下である</t>
    <phoneticPr fontId="1"/>
  </si>
  <si>
    <t>直近過去3年のうち、課税所得額が15億円を超える年がある</t>
    <phoneticPr fontId="1"/>
  </si>
  <si>
    <t>（※課税所得額が15億円超の年がある場合は、以下に各年の課税所得額を</t>
    <rPh sb="22" eb="24">
      <t>イカ</t>
    </rPh>
    <phoneticPr fontId="1"/>
  </si>
  <si>
    <t>億円単位で記載願います）</t>
    <phoneticPr fontId="1"/>
  </si>
  <si>
    <t>前年：</t>
    <rPh sb="0" eb="2">
      <t>ゼンネン</t>
    </rPh>
    <phoneticPr fontId="1"/>
  </si>
  <si>
    <t>億円</t>
    <rPh sb="0" eb="2">
      <t>オクエン</t>
    </rPh>
    <phoneticPr fontId="1"/>
  </si>
  <si>
    <t>2年前：</t>
    <rPh sb="1" eb="3">
      <t>ネンマエ</t>
    </rPh>
    <phoneticPr fontId="1"/>
  </si>
  <si>
    <t>3年前：</t>
    <rPh sb="1" eb="3">
      <t>ネンマエ</t>
    </rPh>
    <phoneticPr fontId="1"/>
  </si>
  <si>
    <t>※上記への該当有無を確認するため、必要がある場合には、納税証明書等の</t>
    <phoneticPr fontId="1"/>
  </si>
  <si>
    <t xml:space="preserve"> 　提出を求めることがあります。</t>
    <phoneticPr fontId="1"/>
  </si>
  <si>
    <t>申請機関名</t>
    <rPh sb="0" eb="2">
      <t>シンセイ</t>
    </rPh>
    <rPh sb="2" eb="4">
      <t>キカン</t>
    </rPh>
    <rPh sb="4" eb="5">
      <t>メイ</t>
    </rPh>
    <phoneticPr fontId="1"/>
  </si>
  <si>
    <t>(内訳：〇〇費・・・円、・・・</t>
    <rPh sb="1" eb="3">
      <t>ウチワケ</t>
    </rPh>
    <rPh sb="6" eb="7">
      <t>ヒ</t>
    </rPh>
    <rPh sb="10" eb="11">
      <t>エン</t>
    </rPh>
    <phoneticPr fontId="1"/>
  </si>
  <si>
    <t>人数（国）：</t>
    <rPh sb="0" eb="2">
      <t>ニンズウ</t>
    </rPh>
    <rPh sb="3" eb="4">
      <t>クニ</t>
    </rPh>
    <phoneticPr fontId="1"/>
  </si>
  <si>
    <t>（）</t>
    <phoneticPr fontId="1"/>
  </si>
  <si>
    <t>対象者：</t>
    <rPh sb="0" eb="2">
      <t>タイショウ</t>
    </rPh>
    <rPh sb="2" eb="3">
      <t>シャ</t>
    </rPh>
    <phoneticPr fontId="1"/>
  </si>
  <si>
    <t>※別添：日程案</t>
    <rPh sb="1" eb="3">
      <t>ベッテン</t>
    </rPh>
    <rPh sb="4" eb="7">
      <t>ニッテイアン</t>
    </rPh>
    <phoneticPr fontId="1"/>
  </si>
  <si>
    <t>実施申請</t>
    <phoneticPr fontId="1"/>
  </si>
  <si>
    <t>完了報告及び精算払請求</t>
    <phoneticPr fontId="1"/>
  </si>
  <si>
    <t>①-b</t>
    <phoneticPr fontId="1"/>
  </si>
  <si>
    <t>海外研修日程案</t>
  </si>
  <si>
    <t>②-b</t>
    <phoneticPr fontId="1"/>
  </si>
  <si>
    <t>三国型実務日程案</t>
    <rPh sb="0" eb="2">
      <t>サンゴク</t>
    </rPh>
    <rPh sb="2" eb="3">
      <t>ガタ</t>
    </rPh>
    <rPh sb="3" eb="5">
      <t>ジツム</t>
    </rPh>
    <rPh sb="5" eb="7">
      <t>ニッテイ</t>
    </rPh>
    <rPh sb="7" eb="8">
      <t>アン</t>
    </rPh>
    <phoneticPr fontId="1"/>
  </si>
  <si>
    <t>申告書(新興国）　</t>
    <rPh sb="0" eb="3">
      <t>シンコクショ</t>
    </rPh>
    <rPh sb="4" eb="7">
      <t>シンコウコク</t>
    </rPh>
    <phoneticPr fontId="1"/>
  </si>
  <si>
    <t>申告書(ゼロエミ）</t>
    <rPh sb="0" eb="3">
      <t>シンコクショ</t>
    </rPh>
    <phoneticPr fontId="1"/>
  </si>
  <si>
    <t>※申請者が中堅・中小企業の場合のみ、ご作成・ご提出ください。</t>
    <phoneticPr fontId="1"/>
  </si>
  <si>
    <t>⑭-b</t>
    <phoneticPr fontId="1"/>
  </si>
  <si>
    <t>海外研修実施費実績額並びに精算払請求金額の算出内訳（日本円以外の精算）</t>
    <phoneticPr fontId="1"/>
  </si>
  <si>
    <t>三国型実務日程案</t>
    <phoneticPr fontId="1"/>
  </si>
  <si>
    <t>⑰-b</t>
    <phoneticPr fontId="1"/>
  </si>
  <si>
    <t>㉔-b</t>
    <phoneticPr fontId="1"/>
  </si>
  <si>
    <t>振込先口座届（日本以外）</t>
    <phoneticPr fontId="1"/>
  </si>
  <si>
    <t>新興国</t>
    <rPh sb="0" eb="3">
      <t>シンコウコク</t>
    </rPh>
    <phoneticPr fontId="1"/>
  </si>
  <si>
    <t>通常/三国</t>
    <rPh sb="0" eb="2">
      <t>ツウジョウ</t>
    </rPh>
    <rPh sb="3" eb="5">
      <t>サンゴク</t>
    </rPh>
    <phoneticPr fontId="1"/>
  </si>
  <si>
    <t>三国実務</t>
    <rPh sb="0" eb="2">
      <t>サンゴク</t>
    </rPh>
    <rPh sb="2" eb="4">
      <t>ジツム</t>
    </rPh>
    <phoneticPr fontId="1"/>
  </si>
  <si>
    <t>日本円以外</t>
    <rPh sb="0" eb="3">
      <t>ニホンエン</t>
    </rPh>
    <rPh sb="3" eb="5">
      <t>イガイ</t>
    </rPh>
    <phoneticPr fontId="1"/>
  </si>
  <si>
    <t>実施
希望
申込</t>
    <phoneticPr fontId="1"/>
  </si>
  <si>
    <t>ゼロエミ</t>
    <phoneticPr fontId="1"/>
  </si>
  <si>
    <t>●</t>
    <phoneticPr fontId="1"/>
  </si>
  <si>
    <t>精算通貨</t>
    <rPh sb="0" eb="2">
      <t>セイサン</t>
    </rPh>
    <rPh sb="2" eb="4">
      <t>ツウカ</t>
    </rPh>
    <phoneticPr fontId="1"/>
  </si>
  <si>
    <t>（ゼロエミ） 低炭素技術説明書（プロセス・FA機器　/　省エネ機器）</t>
    <phoneticPr fontId="1"/>
  </si>
  <si>
    <t>申請事業</t>
    <rPh sb="0" eb="2">
      <t>シンセイ</t>
    </rPh>
    <rPh sb="2" eb="4">
      <t>ジギョウ</t>
    </rPh>
    <phoneticPr fontId="1"/>
  </si>
  <si>
    <t>技術協力活用型・新興国市場開拓事業（研修・専門家派遣・寄附講座開設事業）</t>
  </si>
  <si>
    <t>技術協力活用型・新興国市場開拓事業（研修・専門家派遣・寄附講座開設事業）</t>
    <phoneticPr fontId="1"/>
  </si>
  <si>
    <t>アジア等ゼロエミッション化人材育成等事業</t>
    <phoneticPr fontId="1"/>
  </si>
  <si>
    <t>通常型</t>
    <rPh sb="0" eb="3">
      <t>ツウジョウガタ</t>
    </rPh>
    <phoneticPr fontId="1"/>
  </si>
  <si>
    <t>第三国型</t>
    <rPh sb="0" eb="4">
      <t>ダイサンゴクガタ</t>
    </rPh>
    <phoneticPr fontId="1"/>
  </si>
  <si>
    <t>第三国型実務</t>
    <rPh sb="0" eb="6">
      <t>ダイサンゴクガタジツム</t>
    </rPh>
    <phoneticPr fontId="1"/>
  </si>
  <si>
    <t>【アジア等ゼロエミッション化人材育成等事業】</t>
    <rPh sb="18" eb="19">
      <t>ナド</t>
    </rPh>
    <phoneticPr fontId="1"/>
  </si>
  <si>
    <t>当社は「アジア等ゼロエミッション化人材育成等事業」海外研修実施申請書提出にあたり、</t>
    <rPh sb="21" eb="22">
      <t>ナド</t>
    </rPh>
    <phoneticPr fontId="1"/>
  </si>
  <si>
    <t>換算額</t>
    <rPh sb="0" eb="2">
      <t>カンサン</t>
    </rPh>
    <rPh sb="2" eb="3">
      <t>ガク</t>
    </rPh>
    <phoneticPr fontId="1"/>
  </si>
  <si>
    <t>合計
精算通貨：●●</t>
    <rPh sb="0" eb="2">
      <t>ゴウケイ</t>
    </rPh>
    <rPh sb="3" eb="5">
      <t>セイサン</t>
    </rPh>
    <rPh sb="5" eb="7">
      <t>ツウカ</t>
    </rPh>
    <phoneticPr fontId="1"/>
  </si>
  <si>
    <t>精算通貨</t>
    <rPh sb="0" eb="4">
      <t>セイサンツウカ</t>
    </rPh>
    <phoneticPr fontId="1"/>
  </si>
  <si>
    <t>日本円</t>
    <rPh sb="0" eb="3">
      <t>ニホンエン</t>
    </rPh>
    <phoneticPr fontId="1"/>
  </si>
  <si>
    <t>米ドル</t>
    <rPh sb="0" eb="1">
      <t>ベイ</t>
    </rPh>
    <phoneticPr fontId="1"/>
  </si>
  <si>
    <t>その他</t>
    <rPh sb="2" eb="3">
      <t>ホカ</t>
    </rPh>
    <phoneticPr fontId="1"/>
  </si>
  <si>
    <t>【研修実施前】
【研修実施後】</t>
    <rPh sb="1" eb="3">
      <t>ケンシュウ</t>
    </rPh>
    <rPh sb="3" eb="5">
      <t>ジッシ</t>
    </rPh>
    <rPh sb="5" eb="6">
      <t>マエ</t>
    </rPh>
    <rPh sb="13" eb="15">
      <t>ケンシュウ</t>
    </rPh>
    <rPh sb="15" eb="17">
      <t>ジッシ</t>
    </rPh>
    <rPh sb="17" eb="18">
      <t>アト</t>
    </rPh>
    <phoneticPr fontId="1"/>
  </si>
  <si>
    <t>～</t>
    <phoneticPr fontId="1"/>
  </si>
  <si>
    <t>海外協力機関(海外企業)：</t>
    <rPh sb="0" eb="2">
      <t>カイガイ</t>
    </rPh>
    <rPh sb="2" eb="4">
      <t>キョウリョク</t>
    </rPh>
    <rPh sb="4" eb="6">
      <t>キカン</t>
    </rPh>
    <rPh sb="7" eb="9">
      <t>カイガイ</t>
    </rPh>
    <rPh sb="9" eb="11">
      <t>キギョウ</t>
    </rPh>
    <phoneticPr fontId="7"/>
  </si>
  <si>
    <t>事業</t>
    <rPh sb="0" eb="2">
      <t>ジギョウ</t>
    </rPh>
    <phoneticPr fontId="7"/>
  </si>
  <si>
    <t>型</t>
    <rPh sb="0" eb="1">
      <t>カタ</t>
    </rPh>
    <phoneticPr fontId="7"/>
  </si>
  <si>
    <t>状態</t>
    <rPh sb="0" eb="2">
      <t>ジョウタイ</t>
    </rPh>
    <phoneticPr fontId="1"/>
  </si>
  <si>
    <t>申請者名</t>
  </si>
  <si>
    <t>実施国・都市</t>
    <rPh sb="0" eb="3">
      <t>ジッシコク</t>
    </rPh>
    <rPh sb="4" eb="6">
      <t>トシ</t>
    </rPh>
    <phoneticPr fontId="1"/>
  </si>
  <si>
    <t>研修開始日</t>
    <rPh sb="0" eb="2">
      <t>ケンシュウ</t>
    </rPh>
    <rPh sb="2" eb="5">
      <t>カイシビ</t>
    </rPh>
    <phoneticPr fontId="1"/>
  </si>
  <si>
    <t>研修終了日</t>
    <rPh sb="0" eb="5">
      <t>ケンシュウシュウリョウビ</t>
    </rPh>
    <phoneticPr fontId="1"/>
  </si>
  <si>
    <t>日数</t>
    <rPh sb="0" eb="2">
      <t>ニッスウ</t>
    </rPh>
    <phoneticPr fontId="1"/>
  </si>
  <si>
    <t>コース名</t>
    <rPh sb="3" eb="4">
      <t>メイ</t>
    </rPh>
    <phoneticPr fontId="1"/>
  </si>
  <si>
    <t>海外研修実施費</t>
  </si>
  <si>
    <t>海外研修分担金</t>
  </si>
  <si>
    <t>海外研修事業管理分担金</t>
  </si>
  <si>
    <t>研修会議費</t>
  </si>
  <si>
    <t>工場視察費(旅費)</t>
  </si>
  <si>
    <t>工場視察費(謝金)</t>
  </si>
  <si>
    <t>工場視察費(諸経費)</t>
  </si>
  <si>
    <t>教材費(印刷製本費)</t>
  </si>
  <si>
    <t>教材費(消耗品費)</t>
  </si>
  <si>
    <t>教材費(諸経費)</t>
  </si>
  <si>
    <t>教材費(委託・外注費)</t>
  </si>
  <si>
    <t>機材環境費(備品借損料)</t>
  </si>
  <si>
    <t>機材環境費(諸経費)</t>
  </si>
  <si>
    <t>遠隔指導導入支援費（謝金）</t>
  </si>
  <si>
    <t>現運関係諸費(旅費)</t>
  </si>
  <si>
    <t>現運関係諸費(消耗品費)</t>
  </si>
  <si>
    <t>現運関係諸費(印刷製本)</t>
  </si>
  <si>
    <t>現運関費(補助員人件費)</t>
  </si>
  <si>
    <t>現運関係諸費(諸経費)</t>
  </si>
  <si>
    <t>予算</t>
    <rPh sb="0" eb="2">
      <t>ヨサン</t>
    </rPh>
    <phoneticPr fontId="1"/>
  </si>
  <si>
    <t>Director of Secretary</t>
    <phoneticPr fontId="1"/>
  </si>
  <si>
    <t>事業</t>
    <rPh sb="0" eb="2">
      <t>ジギョウ</t>
    </rPh>
    <phoneticPr fontId="1"/>
  </si>
  <si>
    <t>生産プロセス省エネ化に関わる人材育成事業</t>
    <phoneticPr fontId="1"/>
  </si>
  <si>
    <t>省エネ機器等の導入・メンテナンスに関わる人材育成事業</t>
    <phoneticPr fontId="1"/>
  </si>
  <si>
    <t>事業（小項目）</t>
    <rPh sb="0" eb="2">
      <t>ジギョウ</t>
    </rPh>
    <rPh sb="3" eb="4">
      <t>ショウ</t>
    </rPh>
    <rPh sb="4" eb="6">
      <t>コウモク</t>
    </rPh>
    <phoneticPr fontId="1"/>
  </si>
  <si>
    <t>事業小項目</t>
    <rPh sb="0" eb="2">
      <t>ジギョウ</t>
    </rPh>
    <rPh sb="2" eb="5">
      <t>ショウコウモク</t>
    </rPh>
    <phoneticPr fontId="7"/>
  </si>
  <si>
    <t>人数</t>
    <rPh sb="0" eb="2">
      <t>ニンズウ</t>
    </rPh>
    <phoneticPr fontId="1"/>
  </si>
  <si>
    <t>（三国型）国別人数</t>
    <rPh sb="1" eb="4">
      <t>サンゴクガタ</t>
    </rPh>
    <rPh sb="5" eb="7">
      <t>クニベツ</t>
    </rPh>
    <rPh sb="7" eb="9">
      <t>ニンズウ</t>
    </rPh>
    <phoneticPr fontId="1"/>
  </si>
  <si>
    <t>三国型国別人数</t>
    <rPh sb="0" eb="3">
      <t>サンゴクガタ</t>
    </rPh>
    <rPh sb="3" eb="5">
      <t>クニベツ</t>
    </rPh>
    <rPh sb="5" eb="7">
      <t>ニンズウ</t>
    </rPh>
    <phoneticPr fontId="7"/>
  </si>
  <si>
    <t>補助金</t>
    <rPh sb="0" eb="3">
      <t>ホジョキン</t>
    </rPh>
    <phoneticPr fontId="1"/>
  </si>
  <si>
    <t>企業規模</t>
    <rPh sb="0" eb="2">
      <t>キギョウ</t>
    </rPh>
    <rPh sb="2" eb="4">
      <t>キボ</t>
    </rPh>
    <phoneticPr fontId="1"/>
  </si>
  <si>
    <t>中堅中小</t>
    <rPh sb="0" eb="4">
      <t>チュウケンチュウショウ</t>
    </rPh>
    <phoneticPr fontId="1"/>
  </si>
  <si>
    <t>大企業</t>
    <rPh sb="0" eb="3">
      <t>ダイキギョウ</t>
    </rPh>
    <phoneticPr fontId="1"/>
  </si>
  <si>
    <t>学校法人</t>
    <rPh sb="0" eb="4">
      <t>ガッコウホウジン</t>
    </rPh>
    <phoneticPr fontId="1"/>
  </si>
  <si>
    <t>非営利法人</t>
    <rPh sb="0" eb="3">
      <t>ヒエイリ</t>
    </rPh>
    <rPh sb="3" eb="5">
      <t>ホウジン</t>
    </rPh>
    <phoneticPr fontId="1"/>
  </si>
  <si>
    <t>企業規模</t>
    <rPh sb="0" eb="4">
      <t>キギョウキボ</t>
    </rPh>
    <phoneticPr fontId="7"/>
  </si>
  <si>
    <t>補助率換算表</t>
    <rPh sb="0" eb="3">
      <t>ホジョリツ</t>
    </rPh>
    <rPh sb="3" eb="5">
      <t>カンサン</t>
    </rPh>
    <rPh sb="5" eb="6">
      <t>ヒョウ</t>
    </rPh>
    <phoneticPr fontId="1"/>
  </si>
  <si>
    <t>事業名</t>
    <rPh sb="0" eb="3">
      <t>ジギョウメイ</t>
    </rPh>
    <phoneticPr fontId="1"/>
  </si>
  <si>
    <t>企業規模</t>
    <rPh sb="0" eb="4">
      <t>キギョウキボ</t>
    </rPh>
    <phoneticPr fontId="1"/>
  </si>
  <si>
    <t>補助率</t>
    <rPh sb="0" eb="3">
      <t>ホジョリツ</t>
    </rPh>
    <phoneticPr fontId="1"/>
  </si>
  <si>
    <t>技術協力活用型・新興国市場開拓事業（研修・専門家派遣・寄附講座開設事業）</t>
    <phoneticPr fontId="1"/>
  </si>
  <si>
    <t>補助率</t>
    <rPh sb="0" eb="3">
      <t>ホジョリツ</t>
    </rPh>
    <phoneticPr fontId="7"/>
  </si>
  <si>
    <t>補助率</t>
    <rPh sb="0" eb="3">
      <t>ホジョリツ</t>
    </rPh>
    <phoneticPr fontId="1"/>
  </si>
  <si>
    <t>安全対策費</t>
    <rPh sb="0" eb="5">
      <t>アンゼンタイサクヒ</t>
    </rPh>
    <phoneticPr fontId="1"/>
  </si>
  <si>
    <t>現運関係諸費(諸経費)</t>
    <phoneticPr fontId="1"/>
  </si>
  <si>
    <t>安全対策費</t>
    <rPh sb="0" eb="5">
      <t>アンゼンタイサクヒ</t>
    </rPh>
    <phoneticPr fontId="1"/>
  </si>
  <si>
    <r>
      <t>謹啓
時下ますますご清祥のこととお慶び申し上げます。
平素は格別のご高配を賜り、厚く御礼申し上げます。
さて、貴社より申請がありました海外研修について、</t>
    </r>
    <r>
      <rPr>
        <sz val="11"/>
        <color rgb="FFFF0000"/>
        <rFont val="ＭＳ Ｐ明朝"/>
        <family val="1"/>
        <charset val="128"/>
      </rPr>
      <t>2023年1月12日</t>
    </r>
    <r>
      <rPr>
        <sz val="11"/>
        <color theme="1"/>
        <rFont val="ＭＳ Ｐ明朝"/>
        <family val="1"/>
        <charset val="128"/>
      </rPr>
      <t xml:space="preserve">に開催された202３年度 </t>
    </r>
    <r>
      <rPr>
        <sz val="11"/>
        <color rgb="FFFF0000"/>
        <rFont val="ＭＳ Ｐ明朝"/>
        <family val="1"/>
        <charset val="128"/>
      </rPr>
      <t>技術協力活用型・新興国市場開拓事業（研修・専門家派遣事業）</t>
    </r>
    <r>
      <rPr>
        <sz val="11"/>
        <color theme="1"/>
        <rFont val="ＭＳ Ｐ明朝"/>
        <family val="1"/>
        <charset val="128"/>
      </rPr>
      <t>第</t>
    </r>
    <r>
      <rPr>
        <sz val="11"/>
        <color rgb="FFFF0000"/>
        <rFont val="ＭＳ Ｐ明朝"/>
        <family val="1"/>
        <charset val="128"/>
      </rPr>
      <t>18</t>
    </r>
    <r>
      <rPr>
        <sz val="11"/>
        <color theme="1"/>
        <rFont val="ＭＳ Ｐ明朝"/>
        <family val="1"/>
        <charset val="128"/>
      </rPr>
      <t>回審査委員会に諮りました。
その結果、当協会として実施が適当であると承認しましたのでお知らせ致します。
　　　　　　　　　　　　　　　　　　　　　　　　　　　　　　　　　　　　　　　　　　　　　　　　　　　　　　　　　　謹白</t>
    </r>
    <phoneticPr fontId="1"/>
  </si>
  <si>
    <t>（１）</t>
    <phoneticPr fontId="1"/>
  </si>
  <si>
    <r>
      <t>申請者は、資本金又は出資金が5億円以上の法人に直接又は間接に100％の株式を保有される中小企業、及び資本金（出資金）が10億円以上の法人に直接又は間接に100％の株式を保有される中堅企業のいずれにも</t>
    </r>
    <r>
      <rPr>
        <u/>
        <sz val="11"/>
        <color theme="1"/>
        <rFont val="ＭＳ Ｐ明朝"/>
        <family val="1"/>
        <charset val="128"/>
      </rPr>
      <t>該当しません</t>
    </r>
    <r>
      <rPr>
        <sz val="11"/>
        <color theme="1"/>
        <rFont val="ＭＳ Ｐ明朝"/>
        <family val="1"/>
        <charset val="128"/>
      </rPr>
      <t>。</t>
    </r>
    <rPh sb="0" eb="3">
      <t>シンセイシャ</t>
    </rPh>
    <rPh sb="5" eb="8">
      <t>シホンキン</t>
    </rPh>
    <rPh sb="8" eb="9">
      <t>マタ</t>
    </rPh>
    <rPh sb="10" eb="13">
      <t>シュッシキン</t>
    </rPh>
    <rPh sb="15" eb="16">
      <t>オク</t>
    </rPh>
    <rPh sb="16" eb="17">
      <t>エン</t>
    </rPh>
    <rPh sb="17" eb="19">
      <t>イジョウ</t>
    </rPh>
    <rPh sb="20" eb="22">
      <t>ホウジン</t>
    </rPh>
    <rPh sb="23" eb="25">
      <t>チョクセツ</t>
    </rPh>
    <rPh sb="25" eb="26">
      <t>マタ</t>
    </rPh>
    <rPh sb="27" eb="29">
      <t>カンセツ</t>
    </rPh>
    <rPh sb="35" eb="37">
      <t>カブシキ</t>
    </rPh>
    <rPh sb="38" eb="40">
      <t>ホユウ</t>
    </rPh>
    <rPh sb="43" eb="45">
      <t>チュウショウ</t>
    </rPh>
    <rPh sb="45" eb="47">
      <t>キギョウ</t>
    </rPh>
    <rPh sb="48" eb="49">
      <t>オヨ</t>
    </rPh>
    <rPh sb="50" eb="53">
      <t>シホンキン</t>
    </rPh>
    <rPh sb="54" eb="57">
      <t>シュッシキン</t>
    </rPh>
    <rPh sb="61" eb="62">
      <t>オク</t>
    </rPh>
    <rPh sb="62" eb="63">
      <t>エン</t>
    </rPh>
    <rPh sb="63" eb="65">
      <t>イジョウ</t>
    </rPh>
    <rPh sb="66" eb="68">
      <t>ホウジン</t>
    </rPh>
    <rPh sb="69" eb="71">
      <t>チョクセツ</t>
    </rPh>
    <rPh sb="71" eb="72">
      <t>マタ</t>
    </rPh>
    <rPh sb="73" eb="75">
      <t>カンセツ</t>
    </rPh>
    <rPh sb="81" eb="83">
      <t>カブシキ</t>
    </rPh>
    <rPh sb="84" eb="86">
      <t>ホユウ</t>
    </rPh>
    <rPh sb="89" eb="91">
      <t>チュウケン</t>
    </rPh>
    <rPh sb="91" eb="93">
      <t>キギョウ</t>
    </rPh>
    <rPh sb="99" eb="101">
      <t>ガイトウ</t>
    </rPh>
    <phoneticPr fontId="1"/>
  </si>
  <si>
    <r>
      <t>申請者は、確定している（申告済みの）直近過去3年分の各年又は各事業年度の課税所得の年平均額が15億円を超える事業者に</t>
    </r>
    <r>
      <rPr>
        <u/>
        <sz val="11"/>
        <color theme="1"/>
        <rFont val="ＭＳ Ｐ明朝"/>
        <family val="1"/>
        <charset val="128"/>
      </rPr>
      <t>該当しません</t>
    </r>
    <r>
      <rPr>
        <sz val="11"/>
        <color theme="1"/>
        <rFont val="ＭＳ Ｐ明朝"/>
        <family val="1"/>
        <charset val="128"/>
      </rPr>
      <t>。</t>
    </r>
    <rPh sb="0" eb="3">
      <t>シンセイシャ</t>
    </rPh>
    <rPh sb="58" eb="60">
      <t>ガイトウ</t>
    </rPh>
    <phoneticPr fontId="1"/>
  </si>
  <si>
    <t>（2）</t>
    <phoneticPr fontId="1"/>
  </si>
  <si>
    <t>③株主名簿等、出資者と出資比率を記載した書類（写）（中堅・中小企業のみ）</t>
    <rPh sb="1" eb="3">
      <t>カブヌシ</t>
    </rPh>
    <rPh sb="3" eb="5">
      <t>メイボ</t>
    </rPh>
    <rPh sb="5" eb="6">
      <t>ナド</t>
    </rPh>
    <rPh sb="7" eb="10">
      <t>シュッシシャ</t>
    </rPh>
    <rPh sb="11" eb="13">
      <t>シュッシ</t>
    </rPh>
    <rPh sb="13" eb="15">
      <t>ヒリツ</t>
    </rPh>
    <rPh sb="16" eb="18">
      <t>キサイ</t>
    </rPh>
    <rPh sb="20" eb="22">
      <t>ショルイ</t>
    </rPh>
    <rPh sb="23" eb="24">
      <t>シャ</t>
    </rPh>
    <rPh sb="26" eb="28">
      <t>チュウケン</t>
    </rPh>
    <rPh sb="29" eb="31">
      <t>チュウショウ</t>
    </rPh>
    <rPh sb="31" eb="33">
      <t>キギョウ</t>
    </rPh>
    <phoneticPr fontId="1"/>
  </si>
  <si>
    <t>④申請法人概要案内</t>
    <phoneticPr fontId="1"/>
  </si>
  <si>
    <t>⑤申請法人経歴書　 ※　＊申請法人の沿革が記載された文書</t>
    <phoneticPr fontId="1"/>
  </si>
  <si>
    <t>対面</t>
    <rPh sb="0" eb="2">
      <t>タイメン</t>
    </rPh>
    <phoneticPr fontId="1"/>
  </si>
  <si>
    <t>オンライン</t>
    <phoneticPr fontId="1"/>
  </si>
  <si>
    <t>対面・オンライン</t>
    <rPh sb="0" eb="2">
      <t>タイメン</t>
    </rPh>
    <phoneticPr fontId="1"/>
  </si>
  <si>
    <t>実施
形態</t>
    <rPh sb="0" eb="2">
      <t>ジッシ</t>
    </rPh>
    <rPh sb="3" eb="5">
      <t>ケイタイ</t>
    </rPh>
    <phoneticPr fontId="1"/>
  </si>
  <si>
    <t>実施形態</t>
    <rPh sb="0" eb="4">
      <t>ジッシケイタイ</t>
    </rPh>
    <phoneticPr fontId="1"/>
  </si>
  <si>
    <t>型</t>
    <rPh sb="0" eb="1">
      <t>カタ</t>
    </rPh>
    <phoneticPr fontId="1"/>
  </si>
  <si>
    <t>本事業では、1.に示す中小・中堅企業であっても、2-1. および3-1．の要件を満たさない企業は大企業とみなし、大企業の補助率が適用されます。</t>
    <rPh sb="0" eb="1">
      <t>ホン</t>
    </rPh>
    <rPh sb="1" eb="3">
      <t>ジギョウ</t>
    </rPh>
    <rPh sb="9" eb="10">
      <t>シメ</t>
    </rPh>
    <rPh sb="11" eb="13">
      <t>チュウショウ</t>
    </rPh>
    <rPh sb="14" eb="16">
      <t>チュウケン</t>
    </rPh>
    <rPh sb="16" eb="18">
      <t>キギョウ</t>
    </rPh>
    <rPh sb="37" eb="39">
      <t>ヨウケン</t>
    </rPh>
    <rPh sb="40" eb="41">
      <t>ミ</t>
    </rPh>
    <rPh sb="45" eb="47">
      <t>キギョウ</t>
    </rPh>
    <rPh sb="48" eb="51">
      <t>ダイキギョウ</t>
    </rPh>
    <rPh sb="56" eb="59">
      <t>ダイキギョウ</t>
    </rPh>
    <rPh sb="60" eb="63">
      <t>ホジョリツ</t>
    </rPh>
    <rPh sb="64" eb="66">
      <t>テキヨウ</t>
    </rPh>
    <phoneticPr fontId="1"/>
  </si>
  <si>
    <t>①財務諸表（決算書）（写）　＊直近2年分</t>
    <rPh sb="18" eb="19">
      <t>ネン</t>
    </rPh>
    <rPh sb="19" eb="20">
      <t>ブン</t>
    </rPh>
    <phoneticPr fontId="1"/>
  </si>
  <si>
    <t>機材調達・環境整備費</t>
    <rPh sb="0" eb="4">
      <t>キザイチョウタツ</t>
    </rPh>
    <rPh sb="5" eb="7">
      <t>カンキョウ</t>
    </rPh>
    <rPh sb="7" eb="9">
      <t>セイビ</t>
    </rPh>
    <rPh sb="9" eb="10">
      <t>ヒ</t>
    </rPh>
    <phoneticPr fontId="1"/>
  </si>
  <si>
    <t>ver.2023.05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</si>
</sst>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176" formatCode="#,###&quot;名&quot;"/>
    <numFmt numFmtId="177" formatCode="[$-F800]dddd\,\ mmmm\ dd\,\ yyyy"/>
    <numFmt numFmtId="178" formatCode="yyyy&quot;年&quot;m&quot;月&quot;;@"/>
    <numFmt numFmtId="179" formatCode="&quot;（&quot;#,###&quot;日間）&quot;"/>
    <numFmt numFmtId="180" formatCode="#,###&quot;円&quot;"/>
    <numFmt numFmtId="181" formatCode="#,###&quot;日間&quot;"/>
    <numFmt numFmtId="182" formatCode="&quot;(&quot;aaa&quot;)&quot;"/>
    <numFmt numFmtId="183" formatCode="0.0&quot; hrs&quot;"/>
    <numFmt numFmtId="184" formatCode="#,##0.0_ "/>
    <numFmt numFmtId="185" formatCode="&quot;（実施国：&quot;@&quot;）&quot;"/>
    <numFmt numFmtId="186" formatCode="#&quot;年&quot;"/>
    <numFmt numFmtId="187" formatCode="#,###&quot;千円&quot;"/>
    <numFmt numFmtId="188" formatCode="#,###&quot;人&quot;"/>
    <numFmt numFmtId="189" formatCode="&quot;（予定人数：&quot;#&quot;名）&quot;"/>
    <numFmt numFmtId="190" formatCode="#&quot;年／&quot;"/>
    <numFmt numFmtId="191" formatCode="#,###&quot;名／&quot;"/>
    <numFmt numFmtId="192" formatCode="#,###&quot;千円／&quot;"/>
    <numFmt numFmtId="193" formatCode="#&quot;級&quot;"/>
    <numFmt numFmtId="194" formatCode="#,###&quot;円/h&quot;"/>
    <numFmt numFmtId="195" formatCode="#&quot;月&quot;"/>
    <numFmt numFmtId="196" formatCode="#,##0_ ;[Red]\-#,##0\ "/>
    <numFmt numFmtId="197" formatCode="&quot;（ &quot;#,###&quot; ）名&quot;"/>
    <numFmt numFmtId="198" formatCode="&quot;（満　&quot;#&quot;　歳）&quot;"/>
    <numFmt numFmtId="199" formatCode="&quot;合計参加人数：　&quot;#,###&quot;　名&quot;"/>
    <numFmt numFmtId="200" formatCode="#,###&quot;　名、&quot;"/>
    <numFmt numFmtId="201" formatCode="#,###&quot;　名）&quot;"/>
    <numFmt numFmtId="202" formatCode="#&quot;日&quot;"/>
    <numFmt numFmtId="203" formatCode="#&quot;　日】&quot;"/>
    <numFmt numFmtId="204" formatCode="&quot;（&quot;aaa&quot;）&quot;"/>
    <numFmt numFmtId="205" formatCode="[$-409]mmmm\ d\,\ yyyy;@"/>
    <numFmt numFmtId="206" formatCode="#,##0.00_ "/>
    <numFmt numFmtId="207" formatCode="[$-409]mmm/d/yyyy;@"/>
    <numFmt numFmtId="208" formatCode="#,##0&quot;名&quot;"/>
    <numFmt numFmtId="209" formatCode="#,##0&quot;千円&quot;"/>
    <numFmt numFmtId="210" formatCode="#,##0_ "/>
    <numFmt numFmtId="211" formatCode="#,##0_);[Red]\(#,##0\)"/>
    <numFmt numFmtId="212" formatCode="#,##0.00_);[Red]\(#,##0.00\)"/>
    <numFmt numFmtId="213" formatCode="0.0_ "/>
    <numFmt numFmtId="214" formatCode="yyyy&quot;年&quot;m&quot;月&quot;d&quot;日&quot;;@"/>
    <numFmt numFmtId="215" formatCode="0_ "/>
    <numFmt numFmtId="216" formatCode="#,##0&quot;円&quot;"/>
    <numFmt numFmtId="217" formatCode="###&quot;名&quot;"/>
    <numFmt numFmtId="218" formatCode="@&quot;　様&quot;"/>
    <numFmt numFmtId="219" formatCode="#&quot;名&quot;"/>
    <numFmt numFmtId="220" formatCode="yyyy/m/d;@"/>
  </numFmts>
  <fonts count="88">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2"/>
      <color theme="1"/>
      <name val="ＭＳ Ｐ明朝"/>
      <family val="1"/>
      <charset val="128"/>
    </font>
    <font>
      <vertAlign val="superscript"/>
      <sz val="11"/>
      <color theme="1"/>
      <name val="ＭＳ Ｐ明朝"/>
      <family val="1"/>
      <charset val="128"/>
    </font>
    <font>
      <sz val="10"/>
      <color theme="1"/>
      <name val="ＭＳ Ｐ明朝"/>
      <family val="1"/>
      <charset val="128"/>
    </font>
    <font>
      <b/>
      <vertAlign val="superscript"/>
      <sz val="11"/>
      <color theme="1"/>
      <name val="ＭＳ Ｐ明朝"/>
      <family val="1"/>
      <charset val="128"/>
    </font>
    <font>
      <sz val="11"/>
      <name val="ＭＳ Ｐゴシック"/>
      <family val="3"/>
      <charset val="128"/>
    </font>
    <font>
      <sz val="10"/>
      <name val="ＭＳ Ｐ明朝"/>
      <family val="1"/>
      <charset val="128"/>
    </font>
    <font>
      <sz val="9"/>
      <color theme="1"/>
      <name val="ＭＳ Ｐ明朝"/>
      <family val="1"/>
      <charset val="128"/>
    </font>
    <font>
      <sz val="10"/>
      <color indexed="81"/>
      <name val="ＭＳ Ｐゴシック"/>
      <family val="3"/>
      <charset val="128"/>
    </font>
    <font>
      <b/>
      <sz val="10"/>
      <color indexed="81"/>
      <name val="ＭＳ Ｐゴシック"/>
      <family val="3"/>
      <charset val="128"/>
    </font>
    <font>
      <sz val="11"/>
      <name val="ＭＳ 明朝"/>
      <family val="1"/>
      <charset val="128"/>
    </font>
    <font>
      <sz val="11"/>
      <name val="ＭＳ Ｐ明朝"/>
      <family val="1"/>
      <charset val="128"/>
    </font>
    <font>
      <b/>
      <sz val="11"/>
      <color theme="3"/>
      <name val="ＭＳ Ｐゴシック"/>
      <family val="2"/>
      <charset val="128"/>
      <scheme val="minor"/>
    </font>
    <font>
      <sz val="11"/>
      <color theme="1"/>
      <name val="Times New Roman"/>
      <family val="1"/>
    </font>
    <font>
      <sz val="14"/>
      <color theme="1"/>
      <name val="Times New Roman"/>
      <family val="1"/>
    </font>
    <font>
      <b/>
      <sz val="11"/>
      <color theme="1"/>
      <name val="Times New Roman"/>
      <family val="1"/>
    </font>
    <font>
      <b/>
      <sz val="14"/>
      <color theme="1"/>
      <name val="Times New Roman"/>
      <family val="1"/>
    </font>
    <font>
      <sz val="11"/>
      <color theme="1"/>
      <name val="ＭＳ Ｐゴシック"/>
      <family val="2"/>
      <charset val="128"/>
      <scheme val="minor"/>
    </font>
    <font>
      <u/>
      <sz val="11"/>
      <color theme="1"/>
      <name val="ＭＳ Ｐ明朝"/>
      <family val="1"/>
      <charset val="128"/>
    </font>
    <font>
      <b/>
      <sz val="14"/>
      <color theme="1"/>
      <name val="ＭＳ Ｐゴシック"/>
      <family val="2"/>
      <charset val="128"/>
      <scheme val="minor"/>
    </font>
    <font>
      <sz val="11"/>
      <color rgb="FF0070C0"/>
      <name val="ＭＳ Ｐ明朝"/>
      <family val="1"/>
      <charset val="128"/>
    </font>
    <font>
      <sz val="11"/>
      <color rgb="FF002060"/>
      <name val="ＭＳ Ｐ明朝"/>
      <family val="1"/>
      <charset val="128"/>
    </font>
    <font>
      <sz val="10"/>
      <color rgb="FF0070C0"/>
      <name val="ＭＳ Ｐ明朝"/>
      <family val="1"/>
      <charset val="128"/>
    </font>
    <font>
      <sz val="11"/>
      <color rgb="FF0070C0"/>
      <name val="ＭＳ Ｐゴシック"/>
      <family val="2"/>
      <charset val="128"/>
      <scheme val="minor"/>
    </font>
    <font>
      <sz val="9"/>
      <color indexed="81"/>
      <name val="ＭＳ Ｐゴシック"/>
      <family val="3"/>
      <charset val="128"/>
    </font>
    <font>
      <sz val="11"/>
      <color rgb="FF002060"/>
      <name val="ＭＳ Ｐゴシック"/>
      <family val="2"/>
      <charset val="128"/>
      <scheme val="minor"/>
    </font>
    <font>
      <sz val="11"/>
      <color rgb="FF002060"/>
      <name val="Times New Roman"/>
      <family val="1"/>
    </font>
    <font>
      <sz val="14"/>
      <color rgb="FF002060"/>
      <name val="Times New Roman"/>
      <family val="1"/>
    </font>
    <font>
      <sz val="11"/>
      <name val="Times New Roman"/>
      <family val="1"/>
    </font>
    <font>
      <sz val="11"/>
      <color rgb="FF0070C0"/>
      <name val="Times New Roman"/>
      <family val="1"/>
    </font>
    <font>
      <sz val="12"/>
      <color rgb="FF0070C0"/>
      <name val="ＭＳ Ｐ明朝"/>
      <family val="1"/>
      <charset val="128"/>
    </font>
    <font>
      <u/>
      <sz val="11"/>
      <name val="ＭＳ Ｐ明朝"/>
      <family val="1"/>
      <charset val="128"/>
    </font>
    <font>
      <sz val="11"/>
      <name val="ＭＳ Ｐゴシック"/>
      <family val="2"/>
      <charset val="128"/>
      <scheme val="minor"/>
    </font>
    <font>
      <b/>
      <sz val="11"/>
      <name val="ＭＳ Ｐ明朝"/>
      <family val="1"/>
      <charset val="128"/>
    </font>
    <font>
      <b/>
      <sz val="9"/>
      <color indexed="8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000000"/>
      <name val="ＭＳ Ｐゴシック"/>
      <family val="2"/>
      <charset val="128"/>
    </font>
    <font>
      <sz val="9"/>
      <color indexed="81"/>
      <name val="MS P ゴシック"/>
      <family val="3"/>
      <charset val="128"/>
    </font>
    <font>
      <sz val="11"/>
      <color rgb="FFFF0000"/>
      <name val="ＭＳ Ｐゴシック"/>
      <family val="2"/>
      <charset val="128"/>
      <scheme val="minor"/>
    </font>
    <font>
      <sz val="9"/>
      <color rgb="FF000000"/>
      <name val="Meiryo UI"/>
      <family val="3"/>
      <charset val="128"/>
    </font>
    <font>
      <sz val="11"/>
      <color indexed="81"/>
      <name val="MS P ゴシック"/>
      <family val="3"/>
      <charset val="128"/>
    </font>
    <font>
      <sz val="14"/>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sz val="12"/>
      <name val="ＭＳ Ｐゴシック"/>
      <family val="3"/>
      <charset val="128"/>
    </font>
    <font>
      <sz val="11"/>
      <color indexed="10"/>
      <name val="ＭＳ Ｐゴシック"/>
      <family val="3"/>
      <charset val="128"/>
    </font>
    <font>
      <sz val="8"/>
      <name val="ＭＳ Ｐゴシック"/>
      <family val="3"/>
      <charset val="128"/>
    </font>
    <font>
      <sz val="11"/>
      <color indexed="9"/>
      <name val="ＭＳ Ｐゴシック"/>
      <family val="3"/>
      <charset val="128"/>
    </font>
    <font>
      <sz val="12"/>
      <name val="ＭＳ Ｐ明朝"/>
      <family val="1"/>
      <charset val="128"/>
    </font>
    <font>
      <sz val="10"/>
      <name val="ＭＳ Ｐゴシック"/>
      <family val="3"/>
      <charset val="128"/>
    </font>
    <font>
      <b/>
      <sz val="11"/>
      <name val="ＭＳ Ｐゴシック"/>
      <family val="3"/>
      <charset val="128"/>
    </font>
    <font>
      <b/>
      <sz val="12"/>
      <name val="ＭＳ Ｐ明朝"/>
      <family val="1"/>
      <charset val="128"/>
    </font>
    <font>
      <sz val="11"/>
      <color theme="1"/>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0"/>
      <color rgb="FFFF0000"/>
      <name val="ＭＳ Ｐ明朝"/>
      <family val="1"/>
      <charset val="128"/>
    </font>
    <font>
      <b/>
      <sz val="28"/>
      <color theme="1"/>
      <name val="ＭＳ Ｐ明朝"/>
      <family val="1"/>
      <charset val="128"/>
    </font>
    <font>
      <b/>
      <sz val="10"/>
      <color theme="1"/>
      <name val="ＭＳ Ｐ明朝"/>
      <family val="1"/>
      <charset val="128"/>
    </font>
    <font>
      <b/>
      <sz val="10"/>
      <color rgb="FFC00000"/>
      <name val="ＭＳ Ｐ明朝"/>
      <family val="1"/>
      <charset val="128"/>
    </font>
    <font>
      <b/>
      <sz val="14"/>
      <color rgb="FFFFFFFF"/>
      <name val="ＭＳ Ｐ明朝"/>
      <family val="1"/>
      <charset val="128"/>
    </font>
    <font>
      <b/>
      <u/>
      <sz val="11"/>
      <color theme="1"/>
      <name val="ＭＳ Ｐ明朝"/>
      <family val="1"/>
      <charset val="128"/>
    </font>
    <font>
      <sz val="8"/>
      <name val="ＭＳ Ｐ明朝"/>
      <family val="1"/>
      <charset val="128"/>
    </font>
    <font>
      <b/>
      <sz val="11"/>
      <color rgb="FFFFFFFF"/>
      <name val="ＭＳ Ｐ明朝"/>
      <family val="1"/>
      <charset val="128"/>
    </font>
    <font>
      <sz val="9"/>
      <name val="ＭＳ Ｐ明朝"/>
      <family val="1"/>
      <charset val="128"/>
    </font>
    <font>
      <b/>
      <sz val="10"/>
      <name val="ＭＳ Ｐ明朝"/>
      <family val="1"/>
      <charset val="128"/>
    </font>
    <font>
      <sz val="8"/>
      <color theme="1"/>
      <name val="Meiryo UI"/>
      <family val="3"/>
      <charset val="128"/>
    </font>
    <font>
      <b/>
      <sz val="14"/>
      <name val="MS P 明朝"/>
      <family val="3"/>
      <charset val="128"/>
    </font>
    <font>
      <sz val="8"/>
      <color rgb="FF002060"/>
      <name val="Meiryo UI"/>
      <family val="3"/>
      <charset val="128"/>
    </font>
    <font>
      <b/>
      <sz val="9"/>
      <color rgb="FFFF0000"/>
      <name val="ＭＳ Ｐ明朝"/>
      <family val="1"/>
      <charset val="128"/>
    </font>
    <font>
      <sz val="14"/>
      <color indexed="81"/>
      <name val="MS P ゴシック"/>
      <family val="3"/>
      <charset val="128"/>
    </font>
    <font>
      <sz val="11"/>
      <name val="ＭＳ Ｐゴシック"/>
      <family val="3"/>
      <charset val="128"/>
      <scheme val="minor"/>
    </font>
    <font>
      <sz val="10"/>
      <name val="ＭＳ Ｐゴシック"/>
      <family val="3"/>
      <charset val="128"/>
      <scheme val="minor"/>
    </font>
    <font>
      <sz val="12"/>
      <color indexed="81"/>
      <name val="MS P ゴシック"/>
      <family val="3"/>
      <charset val="128"/>
    </font>
    <font>
      <sz val="10"/>
      <name val="ＭＳ Ｐゴシック"/>
      <family val="2"/>
      <charset val="128"/>
      <scheme val="minor"/>
    </font>
    <font>
      <sz val="12"/>
      <color theme="1"/>
      <name val="ＭＳ Ｐゴシック"/>
      <family val="3"/>
      <charset val="128"/>
      <scheme val="minor"/>
    </font>
    <font>
      <sz val="12"/>
      <name val="Osaka"/>
      <family val="3"/>
      <charset val="128"/>
    </font>
  </fonts>
  <fills count="20">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00B050"/>
        <bgColor indexed="64"/>
      </patternFill>
    </fill>
    <fill>
      <patternFill patternType="solid">
        <fgColor indexed="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6666"/>
        <bgColor indexed="64"/>
      </patternFill>
    </fill>
    <fill>
      <patternFill patternType="solid">
        <fgColor rgb="FFCCECFF"/>
        <bgColor indexed="64"/>
      </patternFill>
    </fill>
  </fills>
  <borders count="175">
    <border>
      <left/>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style="medium">
        <color indexed="64"/>
      </left>
      <right style="dotted">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tted">
        <color indexed="64"/>
      </left>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style="hair">
        <color auto="1"/>
      </right>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s>
  <cellStyleXfs count="13">
    <xf numFmtId="0" fontId="0" fillId="0" borderId="0">
      <alignment vertical="center"/>
    </xf>
    <xf numFmtId="0" fontId="12" fillId="0" borderId="0">
      <alignment vertical="center"/>
    </xf>
    <xf numFmtId="38" fontId="17"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2" fillId="0" borderId="0">
      <alignment vertical="center"/>
    </xf>
    <xf numFmtId="38" fontId="87" fillId="0" borderId="0" applyFont="0" applyFill="0" applyBorder="0" applyAlignment="0" applyProtection="0"/>
    <xf numFmtId="0" fontId="87" fillId="0" borderId="0"/>
    <xf numFmtId="38" fontId="87" fillId="0" borderId="0" applyFont="0" applyFill="0" applyBorder="0" applyAlignment="0" applyProtection="0">
      <alignment vertical="center"/>
    </xf>
    <xf numFmtId="38" fontId="17" fillId="0" borderId="0" applyFont="0" applyFill="0" applyBorder="0" applyAlignment="0" applyProtection="0"/>
    <xf numFmtId="0" fontId="12" fillId="0" borderId="0"/>
  </cellStyleXfs>
  <cellXfs count="140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3" borderId="4" xfId="0" applyFont="1" applyFill="1" applyBorder="1">
      <alignment vertical="center"/>
    </xf>
    <xf numFmtId="0" fontId="3" fillId="3" borderId="8" xfId="0" applyFont="1" applyFill="1" applyBorder="1" applyAlignment="1">
      <alignment horizontal="right" vertical="center"/>
    </xf>
    <xf numFmtId="0" fontId="3" fillId="3" borderId="5" xfId="0" applyFont="1" applyFill="1" applyBorder="1">
      <alignment vertical="center"/>
    </xf>
    <xf numFmtId="0" fontId="3" fillId="2" borderId="4" xfId="0" applyFont="1" applyFill="1" applyBorder="1">
      <alignment vertical="center"/>
    </xf>
    <xf numFmtId="0" fontId="3" fillId="2" borderId="8" xfId="0" applyFont="1" applyFill="1" applyBorder="1" applyAlignment="1">
      <alignment horizontal="right" vertical="center"/>
    </xf>
    <xf numFmtId="0" fontId="3" fillId="2" borderId="5" xfId="0" applyFont="1" applyFill="1" applyBorder="1">
      <alignment vertical="center"/>
    </xf>
    <xf numFmtId="0" fontId="3" fillId="4" borderId="4" xfId="0" applyFont="1" applyFill="1" applyBorder="1">
      <alignment vertical="center"/>
    </xf>
    <xf numFmtId="0" fontId="3" fillId="4" borderId="8" xfId="0" applyFont="1" applyFill="1" applyBorder="1" applyAlignment="1">
      <alignment horizontal="right" vertical="center"/>
    </xf>
    <xf numFmtId="0" fontId="3" fillId="4" borderId="5" xfId="0" applyFont="1" applyFill="1" applyBorder="1">
      <alignment vertical="center"/>
    </xf>
    <xf numFmtId="0" fontId="3" fillId="0" borderId="20" xfId="0" applyFont="1" applyBorder="1" applyAlignment="1">
      <alignment horizontal="center" vertical="center"/>
    </xf>
    <xf numFmtId="0" fontId="3" fillId="5" borderId="13" xfId="0" applyFont="1" applyFill="1" applyBorder="1" applyAlignment="1">
      <alignment horizontal="center" vertical="center"/>
    </xf>
    <xf numFmtId="0" fontId="3" fillId="0" borderId="11" xfId="0" applyFont="1" applyBorder="1">
      <alignment vertical="center"/>
    </xf>
    <xf numFmtId="0" fontId="3" fillId="0" borderId="1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22" xfId="0" applyFont="1" applyBorder="1">
      <alignment vertical="center"/>
    </xf>
    <xf numFmtId="0" fontId="3" fillId="0" borderId="18" xfId="0" applyFont="1" applyBorder="1">
      <alignment vertical="center"/>
    </xf>
    <xf numFmtId="0" fontId="3" fillId="0" borderId="31" xfId="0" applyFont="1" applyBorder="1" applyAlignment="1">
      <alignment horizontal="right" vertical="center"/>
    </xf>
    <xf numFmtId="0" fontId="3" fillId="0" borderId="0" xfId="0" applyFont="1" applyAlignment="1">
      <alignment vertical="top"/>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3" fillId="5" borderId="0" xfId="0" applyFont="1" applyFill="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right" vertical="center"/>
    </xf>
    <xf numFmtId="0" fontId="3" fillId="0" borderId="14"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43" xfId="0" applyFont="1" applyBorder="1" applyAlignment="1">
      <alignment horizontal="right" vertical="center"/>
    </xf>
    <xf numFmtId="0" fontId="3" fillId="0" borderId="39" xfId="0" applyFont="1" applyBorder="1" applyAlignment="1">
      <alignment horizontal="right" vertical="center"/>
    </xf>
    <xf numFmtId="0" fontId="3" fillId="0" borderId="3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shrinkToFit="1"/>
    </xf>
    <xf numFmtId="0" fontId="3" fillId="0" borderId="20" xfId="0" applyFont="1" applyBorder="1">
      <alignment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13" xfId="0" applyFont="1" applyBorder="1">
      <alignment vertical="center"/>
    </xf>
    <xf numFmtId="0" fontId="3" fillId="0" borderId="26" xfId="0" applyFont="1" applyBorder="1" applyAlignment="1">
      <alignment horizontal="right" vertical="center"/>
    </xf>
    <xf numFmtId="0" fontId="3" fillId="0" borderId="17" xfId="0" applyFont="1" applyBorder="1">
      <alignment vertical="center"/>
    </xf>
    <xf numFmtId="0" fontId="3" fillId="0" borderId="19" xfId="0" applyFont="1" applyBorder="1">
      <alignment vertical="center"/>
    </xf>
    <xf numFmtId="49" fontId="3" fillId="0" borderId="19" xfId="0" applyNumberFormat="1" applyFont="1" applyBorder="1" applyAlignment="1">
      <alignment vertical="top"/>
    </xf>
    <xf numFmtId="49" fontId="3" fillId="0" borderId="19" xfId="0" applyNumberFormat="1" applyFont="1" applyBorder="1">
      <alignment vertical="center"/>
    </xf>
    <xf numFmtId="49" fontId="3" fillId="0" borderId="17" xfId="0" applyNumberFormat="1" applyFont="1" applyBorder="1">
      <alignment vertical="center"/>
    </xf>
    <xf numFmtId="49" fontId="3" fillId="0" borderId="17" xfId="0" applyNumberFormat="1" applyFont="1" applyBorder="1" applyAlignment="1">
      <alignment vertical="top"/>
    </xf>
    <xf numFmtId="0" fontId="3" fillId="0" borderId="29" xfId="0" applyFont="1" applyBorder="1">
      <alignment vertical="center"/>
    </xf>
    <xf numFmtId="49" fontId="3" fillId="0" borderId="27" xfId="0" applyNumberFormat="1" applyFont="1" applyBorder="1">
      <alignment vertical="center"/>
    </xf>
    <xf numFmtId="0" fontId="3" fillId="0" borderId="28" xfId="0" applyFont="1" applyBorder="1">
      <alignment vertical="center"/>
    </xf>
    <xf numFmtId="0" fontId="3" fillId="0" borderId="15" xfId="0" applyFont="1" applyBorder="1">
      <alignment vertical="center"/>
    </xf>
    <xf numFmtId="0" fontId="3" fillId="0" borderId="44" xfId="0" applyFont="1" applyBorder="1">
      <alignmen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8" xfId="0" applyFont="1" applyBorder="1">
      <alignment vertical="center"/>
    </xf>
    <xf numFmtId="0" fontId="3" fillId="0" borderId="25" xfId="0" applyFont="1" applyBorder="1">
      <alignment vertical="center"/>
    </xf>
    <xf numFmtId="0" fontId="3" fillId="0" borderId="16" xfId="0" applyFont="1" applyBorder="1">
      <alignment vertical="center"/>
    </xf>
    <xf numFmtId="0" fontId="3" fillId="0" borderId="28" xfId="0" applyFont="1" applyBorder="1" applyAlignment="1">
      <alignment horizontal="right" vertical="center"/>
    </xf>
    <xf numFmtId="0" fontId="3" fillId="0" borderId="26" xfId="0" applyFont="1" applyBorder="1" applyAlignment="1">
      <alignment vertical="top"/>
    </xf>
    <xf numFmtId="0" fontId="3" fillId="0" borderId="18" xfId="0" applyFont="1" applyBorder="1" applyAlignment="1">
      <alignment vertical="top"/>
    </xf>
    <xf numFmtId="0" fontId="3" fillId="0" borderId="38" xfId="0" applyFont="1" applyBorder="1">
      <alignment vertical="center"/>
    </xf>
    <xf numFmtId="0" fontId="3" fillId="0" borderId="20" xfId="0" applyFont="1" applyBorder="1" applyAlignment="1">
      <alignment vertical="top"/>
    </xf>
    <xf numFmtId="49" fontId="5" fillId="0" borderId="15" xfId="0" applyNumberFormat="1" applyFont="1" applyBorder="1" applyAlignment="1">
      <alignment horizontal="center" vertical="top"/>
    </xf>
    <xf numFmtId="49" fontId="5" fillId="0" borderId="19" xfId="0" applyNumberFormat="1"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186" fontId="3" fillId="0" borderId="13" xfId="0" applyNumberFormat="1" applyFont="1" applyBorder="1" applyAlignment="1">
      <alignment horizontal="right" vertical="center" shrinkToFit="1"/>
    </xf>
    <xf numFmtId="193" fontId="3" fillId="0" borderId="13" xfId="0" applyNumberFormat="1" applyFont="1" applyBorder="1" applyAlignment="1">
      <alignment horizontal="right" vertical="center" shrinkToFit="1"/>
    </xf>
    <xf numFmtId="0" fontId="3" fillId="0" borderId="42" xfId="0" applyFont="1" applyBorder="1" applyAlignment="1">
      <alignment horizontal="center" vertical="center"/>
    </xf>
    <xf numFmtId="189" fontId="3" fillId="0" borderId="0" xfId="0" applyNumberFormat="1" applyFont="1" applyAlignment="1">
      <alignment horizontal="lef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3" fillId="0" borderId="68" xfId="0" applyFont="1" applyBorder="1">
      <alignment vertical="center"/>
    </xf>
    <xf numFmtId="0" fontId="3" fillId="0" borderId="67" xfId="0" applyFont="1" applyBorder="1">
      <alignment vertical="center"/>
    </xf>
    <xf numFmtId="0" fontId="3" fillId="0" borderId="69" xfId="0" applyFont="1" applyBorder="1" applyAlignment="1">
      <alignment horizontal="center" vertical="center"/>
    </xf>
    <xf numFmtId="0" fontId="3" fillId="0" borderId="73" xfId="0" applyFont="1" applyBorder="1">
      <alignment vertical="center"/>
    </xf>
    <xf numFmtId="0" fontId="3" fillId="0" borderId="74" xfId="0" applyFont="1" applyBorder="1">
      <alignment vertical="center"/>
    </xf>
    <xf numFmtId="0" fontId="3" fillId="0" borderId="75" xfId="0" applyFont="1" applyBorder="1" applyAlignment="1">
      <alignment horizontal="center" vertical="center"/>
    </xf>
    <xf numFmtId="0" fontId="3" fillId="0" borderId="56" xfId="0" applyFont="1" applyBorder="1">
      <alignment vertical="center"/>
    </xf>
    <xf numFmtId="0" fontId="3" fillId="0" borderId="77" xfId="0" applyFont="1" applyBorder="1">
      <alignment vertical="center"/>
    </xf>
    <xf numFmtId="0" fontId="3" fillId="0" borderId="78" xfId="0" applyFont="1" applyBorder="1" applyAlignment="1">
      <alignment horizontal="center" vertical="center"/>
    </xf>
    <xf numFmtId="0" fontId="3" fillId="0" borderId="79" xfId="0" applyFont="1" applyBorder="1">
      <alignment vertical="center"/>
    </xf>
    <xf numFmtId="49" fontId="3" fillId="0" borderId="0" xfId="0" applyNumberFormat="1" applyFont="1">
      <alignment vertical="center"/>
    </xf>
    <xf numFmtId="49" fontId="5" fillId="0" borderId="0" xfId="0" applyNumberFormat="1" applyFont="1" applyAlignment="1">
      <alignment horizontal="center" vertical="center"/>
    </xf>
    <xf numFmtId="0" fontId="3" fillId="0" borderId="0" xfId="0" applyFont="1" applyAlignment="1">
      <alignment vertical="top" wrapText="1"/>
    </xf>
    <xf numFmtId="0" fontId="8" fillId="0" borderId="0" xfId="0" applyFont="1">
      <alignment vertical="center"/>
    </xf>
    <xf numFmtId="0" fontId="3" fillId="0" borderId="58" xfId="0" applyFont="1" applyBorder="1" applyAlignment="1">
      <alignment horizontal="center" vertical="center"/>
    </xf>
    <xf numFmtId="0" fontId="3" fillId="0" borderId="20" xfId="0" applyFont="1" applyBorder="1" applyAlignment="1">
      <alignment horizontal="right" vertical="center"/>
    </xf>
    <xf numFmtId="0" fontId="3" fillId="0" borderId="18" xfId="0" applyFont="1" applyBorder="1" applyAlignment="1">
      <alignment horizontal="right" vertical="center"/>
    </xf>
    <xf numFmtId="0" fontId="3" fillId="0" borderId="41" xfId="0" applyFont="1" applyBorder="1" applyAlignment="1">
      <alignment horizontal="right" vertical="center"/>
    </xf>
    <xf numFmtId="0" fontId="3" fillId="5" borderId="0" xfId="0" applyFont="1" applyFill="1">
      <alignment vertical="center"/>
    </xf>
    <xf numFmtId="0" fontId="3" fillId="5" borderId="26" xfId="0" applyFont="1" applyFill="1" applyBorder="1">
      <alignment vertical="center"/>
    </xf>
    <xf numFmtId="0" fontId="3" fillId="0" borderId="0" xfId="0" applyFont="1" applyAlignment="1">
      <alignment horizontal="center" vertical="top"/>
    </xf>
    <xf numFmtId="0" fontId="3" fillId="0" borderId="0" xfId="0" applyFont="1" applyAlignment="1">
      <alignment horizontal="right" vertical="top"/>
    </xf>
    <xf numFmtId="0" fontId="3" fillId="0" borderId="55"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left"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83" xfId="0" applyFont="1" applyBorder="1" applyAlignment="1">
      <alignment horizontal="center" vertical="center"/>
    </xf>
    <xf numFmtId="200" fontId="3" fillId="0" borderId="26" xfId="0" applyNumberFormat="1" applyFont="1" applyBorder="1">
      <alignment vertical="center"/>
    </xf>
    <xf numFmtId="201" fontId="3" fillId="0" borderId="26" xfId="0" applyNumberFormat="1" applyFont="1" applyBorder="1">
      <alignment vertical="center"/>
    </xf>
    <xf numFmtId="0" fontId="3" fillId="5" borderId="21" xfId="0" applyFont="1" applyFill="1" applyBorder="1">
      <alignment vertical="center"/>
    </xf>
    <xf numFmtId="203" fontId="3" fillId="0" borderId="0" xfId="0" applyNumberFormat="1" applyFont="1">
      <alignment vertical="center"/>
    </xf>
    <xf numFmtId="0" fontId="3" fillId="5" borderId="13" xfId="0" applyFont="1" applyFill="1" applyBorder="1" applyAlignment="1">
      <alignment horizontal="center" vertical="center" shrinkToFit="1"/>
    </xf>
    <xf numFmtId="202" fontId="3" fillId="5" borderId="13" xfId="0" applyNumberFormat="1" applyFont="1" applyFill="1" applyBorder="1" applyAlignment="1">
      <alignment horizontal="center" vertical="center" shrinkToFit="1"/>
    </xf>
    <xf numFmtId="184" fontId="3" fillId="0" borderId="0" xfId="0" applyNumberFormat="1" applyFont="1" applyAlignment="1">
      <alignment horizontal="left" vertical="center"/>
    </xf>
    <xf numFmtId="184" fontId="3" fillId="0" borderId="0" xfId="0" applyNumberFormat="1" applyFont="1" applyAlignment="1">
      <alignment horizontal="right" vertical="center"/>
    </xf>
    <xf numFmtId="184" fontId="3" fillId="0" borderId="13" xfId="0" applyNumberFormat="1" applyFont="1" applyBorder="1" applyAlignment="1">
      <alignment horizontal="center" vertical="center"/>
    </xf>
    <xf numFmtId="0" fontId="5" fillId="0" borderId="0" xfId="0" applyFont="1">
      <alignment vertical="center"/>
    </xf>
    <xf numFmtId="56" fontId="3" fillId="0" borderId="0" xfId="0" applyNumberFormat="1" applyFont="1">
      <alignment vertical="center"/>
    </xf>
    <xf numFmtId="56" fontId="3" fillId="0" borderId="0" xfId="0" applyNumberFormat="1" applyFont="1" applyAlignment="1">
      <alignment horizontal="right" vertical="center"/>
    </xf>
    <xf numFmtId="0" fontId="3" fillId="0" borderId="26" xfId="0" applyFont="1" applyBorder="1" applyAlignment="1">
      <alignment horizontal="left" vertical="center"/>
    </xf>
    <xf numFmtId="0" fontId="3" fillId="5" borderId="26"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0" fillId="0" borderId="13" xfId="0" applyFont="1" applyBorder="1" applyAlignment="1">
      <alignment horizontal="center" vertical="center"/>
    </xf>
    <xf numFmtId="0" fontId="21" fillId="0" borderId="13" xfId="0" applyFont="1" applyBorder="1" applyAlignment="1">
      <alignment horizontal="center" vertical="center"/>
    </xf>
    <xf numFmtId="0" fontId="21" fillId="5" borderId="13" xfId="0" applyFont="1" applyFill="1" applyBorder="1" applyAlignment="1">
      <alignment horizontal="center" vertical="center"/>
    </xf>
    <xf numFmtId="0" fontId="22" fillId="0" borderId="13" xfId="0" applyFont="1" applyBorder="1" applyAlignment="1">
      <alignment horizontal="center" vertical="center"/>
    </xf>
    <xf numFmtId="0" fontId="20" fillId="0" borderId="21" xfId="0" applyFont="1" applyBorder="1" applyAlignment="1">
      <alignment vertical="center" shrinkToFit="1"/>
    </xf>
    <xf numFmtId="0" fontId="20" fillId="0" borderId="13" xfId="0" applyFont="1" applyBorder="1" applyAlignment="1">
      <alignment horizontal="center" vertical="center" shrinkToFit="1"/>
    </xf>
    <xf numFmtId="0" fontId="23" fillId="0" borderId="0" xfId="0" applyFont="1" applyAlignment="1">
      <alignment horizontal="center" vertical="center"/>
    </xf>
    <xf numFmtId="0" fontId="20" fillId="0" borderId="22" xfId="0" applyFont="1" applyBorder="1" applyAlignment="1">
      <alignment horizontal="left" vertical="center" shrinkToFit="1"/>
    </xf>
    <xf numFmtId="0" fontId="20" fillId="5" borderId="0" xfId="0" applyFont="1" applyFill="1" applyAlignment="1">
      <alignment horizontal="left" vertical="center" shrinkToFit="1"/>
    </xf>
    <xf numFmtId="0" fontId="20" fillId="0" borderId="0" xfId="0" applyFont="1" applyAlignment="1">
      <alignment horizontal="right" vertical="center"/>
    </xf>
    <xf numFmtId="0" fontId="3" fillId="0" borderId="15" xfId="0" applyFont="1" applyBorder="1" applyAlignment="1">
      <alignment horizontal="center" vertical="center"/>
    </xf>
    <xf numFmtId="0" fontId="3" fillId="5" borderId="25" xfId="0" applyFont="1" applyFill="1" applyBorder="1">
      <alignment vertical="center"/>
    </xf>
    <xf numFmtId="20" fontId="3" fillId="0" borderId="0" xfId="0" applyNumberFormat="1" applyFont="1">
      <alignment vertical="center"/>
    </xf>
    <xf numFmtId="0" fontId="3" fillId="0" borderId="13" xfId="0" applyFont="1" applyBorder="1" applyAlignment="1">
      <alignment horizontal="center" vertical="center" wrapText="1"/>
    </xf>
    <xf numFmtId="207" fontId="20" fillId="5" borderId="13" xfId="0" applyNumberFormat="1" applyFont="1" applyFill="1" applyBorder="1" applyAlignment="1">
      <alignment horizontal="center" vertical="center"/>
    </xf>
    <xf numFmtId="0" fontId="5" fillId="0" borderId="13" xfId="0" applyFont="1" applyBorder="1" applyAlignment="1">
      <alignment horizontal="center" vertical="center"/>
    </xf>
    <xf numFmtId="0" fontId="3" fillId="3" borderId="8" xfId="0" applyFont="1" applyFill="1" applyBorder="1">
      <alignment vertical="center"/>
    </xf>
    <xf numFmtId="0" fontId="3" fillId="2" borderId="8" xfId="0" applyFont="1" applyFill="1" applyBorder="1">
      <alignment vertical="center"/>
    </xf>
    <xf numFmtId="0" fontId="3" fillId="4" borderId="8" xfId="0" applyFont="1" applyFill="1" applyBorder="1">
      <alignment vertical="center"/>
    </xf>
    <xf numFmtId="0" fontId="3" fillId="0" borderId="33" xfId="0" applyFont="1" applyBorder="1" applyAlignment="1">
      <alignment horizontal="right" vertical="center"/>
    </xf>
    <xf numFmtId="191" fontId="3" fillId="0" borderId="0" xfId="0" applyNumberFormat="1" applyFont="1" applyAlignment="1">
      <alignment horizontal="left" vertical="center"/>
    </xf>
    <xf numFmtId="0" fontId="3" fillId="10" borderId="0" xfId="0" applyFont="1" applyFill="1" applyAlignment="1">
      <alignment horizontal="left" vertical="center"/>
    </xf>
    <xf numFmtId="0" fontId="3" fillId="10" borderId="0" xfId="0" quotePrefix="1" applyFont="1" applyFill="1" applyAlignment="1">
      <alignment horizontal="left" vertical="center"/>
    </xf>
    <xf numFmtId="0" fontId="3" fillId="0" borderId="42" xfId="0" applyFont="1" applyBorder="1">
      <alignment vertical="center"/>
    </xf>
    <xf numFmtId="49" fontId="3" fillId="0" borderId="40" xfId="0" applyNumberFormat="1" applyFont="1" applyBorder="1">
      <alignment vertical="center"/>
    </xf>
    <xf numFmtId="0" fontId="3" fillId="5" borderId="42" xfId="0" applyFont="1" applyFill="1" applyBorder="1" applyAlignment="1">
      <alignment horizontal="right" vertical="center"/>
    </xf>
    <xf numFmtId="0" fontId="3" fillId="0" borderId="33" xfId="0" applyFont="1" applyBorder="1">
      <alignment vertical="center"/>
    </xf>
    <xf numFmtId="49" fontId="3" fillId="0" borderId="30" xfId="0" applyNumberFormat="1" applyFont="1" applyBorder="1">
      <alignment vertical="center"/>
    </xf>
    <xf numFmtId="0" fontId="3" fillId="0" borderId="91" xfId="0" applyFont="1" applyBorder="1" applyAlignment="1">
      <alignment horizontal="center" vertical="center"/>
    </xf>
    <xf numFmtId="0" fontId="3" fillId="0" borderId="78" xfId="0" applyFont="1" applyBorder="1">
      <alignment vertical="center"/>
    </xf>
    <xf numFmtId="0" fontId="3" fillId="0" borderId="75" xfId="0" applyFont="1" applyBorder="1">
      <alignment vertical="center"/>
    </xf>
    <xf numFmtId="0" fontId="3" fillId="0" borderId="91" xfId="0" applyFont="1" applyBorder="1">
      <alignment vertical="center"/>
    </xf>
    <xf numFmtId="0" fontId="3" fillId="0" borderId="96" xfId="0" applyFont="1" applyBorder="1" applyAlignment="1">
      <alignment horizontal="center" vertical="center"/>
    </xf>
    <xf numFmtId="0" fontId="3" fillId="0" borderId="95" xfId="0" applyFont="1" applyBorder="1">
      <alignment vertical="center"/>
    </xf>
    <xf numFmtId="0" fontId="7" fillId="0" borderId="0" xfId="0" applyFont="1" applyAlignment="1">
      <alignment horizontal="right" vertical="center"/>
    </xf>
    <xf numFmtId="55" fontId="3" fillId="0" borderId="0" xfId="0" applyNumberFormat="1" applyFont="1" applyAlignment="1">
      <alignment horizontal="right" vertical="center"/>
    </xf>
    <xf numFmtId="49" fontId="3" fillId="0" borderId="10" xfId="0" applyNumberFormat="1" applyFont="1" applyBorder="1" applyAlignment="1">
      <alignment horizontal="left" vertical="center"/>
    </xf>
    <xf numFmtId="0" fontId="6" fillId="0" borderId="19" xfId="0" applyFont="1" applyBorder="1" applyAlignment="1">
      <alignment horizontal="center" vertical="center"/>
    </xf>
    <xf numFmtId="0" fontId="6" fillId="0" borderId="0" xfId="0" applyFont="1">
      <alignment vertical="center"/>
    </xf>
    <xf numFmtId="0" fontId="6" fillId="0" borderId="20" xfId="0" applyFont="1" applyBorder="1">
      <alignment vertical="center"/>
    </xf>
    <xf numFmtId="0" fontId="3" fillId="0" borderId="0" xfId="0" applyFont="1" applyAlignment="1">
      <alignment vertical="center" wrapText="1"/>
    </xf>
    <xf numFmtId="0" fontId="3" fillId="0" borderId="19" xfId="0" applyFont="1" applyBorder="1" applyAlignment="1">
      <alignment horizontal="center" vertical="center"/>
    </xf>
    <xf numFmtId="0" fontId="5" fillId="0" borderId="25" xfId="0" applyFont="1" applyBorder="1">
      <alignment vertical="center"/>
    </xf>
    <xf numFmtId="0" fontId="5" fillId="0" borderId="25" xfId="0" applyFont="1" applyBorder="1" applyAlignment="1">
      <alignment vertical="top"/>
    </xf>
    <xf numFmtId="0" fontId="3" fillId="0" borderId="19" xfId="0" applyFont="1" applyBorder="1" applyAlignment="1">
      <alignment horizontal="center" vertical="center" wrapText="1"/>
    </xf>
    <xf numFmtId="0" fontId="5" fillId="0" borderId="38" xfId="0" applyFont="1" applyBorder="1">
      <alignment vertical="center"/>
    </xf>
    <xf numFmtId="0" fontId="27" fillId="5" borderId="26" xfId="0" applyFont="1" applyFill="1" applyBorder="1" applyAlignment="1">
      <alignment horizontal="right" vertical="center"/>
    </xf>
    <xf numFmtId="179" fontId="27" fillId="5" borderId="38" xfId="0" applyNumberFormat="1" applyFont="1" applyFill="1" applyBorder="1" applyAlignment="1">
      <alignment horizontal="left" vertical="center" shrinkToFit="1"/>
    </xf>
    <xf numFmtId="176" fontId="27" fillId="5" borderId="0" xfId="0" applyNumberFormat="1" applyFont="1" applyFill="1" applyAlignment="1">
      <alignment horizontal="center" vertical="center"/>
    </xf>
    <xf numFmtId="0" fontId="27" fillId="5" borderId="0" xfId="0" applyFont="1" applyFill="1">
      <alignment vertical="center"/>
    </xf>
    <xf numFmtId="0" fontId="27" fillId="5" borderId="0" xfId="0" applyFont="1" applyFill="1" applyAlignment="1">
      <alignment horizontal="right" vertical="center"/>
    </xf>
    <xf numFmtId="183" fontId="29" fillId="5" borderId="43" xfId="1" applyNumberFormat="1" applyFont="1" applyFill="1" applyBorder="1" applyAlignment="1">
      <alignment horizontal="center" shrinkToFit="1"/>
    </xf>
    <xf numFmtId="0" fontId="29" fillId="5" borderId="14" xfId="1" applyFont="1" applyFill="1" applyBorder="1" applyAlignment="1">
      <alignment horizontal="center" shrinkToFit="1"/>
    </xf>
    <xf numFmtId="186" fontId="27" fillId="5" borderId="13" xfId="0" applyNumberFormat="1" applyFont="1" applyFill="1" applyBorder="1" applyAlignment="1">
      <alignment horizontal="right" vertical="center" shrinkToFit="1"/>
    </xf>
    <xf numFmtId="176" fontId="28" fillId="0" borderId="0" xfId="0" applyNumberFormat="1" applyFont="1" applyAlignment="1">
      <alignment horizontal="right" vertical="center" shrinkToFit="1"/>
    </xf>
    <xf numFmtId="0" fontId="27" fillId="0" borderId="0" xfId="0" applyFont="1">
      <alignment vertical="center"/>
    </xf>
    <xf numFmtId="0" fontId="27" fillId="0" borderId="20" xfId="0" applyFont="1" applyBorder="1">
      <alignment vertical="center"/>
    </xf>
    <xf numFmtId="0" fontId="27" fillId="0" borderId="0" xfId="0" applyFont="1" applyAlignment="1">
      <alignment vertical="top"/>
    </xf>
    <xf numFmtId="0" fontId="27" fillId="10" borderId="0" xfId="0" applyFont="1" applyFill="1">
      <alignment vertical="center"/>
    </xf>
    <xf numFmtId="0" fontId="27" fillId="10" borderId="0" xfId="0" applyFont="1" applyFill="1" applyAlignment="1">
      <alignment vertical="top"/>
    </xf>
    <xf numFmtId="0" fontId="30" fillId="10" borderId="0" xfId="0" applyFont="1" applyFill="1">
      <alignment vertical="center"/>
    </xf>
    <xf numFmtId="0" fontId="30" fillId="10" borderId="0" xfId="0" applyFont="1" applyFill="1" applyAlignment="1">
      <alignment vertical="top"/>
    </xf>
    <xf numFmtId="0" fontId="27" fillId="0" borderId="20" xfId="0" applyFont="1" applyBorder="1" applyAlignment="1">
      <alignment vertical="top"/>
    </xf>
    <xf numFmtId="0" fontId="30" fillId="10" borderId="20" xfId="0" applyFont="1" applyFill="1" applyBorder="1">
      <alignment vertical="center"/>
    </xf>
    <xf numFmtId="0" fontId="30" fillId="10" borderId="0" xfId="0" applyFont="1" applyFill="1" applyAlignment="1">
      <alignment horizontal="left" vertical="center"/>
    </xf>
    <xf numFmtId="190" fontId="27" fillId="10" borderId="0" xfId="0" applyNumberFormat="1" applyFont="1" applyFill="1" applyAlignment="1">
      <alignment horizontal="left" vertical="center"/>
    </xf>
    <xf numFmtId="0" fontId="27" fillId="10" borderId="20" xfId="0" applyFont="1" applyFill="1" applyBorder="1">
      <alignment vertical="center"/>
    </xf>
    <xf numFmtId="208" fontId="30" fillId="10" borderId="0" xfId="0" applyNumberFormat="1" applyFont="1" applyFill="1" applyAlignment="1">
      <alignment horizontal="center" vertical="center"/>
    </xf>
    <xf numFmtId="191" fontId="27" fillId="10" borderId="0" xfId="0" applyNumberFormat="1" applyFont="1" applyFill="1" applyAlignment="1">
      <alignment horizontal="left" vertical="center"/>
    </xf>
    <xf numFmtId="209" fontId="27" fillId="10" borderId="0" xfId="5" applyNumberFormat="1" applyFont="1" applyFill="1" applyAlignment="1">
      <alignment horizontal="center" vertical="center"/>
    </xf>
    <xf numFmtId="209" fontId="30" fillId="10" borderId="0" xfId="5" applyNumberFormat="1" applyFont="1" applyFill="1" applyAlignment="1">
      <alignment horizontal="center" vertical="center"/>
    </xf>
    <xf numFmtId="192" fontId="27" fillId="10" borderId="0" xfId="0" applyNumberFormat="1" applyFont="1" applyFill="1" applyAlignment="1">
      <alignment horizontal="left" vertical="center"/>
    </xf>
    <xf numFmtId="9" fontId="27" fillId="10" borderId="0" xfId="0" applyNumberFormat="1" applyFont="1" applyFill="1" applyAlignment="1">
      <alignment horizontal="center" vertical="center"/>
    </xf>
    <xf numFmtId="0" fontId="30" fillId="10" borderId="20" xfId="0" applyFont="1" applyFill="1" applyBorder="1" applyAlignment="1">
      <alignment horizontal="center" vertical="center"/>
    </xf>
    <xf numFmtId="186" fontId="27" fillId="5" borderId="17" xfId="0" applyNumberFormat="1" applyFont="1" applyFill="1" applyBorder="1">
      <alignment vertical="center"/>
    </xf>
    <xf numFmtId="195" fontId="27" fillId="5" borderId="38" xfId="0" applyNumberFormat="1" applyFont="1" applyFill="1" applyBorder="1">
      <alignment vertical="center"/>
    </xf>
    <xf numFmtId="0" fontId="27" fillId="6" borderId="21" xfId="0" applyFont="1" applyFill="1" applyBorder="1" applyAlignment="1">
      <alignment horizontal="center" vertical="center"/>
    </xf>
    <xf numFmtId="0" fontId="27" fillId="0" borderId="22" xfId="0" applyFont="1" applyBorder="1" applyAlignment="1">
      <alignment horizontal="center" vertical="center"/>
    </xf>
    <xf numFmtId="196" fontId="28" fillId="5" borderId="13" xfId="0" applyNumberFormat="1" applyFont="1" applyFill="1" applyBorder="1" applyAlignment="1">
      <alignment vertical="center" shrinkToFit="1"/>
    </xf>
    <xf numFmtId="0" fontId="28" fillId="5" borderId="26" xfId="0" applyFont="1" applyFill="1" applyBorder="1">
      <alignment vertical="center"/>
    </xf>
    <xf numFmtId="0" fontId="14" fillId="0" borderId="103" xfId="0" applyFont="1" applyBorder="1" applyAlignment="1">
      <alignment horizontal="center" vertical="center"/>
    </xf>
    <xf numFmtId="0" fontId="27" fillId="5" borderId="17" xfId="0" applyFont="1" applyFill="1" applyBorder="1">
      <alignment vertical="center"/>
    </xf>
    <xf numFmtId="0" fontId="27" fillId="5" borderId="14" xfId="0" applyFont="1" applyFill="1" applyBorder="1" applyAlignment="1">
      <alignment horizontal="center" vertical="center"/>
    </xf>
    <xf numFmtId="0" fontId="27" fillId="5" borderId="14" xfId="0" applyFont="1" applyFill="1" applyBorder="1" applyAlignment="1">
      <alignment horizontal="center" vertical="center" shrinkToFit="1"/>
    </xf>
    <xf numFmtId="202" fontId="27" fillId="5" borderId="14" xfId="0" applyNumberFormat="1" applyFont="1" applyFill="1" applyBorder="1" applyAlignment="1">
      <alignment horizontal="center" vertical="center" shrinkToFit="1"/>
    </xf>
    <xf numFmtId="0" fontId="27" fillId="5" borderId="21" xfId="0" applyFont="1" applyFill="1" applyBorder="1">
      <alignment vertical="center"/>
    </xf>
    <xf numFmtId="0" fontId="27" fillId="5" borderId="13" xfId="0" applyFont="1" applyFill="1" applyBorder="1" applyAlignment="1">
      <alignment horizontal="center" vertical="center"/>
    </xf>
    <xf numFmtId="0" fontId="27" fillId="5" borderId="13" xfId="0" applyFont="1" applyFill="1" applyBorder="1" applyAlignment="1">
      <alignment horizontal="center" vertical="center" shrinkToFit="1"/>
    </xf>
    <xf numFmtId="202" fontId="27" fillId="5" borderId="13" xfId="0" applyNumberFormat="1" applyFont="1" applyFill="1" applyBorder="1" applyAlignment="1">
      <alignment horizontal="center" vertical="center" shrinkToFit="1"/>
    </xf>
    <xf numFmtId="177" fontId="27" fillId="5" borderId="0" xfId="0" applyNumberFormat="1" applyFont="1" applyFill="1" applyAlignment="1">
      <alignment horizontal="right" vertical="center"/>
    </xf>
    <xf numFmtId="0" fontId="28" fillId="0" borderId="45" xfId="0" applyFont="1" applyBorder="1" applyAlignment="1">
      <alignment horizontal="right" vertical="center"/>
    </xf>
    <xf numFmtId="0" fontId="28" fillId="10" borderId="0" xfId="0" applyFont="1" applyFill="1" applyAlignment="1">
      <alignment horizontal="left" vertical="center"/>
    </xf>
    <xf numFmtId="0" fontId="32" fillId="10" borderId="0" xfId="0" applyFont="1" applyFill="1" applyAlignment="1">
      <alignment horizontal="left" vertical="center"/>
    </xf>
    <xf numFmtId="0" fontId="32" fillId="10" borderId="20" xfId="0" applyFont="1" applyFill="1" applyBorder="1" applyAlignment="1">
      <alignment horizontal="left" vertical="center"/>
    </xf>
    <xf numFmtId="0" fontId="28" fillId="10" borderId="20" xfId="0" applyFont="1" applyFill="1" applyBorder="1" applyAlignment="1">
      <alignment horizontal="left" vertical="center"/>
    </xf>
    <xf numFmtId="176" fontId="28" fillId="0" borderId="0" xfId="0" applyNumberFormat="1" applyFont="1" applyAlignment="1">
      <alignment horizontal="left" vertical="center" shrinkToFit="1"/>
    </xf>
    <xf numFmtId="182" fontId="27" fillId="0" borderId="48" xfId="0" applyNumberFormat="1" applyFont="1" applyBorder="1" applyAlignment="1">
      <alignment horizontal="center" vertical="center" shrinkToFit="1"/>
    </xf>
    <xf numFmtId="0" fontId="27" fillId="0" borderId="48" xfId="0" applyFont="1" applyBorder="1" applyAlignment="1">
      <alignment horizontal="center" vertical="center" shrinkToFit="1"/>
    </xf>
    <xf numFmtId="0" fontId="27" fillId="0" borderId="50" xfId="0" applyFont="1" applyBorder="1" applyAlignment="1">
      <alignment horizontal="center" vertical="center" shrinkToFit="1"/>
    </xf>
    <xf numFmtId="184" fontId="27" fillId="5" borderId="13" xfId="0" applyNumberFormat="1" applyFont="1" applyFill="1" applyBorder="1" applyAlignment="1">
      <alignment horizontal="center" vertical="center"/>
    </xf>
    <xf numFmtId="204" fontId="28" fillId="0" borderId="22" xfId="0" applyNumberFormat="1" applyFont="1" applyBorder="1" applyAlignment="1">
      <alignment horizontal="left" vertical="center"/>
    </xf>
    <xf numFmtId="196" fontId="27" fillId="5" borderId="13" xfId="0" applyNumberFormat="1" applyFont="1" applyFill="1" applyBorder="1" applyAlignment="1">
      <alignment vertical="center" shrinkToFit="1"/>
    </xf>
    <xf numFmtId="196" fontId="28" fillId="0" borderId="13" xfId="0" applyNumberFormat="1" applyFont="1" applyBorder="1" applyAlignment="1">
      <alignment vertical="center" shrinkToFit="1"/>
    </xf>
    <xf numFmtId="196" fontId="28" fillId="0" borderId="13" xfId="0" applyNumberFormat="1" applyFont="1" applyBorder="1" applyAlignment="1">
      <alignment horizontal="right" vertical="center" shrinkToFit="1"/>
    </xf>
    <xf numFmtId="0" fontId="20" fillId="0" borderId="14" xfId="0" applyFont="1" applyBorder="1" applyAlignment="1">
      <alignment horizontal="center" vertical="center"/>
    </xf>
    <xf numFmtId="0" fontId="22" fillId="0" borderId="99" xfId="0" applyFont="1" applyBorder="1" applyAlignment="1">
      <alignment horizontal="center" vertical="center"/>
    </xf>
    <xf numFmtId="207" fontId="33" fillId="5" borderId="99" xfId="0" applyNumberFormat="1" applyFont="1" applyFill="1" applyBorder="1" applyAlignment="1">
      <alignment horizontal="center" vertical="center"/>
    </xf>
    <xf numFmtId="0" fontId="34" fillId="5" borderId="14" xfId="0" applyFont="1" applyFill="1" applyBorder="1" applyAlignment="1">
      <alignment horizontal="center" vertical="center"/>
    </xf>
    <xf numFmtId="0" fontId="34" fillId="5" borderId="13" xfId="0" applyFont="1" applyFill="1" applyBorder="1" applyAlignment="1">
      <alignment horizontal="center" vertical="center"/>
    </xf>
    <xf numFmtId="0" fontId="33" fillId="0" borderId="18" xfId="0" applyFont="1" applyBorder="1" applyAlignment="1">
      <alignment horizontal="left" vertical="center" shrinkToFit="1"/>
    </xf>
    <xf numFmtId="0" fontId="33" fillId="0" borderId="14" xfId="0" applyFont="1" applyBorder="1" applyAlignment="1">
      <alignment horizontal="center" vertical="center" shrinkToFit="1"/>
    </xf>
    <xf numFmtId="0" fontId="33" fillId="0" borderId="22" xfId="0" applyFont="1" applyBorder="1" applyAlignment="1">
      <alignment horizontal="left" vertical="center" shrinkToFit="1"/>
    </xf>
    <xf numFmtId="0" fontId="33" fillId="0" borderId="13" xfId="0" applyFont="1" applyBorder="1" applyAlignment="1">
      <alignment horizontal="center" vertical="center" shrinkToFit="1"/>
    </xf>
    <xf numFmtId="196" fontId="36" fillId="5" borderId="0" xfId="0" applyNumberFormat="1" applyFont="1" applyFill="1" applyAlignment="1">
      <alignment horizontal="center" vertical="center" shrinkToFit="1"/>
    </xf>
    <xf numFmtId="196" fontId="36" fillId="5" borderId="0" xfId="0" applyNumberFormat="1" applyFont="1" applyFill="1" applyAlignment="1">
      <alignment horizontal="right" vertical="center" shrinkToFit="1"/>
    </xf>
    <xf numFmtId="207" fontId="36" fillId="0" borderId="0" xfId="0" applyNumberFormat="1" applyFont="1" applyAlignment="1">
      <alignment horizontal="center" vertical="center" shrinkToFit="1"/>
    </xf>
    <xf numFmtId="0" fontId="33" fillId="0" borderId="21" xfId="0" applyFont="1" applyBorder="1" applyAlignment="1">
      <alignment vertical="center" shrinkToFit="1"/>
    </xf>
    <xf numFmtId="0" fontId="35" fillId="0" borderId="0" xfId="0" applyFont="1" applyAlignment="1">
      <alignment horizontal="center" vertical="center"/>
    </xf>
    <xf numFmtId="0" fontId="35" fillId="5" borderId="0" xfId="0" applyFont="1" applyFill="1" applyAlignment="1">
      <alignment horizontal="right" vertical="center"/>
    </xf>
    <xf numFmtId="0" fontId="35" fillId="0" borderId="0" xfId="0" applyFont="1" applyAlignment="1">
      <alignment horizontal="right" vertical="center"/>
    </xf>
    <xf numFmtId="0" fontId="33" fillId="0" borderId="0" xfId="0" applyFont="1">
      <alignment vertical="center"/>
    </xf>
    <xf numFmtId="207" fontId="33" fillId="0" borderId="0" xfId="0" applyNumberFormat="1" applyFont="1">
      <alignment vertical="center"/>
    </xf>
    <xf numFmtId="0" fontId="33" fillId="0" borderId="0" xfId="0" applyFont="1" applyAlignment="1">
      <alignment horizontal="center" vertical="center"/>
    </xf>
    <xf numFmtId="0" fontId="33" fillId="0" borderId="0" xfId="0" applyFont="1" applyAlignment="1">
      <alignment horizontal="right" vertical="center"/>
    </xf>
    <xf numFmtId="205" fontId="33" fillId="5" borderId="0" xfId="0" applyNumberFormat="1" applyFont="1" applyFill="1" applyAlignment="1">
      <alignment vertical="center" shrinkToFit="1"/>
    </xf>
    <xf numFmtId="206" fontId="33" fillId="0" borderId="0" xfId="0" applyNumberFormat="1" applyFont="1">
      <alignment vertical="center"/>
    </xf>
    <xf numFmtId="177" fontId="27" fillId="0" borderId="0" xfId="0" applyNumberFormat="1" applyFont="1">
      <alignment vertical="center"/>
    </xf>
    <xf numFmtId="0" fontId="18" fillId="5" borderId="0" xfId="0" applyFont="1" applyFill="1" applyAlignment="1">
      <alignment horizontal="right" vertical="center"/>
    </xf>
    <xf numFmtId="0" fontId="18" fillId="5" borderId="28" xfId="0" applyFont="1" applyFill="1" applyBorder="1" applyAlignment="1">
      <alignment horizontal="right" vertical="center"/>
    </xf>
    <xf numFmtId="0" fontId="18" fillId="0" borderId="19" xfId="0" applyFont="1" applyBorder="1">
      <alignment vertical="center"/>
    </xf>
    <xf numFmtId="0" fontId="18" fillId="0" borderId="0" xfId="0" applyFont="1">
      <alignment vertical="center"/>
    </xf>
    <xf numFmtId="0" fontId="18" fillId="0" borderId="20" xfId="0" applyFont="1" applyBorder="1">
      <alignment vertical="center"/>
    </xf>
    <xf numFmtId="196" fontId="27" fillId="5" borderId="14" xfId="0" applyNumberFormat="1" applyFont="1" applyFill="1" applyBorder="1" applyAlignment="1">
      <alignment vertical="center" shrinkToFit="1"/>
    </xf>
    <xf numFmtId="49" fontId="27" fillId="5" borderId="34" xfId="0" applyNumberFormat="1" applyFont="1" applyFill="1" applyBorder="1" applyAlignment="1">
      <alignment vertical="center" shrinkToFit="1"/>
    </xf>
    <xf numFmtId="49" fontId="27" fillId="5" borderId="35" xfId="0" applyNumberFormat="1" applyFont="1" applyFill="1" applyBorder="1" applyAlignment="1">
      <alignment vertical="center" shrinkToFit="1"/>
    </xf>
    <xf numFmtId="196" fontId="27" fillId="0" borderId="70" xfId="0" applyNumberFormat="1" applyFont="1" applyBorder="1" applyAlignment="1">
      <alignment vertical="center" shrinkToFit="1"/>
    </xf>
    <xf numFmtId="49" fontId="27" fillId="0" borderId="71" xfId="0" applyNumberFormat="1" applyFont="1" applyBorder="1" applyAlignment="1">
      <alignment vertical="center" shrinkToFit="1"/>
    </xf>
    <xf numFmtId="196" fontId="27" fillId="10" borderId="37" xfId="0" applyNumberFormat="1" applyFont="1" applyFill="1" applyBorder="1" applyAlignment="1">
      <alignment vertical="center" shrinkToFit="1"/>
    </xf>
    <xf numFmtId="49" fontId="27" fillId="10" borderId="84" xfId="0" applyNumberFormat="1" applyFont="1" applyFill="1" applyBorder="1" applyAlignment="1">
      <alignment vertical="center" shrinkToFit="1"/>
    </xf>
    <xf numFmtId="196" fontId="27" fillId="5" borderId="80" xfId="0" applyNumberFormat="1" applyFont="1" applyFill="1" applyBorder="1" applyAlignment="1">
      <alignment vertical="center" shrinkToFit="1"/>
    </xf>
    <xf numFmtId="49" fontId="27" fillId="5" borderId="81" xfId="0" applyNumberFormat="1" applyFont="1" applyFill="1" applyBorder="1" applyAlignment="1">
      <alignment vertical="center" shrinkToFit="1"/>
    </xf>
    <xf numFmtId="196" fontId="27" fillId="5" borderId="24" xfId="0" applyNumberFormat="1" applyFont="1" applyFill="1" applyBorder="1" applyAlignment="1">
      <alignment vertical="center" shrinkToFit="1"/>
    </xf>
    <xf numFmtId="49" fontId="27" fillId="5" borderId="76" xfId="0" applyNumberFormat="1" applyFont="1" applyFill="1" applyBorder="1" applyAlignment="1">
      <alignment vertical="center" shrinkToFit="1"/>
    </xf>
    <xf numFmtId="196" fontId="27" fillId="5" borderId="39" xfId="0" applyNumberFormat="1" applyFont="1" applyFill="1" applyBorder="1" applyAlignment="1">
      <alignment vertical="center" shrinkToFit="1"/>
    </xf>
    <xf numFmtId="49" fontId="27" fillId="5" borderId="92" xfId="0" applyNumberFormat="1" applyFont="1" applyFill="1" applyBorder="1" applyAlignment="1">
      <alignment vertical="center" shrinkToFit="1"/>
    </xf>
    <xf numFmtId="196" fontId="27" fillId="5" borderId="94" xfId="0" applyNumberFormat="1" applyFont="1" applyFill="1" applyBorder="1" applyAlignment="1">
      <alignment vertical="center" shrinkToFit="1"/>
    </xf>
    <xf numFmtId="49" fontId="27" fillId="5" borderId="93" xfId="0" applyNumberFormat="1" applyFont="1" applyFill="1" applyBorder="1" applyAlignment="1">
      <alignment vertical="center" wrapText="1"/>
    </xf>
    <xf numFmtId="196" fontId="27" fillId="10" borderId="24" xfId="0" applyNumberFormat="1" applyFont="1" applyFill="1" applyBorder="1" applyAlignment="1">
      <alignment vertical="center" shrinkToFit="1"/>
    </xf>
    <xf numFmtId="49" fontId="27" fillId="10" borderId="76" xfId="0" applyNumberFormat="1" applyFont="1" applyFill="1" applyBorder="1" applyAlignment="1">
      <alignment vertical="center" shrinkToFit="1"/>
    </xf>
    <xf numFmtId="196" fontId="27" fillId="0" borderId="65" xfId="0" applyNumberFormat="1" applyFont="1" applyBorder="1" applyAlignment="1">
      <alignment vertical="center" shrinkToFit="1"/>
    </xf>
    <xf numFmtId="0" fontId="27" fillId="0" borderId="66" xfId="0" applyFont="1" applyBorder="1">
      <alignment vertical="center"/>
    </xf>
    <xf numFmtId="200" fontId="28" fillId="0" borderId="26" xfId="0" applyNumberFormat="1" applyFont="1" applyBorder="1">
      <alignment vertical="center"/>
    </xf>
    <xf numFmtId="201" fontId="28" fillId="0" borderId="26" xfId="0" applyNumberFormat="1" applyFont="1" applyBorder="1">
      <alignment vertical="center"/>
    </xf>
    <xf numFmtId="56" fontId="27" fillId="5" borderId="48" xfId="0" applyNumberFormat="1" applyFont="1" applyFill="1" applyBorder="1" applyAlignment="1">
      <alignment horizontal="center" vertical="center" shrinkToFit="1"/>
    </xf>
    <xf numFmtId="0" fontId="28" fillId="0" borderId="0" xfId="0" applyFont="1">
      <alignment vertical="center"/>
    </xf>
    <xf numFmtId="0" fontId="18" fillId="0" borderId="19" xfId="0" applyFont="1" applyBorder="1" applyAlignment="1">
      <alignment horizontal="center" vertical="center"/>
    </xf>
    <xf numFmtId="0" fontId="18" fillId="0" borderId="17" xfId="0" applyFont="1" applyBorder="1" applyAlignment="1">
      <alignment horizontal="center" vertical="center"/>
    </xf>
    <xf numFmtId="0" fontId="18" fillId="0" borderId="26" xfId="0" applyFont="1" applyBorder="1">
      <alignment vertical="center"/>
    </xf>
    <xf numFmtId="49" fontId="40" fillId="0" borderId="15" xfId="0" applyNumberFormat="1" applyFont="1" applyBorder="1" applyAlignment="1">
      <alignment horizontal="center" vertical="center"/>
    </xf>
    <xf numFmtId="0" fontId="18" fillId="0" borderId="25" xfId="0" applyFont="1" applyBorder="1">
      <alignment vertical="center"/>
    </xf>
    <xf numFmtId="0" fontId="18" fillId="0" borderId="16" xfId="0" applyFont="1" applyBorder="1">
      <alignment vertical="center"/>
    </xf>
    <xf numFmtId="0" fontId="0" fillId="0" borderId="0" xfId="0" applyAlignment="1">
      <alignment horizontal="center" vertical="center"/>
    </xf>
    <xf numFmtId="0" fontId="42" fillId="7" borderId="104" xfId="0" applyFont="1" applyFill="1" applyBorder="1" applyAlignment="1">
      <alignment horizontal="center" vertical="center"/>
    </xf>
    <xf numFmtId="0" fontId="42" fillId="0" borderId="0" xfId="0" applyFont="1">
      <alignment vertical="center"/>
    </xf>
    <xf numFmtId="0" fontId="43" fillId="7" borderId="104" xfId="0" applyFont="1" applyFill="1" applyBorder="1" applyAlignment="1">
      <alignment horizontal="center" vertical="center" wrapText="1"/>
    </xf>
    <xf numFmtId="0" fontId="43" fillId="11" borderId="104" xfId="0" applyFont="1" applyFill="1" applyBorder="1" applyAlignment="1">
      <alignment horizontal="center" vertical="center"/>
    </xf>
    <xf numFmtId="0" fontId="43" fillId="0" borderId="0" xfId="0" applyFont="1">
      <alignment vertical="center"/>
    </xf>
    <xf numFmtId="0" fontId="43" fillId="0" borderId="0" xfId="0" applyFont="1" applyAlignment="1">
      <alignment vertical="center" wrapText="1"/>
    </xf>
    <xf numFmtId="0" fontId="42" fillId="7" borderId="104" xfId="0" applyFont="1" applyFill="1" applyBorder="1" applyAlignment="1">
      <alignment horizontal="center" vertical="center" shrinkToFit="1"/>
    </xf>
    <xf numFmtId="0" fontId="43" fillId="0" borderId="0" xfId="0" applyFont="1" applyAlignment="1">
      <alignment vertical="center" shrinkToFit="1"/>
    </xf>
    <xf numFmtId="211" fontId="43" fillId="7" borderId="104" xfId="0" applyNumberFormat="1" applyFont="1" applyFill="1" applyBorder="1" applyAlignment="1">
      <alignment horizontal="center" vertical="center"/>
    </xf>
    <xf numFmtId="211" fontId="43" fillId="0" borderId="0" xfId="0" applyNumberFormat="1" applyFont="1">
      <alignment vertical="center"/>
    </xf>
    <xf numFmtId="212" fontId="43" fillId="0" borderId="0" xfId="0" applyNumberFormat="1" applyFont="1">
      <alignment vertical="center"/>
    </xf>
    <xf numFmtId="212" fontId="43" fillId="7" borderId="104" xfId="0" applyNumberFormat="1" applyFont="1" applyFill="1" applyBorder="1" applyAlignment="1">
      <alignment horizontal="center" vertical="center" shrinkToFit="1"/>
    </xf>
    <xf numFmtId="0" fontId="43" fillId="12" borderId="104" xfId="0" applyFont="1" applyFill="1" applyBorder="1">
      <alignment vertical="center"/>
    </xf>
    <xf numFmtId="0" fontId="43" fillId="12" borderId="104" xfId="0" applyFont="1" applyFill="1" applyBorder="1" applyAlignment="1">
      <alignment vertical="center" wrapText="1"/>
    </xf>
    <xf numFmtId="211" fontId="43" fillId="12" borderId="104" xfId="0" applyNumberFormat="1" applyFont="1" applyFill="1" applyBorder="1">
      <alignment vertical="center"/>
    </xf>
    <xf numFmtId="212" fontId="43" fillId="12" borderId="104" xfId="0" applyNumberFormat="1" applyFont="1" applyFill="1" applyBorder="1">
      <alignment vertical="center"/>
    </xf>
    <xf numFmtId="0" fontId="42" fillId="2" borderId="104" xfId="0" applyFont="1" applyFill="1" applyBorder="1" applyAlignment="1">
      <alignment horizontal="center" vertical="center" shrinkToFit="1"/>
    </xf>
    <xf numFmtId="0" fontId="43" fillId="8" borderId="104" xfId="0" applyFont="1" applyFill="1" applyBorder="1" applyAlignment="1">
      <alignment vertical="center" shrinkToFit="1"/>
    </xf>
    <xf numFmtId="0" fontId="43" fillId="8" borderId="104" xfId="0" applyFont="1" applyFill="1" applyBorder="1">
      <alignment vertical="center"/>
    </xf>
    <xf numFmtId="0" fontId="42" fillId="0" borderId="0" xfId="0" applyFont="1" applyAlignment="1">
      <alignment horizontal="center" vertical="center"/>
    </xf>
    <xf numFmtId="0" fontId="42" fillId="0" borderId="0" xfId="0" applyFont="1" applyAlignment="1">
      <alignment vertical="center" shrinkToFit="1"/>
    </xf>
    <xf numFmtId="210" fontId="42" fillId="0" borderId="0" xfId="0" applyNumberFormat="1" applyFont="1" applyAlignment="1">
      <alignment vertical="center" shrinkToFit="1"/>
    </xf>
    <xf numFmtId="210" fontId="42" fillId="0" borderId="105" xfId="0" applyNumberFormat="1" applyFont="1" applyBorder="1" applyAlignment="1">
      <alignment horizontal="center" vertical="center" shrinkToFit="1"/>
    </xf>
    <xf numFmtId="206" fontId="42" fillId="0" borderId="106" xfId="0" applyNumberFormat="1" applyFont="1" applyBorder="1">
      <alignment vertical="center"/>
    </xf>
    <xf numFmtId="210" fontId="42" fillId="0" borderId="110" xfId="0" applyNumberFormat="1" applyFont="1" applyBorder="1" applyAlignment="1">
      <alignment horizontal="center" vertical="center" shrinkToFit="1"/>
    </xf>
    <xf numFmtId="206" fontId="42" fillId="0" borderId="114" xfId="0" applyNumberFormat="1" applyFont="1" applyBorder="1">
      <alignment vertical="center"/>
    </xf>
    <xf numFmtId="0" fontId="45" fillId="12" borderId="104" xfId="0" applyFont="1" applyFill="1" applyBorder="1" applyAlignment="1">
      <alignment horizontal="left" vertical="center" wrapText="1"/>
    </xf>
    <xf numFmtId="210" fontId="42" fillId="0" borderId="117" xfId="0" applyNumberFormat="1" applyFont="1" applyBorder="1">
      <alignment vertical="center"/>
    </xf>
    <xf numFmtId="211" fontId="42" fillId="0" borderId="107" xfId="0" applyNumberFormat="1" applyFont="1" applyBorder="1" applyAlignment="1">
      <alignment vertical="center" shrinkToFit="1"/>
    </xf>
    <xf numFmtId="211" fontId="42" fillId="0" borderId="115" xfId="0" applyNumberFormat="1" applyFont="1" applyBorder="1" applyAlignment="1">
      <alignment vertical="center" shrinkToFit="1"/>
    </xf>
    <xf numFmtId="211" fontId="42" fillId="0" borderId="117" xfId="0" applyNumberFormat="1" applyFont="1" applyBorder="1">
      <alignment vertical="center"/>
    </xf>
    <xf numFmtId="206" fontId="42" fillId="0" borderId="117" xfId="0" applyNumberFormat="1" applyFont="1" applyBorder="1">
      <alignment vertical="center"/>
    </xf>
    <xf numFmtId="0" fontId="0" fillId="0" borderId="13" xfId="0" applyBorder="1">
      <alignment vertical="center"/>
    </xf>
    <xf numFmtId="0" fontId="0" fillId="12" borderId="13" xfId="0" applyFill="1" applyBorder="1">
      <alignment vertical="center"/>
    </xf>
    <xf numFmtId="0" fontId="43" fillId="8" borderId="104" xfId="0" applyFont="1" applyFill="1" applyBorder="1" applyAlignment="1">
      <alignment horizontal="center" vertical="center"/>
    </xf>
    <xf numFmtId="0" fontId="43" fillId="0" borderId="0" xfId="0" applyFont="1" applyAlignment="1">
      <alignment horizontal="center" vertical="center"/>
    </xf>
    <xf numFmtId="210" fontId="42" fillId="0" borderId="23" xfId="0" applyNumberFormat="1" applyFont="1" applyBorder="1">
      <alignment vertical="center"/>
    </xf>
    <xf numFmtId="206" fontId="42" fillId="0" borderId="118" xfId="0" applyNumberFormat="1" applyFont="1" applyBorder="1">
      <alignment vertical="center"/>
    </xf>
    <xf numFmtId="211" fontId="42" fillId="0" borderId="105" xfId="0" applyNumberFormat="1" applyFont="1" applyBorder="1" applyAlignment="1">
      <alignment vertical="center" shrinkToFit="1"/>
    </xf>
    <xf numFmtId="210" fontId="42" fillId="0" borderId="24" xfId="0" applyNumberFormat="1" applyFont="1" applyBorder="1">
      <alignment vertical="center"/>
    </xf>
    <xf numFmtId="210" fontId="42" fillId="0" borderId="116" xfId="0" applyNumberFormat="1" applyFont="1" applyBorder="1">
      <alignment vertical="center"/>
    </xf>
    <xf numFmtId="0" fontId="47" fillId="0" borderId="13" xfId="0" applyFont="1" applyBorder="1">
      <alignment vertical="center"/>
    </xf>
    <xf numFmtId="0" fontId="0" fillId="13" borderId="13" xfId="0" applyFill="1" applyBorder="1">
      <alignment vertical="center"/>
    </xf>
    <xf numFmtId="0" fontId="28" fillId="0" borderId="0" xfId="0" applyFont="1" applyAlignment="1">
      <alignment horizontal="left" vertical="top" wrapText="1"/>
    </xf>
    <xf numFmtId="0" fontId="28" fillId="0" borderId="20" xfId="0" applyFont="1" applyBorder="1" applyAlignment="1">
      <alignment horizontal="left" vertical="top" wrapText="1"/>
    </xf>
    <xf numFmtId="0" fontId="18" fillId="0" borderId="0" xfId="0" applyFont="1" applyAlignment="1">
      <alignment horizontal="left" vertical="top" wrapText="1"/>
    </xf>
    <xf numFmtId="0" fontId="18" fillId="0" borderId="20" xfId="0" applyFont="1" applyBorder="1" applyAlignment="1">
      <alignment horizontal="left" vertical="top" wrapText="1"/>
    </xf>
    <xf numFmtId="0" fontId="18" fillId="0" borderId="20" xfId="0" applyFont="1" applyBorder="1" applyAlignment="1">
      <alignment horizontal="left" wrapText="1"/>
    </xf>
    <xf numFmtId="0" fontId="50" fillId="0" borderId="0" xfId="1" applyFont="1">
      <alignment vertical="center"/>
    </xf>
    <xf numFmtId="0" fontId="12" fillId="0" borderId="0" xfId="1">
      <alignment vertical="center"/>
    </xf>
    <xf numFmtId="0" fontId="52" fillId="0" borderId="0" xfId="1" applyFont="1">
      <alignment vertical="center"/>
    </xf>
    <xf numFmtId="0" fontId="53" fillId="0" borderId="0" xfId="1" applyFont="1">
      <alignment vertical="center"/>
    </xf>
    <xf numFmtId="0" fontId="12" fillId="0" borderId="104" xfId="1" applyBorder="1" applyAlignment="1">
      <alignment horizontal="left" vertical="center" indent="1"/>
    </xf>
    <xf numFmtId="0" fontId="12" fillId="0" borderId="104" xfId="1" applyBorder="1" applyAlignment="1">
      <alignment horizontal="center" vertical="center"/>
    </xf>
    <xf numFmtId="0" fontId="12" fillId="0" borderId="0" xfId="1" applyAlignment="1">
      <alignment horizontal="left" vertical="center" indent="1"/>
    </xf>
    <xf numFmtId="0" fontId="18" fillId="14" borderId="104" xfId="1" applyFont="1" applyFill="1" applyBorder="1" applyAlignment="1" applyProtection="1">
      <alignment horizontal="center" vertical="center"/>
      <protection locked="0"/>
    </xf>
    <xf numFmtId="0" fontId="12" fillId="0" borderId="0" xfId="7">
      <alignment vertical="center"/>
    </xf>
    <xf numFmtId="0" fontId="12" fillId="0" borderId="104" xfId="7" applyBorder="1">
      <alignment vertical="center"/>
    </xf>
    <xf numFmtId="0" fontId="12" fillId="0" borderId="104" xfId="7" quotePrefix="1" applyBorder="1" applyAlignment="1">
      <alignment horizontal="center" vertical="center"/>
    </xf>
    <xf numFmtId="49" fontId="12" fillId="0" borderId="0" xfId="1" applyNumberFormat="1" applyAlignment="1">
      <alignment horizontal="left" vertical="center"/>
    </xf>
    <xf numFmtId="0" fontId="12" fillId="0" borderId="0" xfId="1" applyAlignment="1">
      <alignment horizontal="left"/>
    </xf>
    <xf numFmtId="0" fontId="57" fillId="0" borderId="0" xfId="1" applyFont="1">
      <alignment vertical="center"/>
    </xf>
    <xf numFmtId="215" fontId="18" fillId="14" borderId="104" xfId="1" applyNumberFormat="1" applyFont="1" applyFill="1" applyBorder="1" applyAlignment="1" applyProtection="1">
      <alignment horizontal="center" vertical="center"/>
      <protection locked="0"/>
    </xf>
    <xf numFmtId="215" fontId="58" fillId="14" borderId="104" xfId="1" quotePrefix="1" applyNumberFormat="1" applyFont="1" applyFill="1" applyBorder="1" applyAlignment="1" applyProtection="1">
      <alignment horizontal="center" vertical="center"/>
      <protection locked="0"/>
    </xf>
    <xf numFmtId="215" fontId="58" fillId="14" borderId="104" xfId="1" applyNumberFormat="1" applyFont="1" applyFill="1" applyBorder="1" applyAlignment="1" applyProtection="1">
      <alignment horizontal="center" vertical="center"/>
      <protection locked="0"/>
    </xf>
    <xf numFmtId="0" fontId="56" fillId="0" borderId="0" xfId="7" applyFont="1" applyAlignment="1">
      <alignment horizontal="left" vertical="center" indent="1"/>
    </xf>
    <xf numFmtId="0" fontId="12" fillId="0" borderId="104" xfId="1" applyBorder="1" applyAlignment="1">
      <alignment horizontal="left" vertical="center" indent="1" shrinkToFit="1"/>
    </xf>
    <xf numFmtId="0" fontId="59" fillId="0" borderId="0" xfId="1" applyFont="1" applyAlignment="1">
      <alignment horizontal="right" vertical="center"/>
    </xf>
    <xf numFmtId="49" fontId="12" fillId="15" borderId="104" xfId="1" applyNumberFormat="1" applyFill="1" applyBorder="1" applyAlignment="1">
      <alignment horizontal="center" vertical="center"/>
    </xf>
    <xf numFmtId="0" fontId="60" fillId="0" borderId="0" xfId="1" applyFont="1" applyAlignment="1">
      <alignment horizontal="left" vertical="center" indent="1"/>
    </xf>
    <xf numFmtId="0" fontId="3" fillId="0" borderId="10" xfId="0" applyFont="1" applyBorder="1">
      <alignment vertical="center"/>
    </xf>
    <xf numFmtId="0" fontId="3" fillId="0" borderId="7" xfId="0" applyFont="1" applyBorder="1">
      <alignment vertical="center"/>
    </xf>
    <xf numFmtId="0" fontId="3" fillId="0" borderId="20" xfId="0" applyFont="1" applyBorder="1" applyAlignment="1">
      <alignment horizontal="left" vertical="center"/>
    </xf>
    <xf numFmtId="0" fontId="0" fillId="16" borderId="13" xfId="0" applyFill="1" applyBorder="1">
      <alignment vertical="center"/>
    </xf>
    <xf numFmtId="0" fontId="0" fillId="16" borderId="0" xfId="0" applyFill="1">
      <alignment vertical="center"/>
    </xf>
    <xf numFmtId="0" fontId="62" fillId="0" borderId="13" xfId="0" applyFont="1" applyBorder="1">
      <alignment vertical="center"/>
    </xf>
    <xf numFmtId="0" fontId="63" fillId="0" borderId="13" xfId="0" applyFont="1" applyBorder="1">
      <alignment vertical="center"/>
    </xf>
    <xf numFmtId="38" fontId="63" fillId="0" borderId="13" xfId="4" applyFont="1" applyFill="1" applyBorder="1" applyAlignment="1">
      <alignment vertical="center"/>
    </xf>
    <xf numFmtId="0" fontId="64" fillId="0" borderId="13" xfId="0" applyFont="1" applyBorder="1" applyAlignment="1">
      <alignment horizontal="right" vertical="center"/>
    </xf>
    <xf numFmtId="0" fontId="64" fillId="0" borderId="13" xfId="0" applyFont="1" applyBorder="1" applyAlignment="1">
      <alignment vertical="center" shrinkToFit="1"/>
    </xf>
    <xf numFmtId="0" fontId="43" fillId="12" borderId="104" xfId="0" applyFont="1" applyFill="1" applyBorder="1" applyAlignment="1">
      <alignment vertical="center" shrinkToFit="1"/>
    </xf>
    <xf numFmtId="49" fontId="3" fillId="10" borderId="19" xfId="0" applyNumberFormat="1" applyFont="1" applyFill="1" applyBorder="1">
      <alignment vertical="center"/>
    </xf>
    <xf numFmtId="0" fontId="3" fillId="10" borderId="0" xfId="0" applyFont="1" applyFill="1" applyAlignment="1">
      <alignment horizontal="right" vertical="center"/>
    </xf>
    <xf numFmtId="0" fontId="28" fillId="10" borderId="0" xfId="0" applyFont="1" applyFill="1" applyAlignment="1">
      <alignment horizontal="left" vertical="top" wrapText="1"/>
    </xf>
    <xf numFmtId="0" fontId="28" fillId="10" borderId="20" xfId="0" applyFont="1" applyFill="1" applyBorder="1" applyAlignment="1">
      <alignment horizontal="left" vertical="top" wrapText="1"/>
    </xf>
    <xf numFmtId="0" fontId="3" fillId="10" borderId="0" xfId="0" applyFont="1" applyFill="1">
      <alignment vertical="center"/>
    </xf>
    <xf numFmtId="0" fontId="3" fillId="0" borderId="0" xfId="0" applyFont="1" applyAlignment="1">
      <alignment horizontal="left"/>
    </xf>
    <xf numFmtId="213" fontId="18" fillId="12" borderId="13" xfId="0" applyNumberFormat="1" applyFont="1" applyFill="1" applyBorder="1" applyAlignment="1">
      <alignment horizontal="center" vertical="center" wrapText="1"/>
    </xf>
    <xf numFmtId="210" fontId="42" fillId="0" borderId="44" xfId="0" applyNumberFormat="1" applyFont="1" applyBorder="1">
      <alignment vertical="center"/>
    </xf>
    <xf numFmtId="210" fontId="42" fillId="0" borderId="57" xfId="0" applyNumberFormat="1" applyFont="1" applyBorder="1">
      <alignment vertical="center"/>
    </xf>
    <xf numFmtId="210" fontId="42" fillId="0" borderId="125" xfId="0" applyNumberFormat="1" applyFont="1" applyBorder="1">
      <alignment vertical="center"/>
    </xf>
    <xf numFmtId="210" fontId="42" fillId="0" borderId="131" xfId="0" applyNumberFormat="1" applyFont="1" applyBorder="1">
      <alignment vertical="center"/>
    </xf>
    <xf numFmtId="210" fontId="42" fillId="0" borderId="105" xfId="0" applyNumberFormat="1" applyFont="1" applyBorder="1">
      <alignment vertical="center"/>
    </xf>
    <xf numFmtId="210" fontId="42" fillId="0" borderId="107" xfId="0" applyNumberFormat="1" applyFont="1" applyBorder="1">
      <alignment vertical="center"/>
    </xf>
    <xf numFmtId="210" fontId="42" fillId="0" borderId="115" xfId="0" applyNumberFormat="1" applyFont="1" applyBorder="1">
      <alignment vertical="center"/>
    </xf>
    <xf numFmtId="210" fontId="42" fillId="0" borderId="132" xfId="0" applyNumberFormat="1" applyFont="1" applyBorder="1">
      <alignment vertical="center"/>
    </xf>
    <xf numFmtId="211" fontId="42" fillId="0" borderId="29" xfId="0" applyNumberFormat="1" applyFont="1" applyBorder="1" applyAlignment="1">
      <alignment vertical="center" shrinkToFit="1"/>
    </xf>
    <xf numFmtId="210" fontId="42" fillId="17" borderId="108" xfId="0" applyNumberFormat="1" applyFont="1" applyFill="1" applyBorder="1" applyAlignment="1">
      <alignment vertical="center" shrinkToFit="1"/>
    </xf>
    <xf numFmtId="210" fontId="42" fillId="0" borderId="18" xfId="0" applyNumberFormat="1" applyFont="1"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97" xfId="0" applyFont="1" applyBorder="1" applyAlignment="1">
      <alignment horizontal="center" vertical="center"/>
    </xf>
    <xf numFmtId="0" fontId="3" fillId="0" borderId="2" xfId="0" applyFont="1" applyBorder="1" applyAlignment="1">
      <alignment horizontal="center" vertical="center"/>
    </xf>
    <xf numFmtId="0" fontId="3" fillId="0" borderId="133" xfId="0" applyFont="1" applyBorder="1">
      <alignment vertical="center"/>
    </xf>
    <xf numFmtId="0" fontId="3" fillId="0" borderId="96" xfId="0" applyFont="1" applyBorder="1">
      <alignment vertical="center"/>
    </xf>
    <xf numFmtId="0" fontId="3" fillId="0" borderId="98" xfId="0" applyFont="1" applyBorder="1">
      <alignment vertical="center"/>
    </xf>
    <xf numFmtId="0" fontId="14" fillId="0" borderId="2" xfId="0" applyFont="1" applyBorder="1" applyAlignment="1">
      <alignment horizontal="center" vertical="center" shrinkToFit="1"/>
    </xf>
    <xf numFmtId="0" fontId="3" fillId="0" borderId="18" xfId="0" applyFont="1" applyBorder="1" applyAlignment="1">
      <alignment horizontal="center" vertical="center"/>
    </xf>
    <xf numFmtId="0" fontId="3" fillId="0" borderId="99" xfId="0" applyFont="1" applyBorder="1" applyAlignment="1">
      <alignment horizontal="center" vertical="center"/>
    </xf>
    <xf numFmtId="0" fontId="5" fillId="0" borderId="16" xfId="0" applyFont="1" applyBorder="1">
      <alignment vertical="center"/>
    </xf>
    <xf numFmtId="0" fontId="5" fillId="0" borderId="37" xfId="0" applyFont="1" applyBorder="1">
      <alignment vertical="center"/>
    </xf>
    <xf numFmtId="0" fontId="42" fillId="0" borderId="14" xfId="0" applyFont="1" applyBorder="1" applyAlignment="1">
      <alignment horizontal="center" vertical="center" shrinkToFit="1"/>
    </xf>
    <xf numFmtId="211" fontId="42" fillId="0" borderId="55" xfId="0" applyNumberFormat="1" applyFont="1" applyBorder="1" applyAlignment="1">
      <alignment vertical="center" shrinkToFit="1"/>
    </xf>
    <xf numFmtId="211" fontId="42" fillId="0" borderId="117" xfId="0" applyNumberFormat="1" applyFont="1" applyBorder="1" applyAlignment="1">
      <alignment vertical="center" shrinkToFit="1"/>
    </xf>
    <xf numFmtId="211" fontId="44" fillId="0" borderId="117" xfId="0" applyNumberFormat="1" applyFont="1" applyBorder="1" applyAlignment="1">
      <alignment vertical="center" shrinkToFit="1"/>
    </xf>
    <xf numFmtId="0" fontId="27" fillId="10" borderId="20" xfId="0" applyFont="1" applyFill="1" applyBorder="1" applyAlignment="1">
      <alignment horizontal="left" vertical="center" shrinkToFit="1"/>
    </xf>
    <xf numFmtId="0" fontId="27" fillId="10" borderId="20" xfId="0" applyFont="1" applyFill="1" applyBorder="1" applyAlignment="1">
      <alignment vertical="center" shrinkToFit="1"/>
    </xf>
    <xf numFmtId="0" fontId="3" fillId="10" borderId="20" xfId="0" applyFont="1" applyFill="1" applyBorder="1">
      <alignment vertical="center"/>
    </xf>
    <xf numFmtId="183" fontId="29" fillId="5" borderId="57" xfId="1" applyNumberFormat="1" applyFont="1" applyFill="1" applyBorder="1" applyAlignment="1">
      <alignment horizontal="center" vertical="center" shrinkToFit="1"/>
    </xf>
    <xf numFmtId="183" fontId="29" fillId="5" borderId="24" xfId="1" applyNumberFormat="1" applyFont="1" applyFill="1" applyBorder="1" applyAlignment="1">
      <alignment horizontal="center" vertical="center" shrinkToFit="1"/>
    </xf>
    <xf numFmtId="0" fontId="29" fillId="5" borderId="40" xfId="1" applyFont="1" applyFill="1" applyBorder="1" applyAlignment="1">
      <alignment horizontal="center" vertical="center" shrinkToFit="1"/>
    </xf>
    <xf numFmtId="0" fontId="27" fillId="5" borderId="106" xfId="0" applyFont="1" applyFill="1" applyBorder="1" applyAlignment="1">
      <alignment horizontal="center" vertical="center" shrinkToFit="1"/>
    </xf>
    <xf numFmtId="0" fontId="27" fillId="5" borderId="134" xfId="0" applyFont="1" applyFill="1" applyBorder="1" applyAlignment="1">
      <alignment horizontal="center" vertical="center" shrinkToFit="1"/>
    </xf>
    <xf numFmtId="0" fontId="29" fillId="5" borderId="43" xfId="1" applyFont="1" applyFill="1" applyBorder="1" applyAlignment="1">
      <alignment horizontal="center" vertical="center" shrinkToFit="1"/>
    </xf>
    <xf numFmtId="0" fontId="27" fillId="5" borderId="136" xfId="0" applyFont="1" applyFill="1" applyBorder="1" applyAlignment="1">
      <alignment horizontal="center" vertical="center" shrinkToFit="1"/>
    </xf>
    <xf numFmtId="0" fontId="29" fillId="5" borderId="27" xfId="1" applyFont="1" applyFill="1" applyBorder="1" applyAlignment="1">
      <alignment horizontal="center" vertical="center" shrinkToFit="1"/>
    </xf>
    <xf numFmtId="0" fontId="3" fillId="0" borderId="138" xfId="0" applyFont="1" applyBorder="1" applyAlignment="1">
      <alignment horizontal="center" vertical="center"/>
    </xf>
    <xf numFmtId="183" fontId="10" fillId="0" borderId="13" xfId="0" applyNumberFormat="1" applyFont="1" applyBorder="1" applyAlignment="1">
      <alignment horizontal="center" vertical="center"/>
    </xf>
    <xf numFmtId="183" fontId="10" fillId="0" borderId="21" xfId="0" applyNumberFormat="1" applyFont="1" applyBorder="1" applyAlignment="1">
      <alignment horizontal="center" vertical="center"/>
    </xf>
    <xf numFmtId="183" fontId="10" fillId="0" borderId="138" xfId="0" applyNumberFormat="1" applyFont="1" applyBorder="1" applyAlignment="1">
      <alignment horizontal="center" vertical="center"/>
    </xf>
    <xf numFmtId="183" fontId="10" fillId="0" borderId="99" xfId="0" applyNumberFormat="1" applyFont="1" applyBorder="1" applyAlignment="1">
      <alignment horizontal="center" vertical="center"/>
    </xf>
    <xf numFmtId="183" fontId="10" fillId="0" borderId="113" xfId="0" applyNumberFormat="1" applyFont="1" applyBorder="1" applyAlignment="1">
      <alignment horizontal="center" vertical="center"/>
    </xf>
    <xf numFmtId="183" fontId="10" fillId="0" borderId="139" xfId="0" applyNumberFormat="1" applyFont="1" applyBorder="1" applyAlignment="1">
      <alignment horizontal="center" vertical="center"/>
    </xf>
    <xf numFmtId="183" fontId="10" fillId="0" borderId="14" xfId="0" applyNumberFormat="1" applyFont="1" applyBorder="1" applyAlignment="1">
      <alignment horizontal="center" vertical="center"/>
    </xf>
    <xf numFmtId="183" fontId="10" fillId="0" borderId="17" xfId="0" applyNumberFormat="1" applyFont="1" applyBorder="1" applyAlignment="1">
      <alignment horizontal="center" vertical="center"/>
    </xf>
    <xf numFmtId="183" fontId="10" fillId="0" borderId="140" xfId="0" applyNumberFormat="1" applyFont="1" applyBorder="1" applyAlignment="1">
      <alignment horizontal="center" vertical="center"/>
    </xf>
    <xf numFmtId="183" fontId="29" fillId="5" borderId="55" xfId="1" applyNumberFormat="1" applyFont="1" applyFill="1" applyBorder="1" applyAlignment="1">
      <alignment horizontal="center" vertical="center" shrinkToFit="1"/>
    </xf>
    <xf numFmtId="183" fontId="29" fillId="5" borderId="39" xfId="1" applyNumberFormat="1" applyFont="1" applyFill="1" applyBorder="1" applyAlignment="1">
      <alignment horizontal="center" vertical="center" shrinkToFit="1"/>
    </xf>
    <xf numFmtId="183" fontId="29" fillId="5" borderId="55" xfId="1" applyNumberFormat="1" applyFont="1" applyFill="1" applyBorder="1" applyAlignment="1">
      <alignment vertical="center" shrinkToFit="1"/>
    </xf>
    <xf numFmtId="183" fontId="29" fillId="5" borderId="24" xfId="1" applyNumberFormat="1" applyFont="1" applyFill="1" applyBorder="1" applyAlignment="1">
      <alignment vertical="center" shrinkToFit="1"/>
    </xf>
    <xf numFmtId="183" fontId="29" fillId="5" borderId="39" xfId="1" applyNumberFormat="1" applyFont="1" applyFill="1" applyBorder="1" applyAlignment="1">
      <alignment vertical="center" shrinkToFit="1"/>
    </xf>
    <xf numFmtId="0" fontId="3" fillId="5" borderId="21" xfId="0" applyFont="1" applyFill="1" applyBorder="1" applyAlignment="1">
      <alignment horizontal="center" vertical="center"/>
    </xf>
    <xf numFmtId="56" fontId="27" fillId="5" borderId="37" xfId="0" applyNumberFormat="1" applyFont="1" applyFill="1" applyBorder="1" applyAlignment="1">
      <alignment horizontal="center" vertical="center" shrinkToFit="1"/>
    </xf>
    <xf numFmtId="0" fontId="27" fillId="5" borderId="118" xfId="0" applyFont="1" applyFill="1" applyBorder="1" applyAlignment="1">
      <alignment horizontal="center" vertical="center" shrinkToFit="1"/>
    </xf>
    <xf numFmtId="182" fontId="27" fillId="0" borderId="43" xfId="0" applyNumberFormat="1" applyFont="1" applyBorder="1" applyAlignment="1">
      <alignment horizontal="center" vertical="center" shrinkToFit="1"/>
    </xf>
    <xf numFmtId="0" fontId="27" fillId="0" borderId="14" xfId="0" applyFont="1" applyBorder="1" applyAlignment="1">
      <alignment horizontal="center" vertical="center" shrinkToFit="1"/>
    </xf>
    <xf numFmtId="0" fontId="27" fillId="5" borderId="112" xfId="0" applyFont="1" applyFill="1" applyBorder="1" applyAlignment="1">
      <alignment horizontal="center" vertical="center" shrinkToFit="1"/>
    </xf>
    <xf numFmtId="0" fontId="27" fillId="5" borderId="109" xfId="0" applyFont="1" applyFill="1" applyBorder="1" applyAlignment="1">
      <alignment horizontal="center" vertical="center" shrinkToFit="1"/>
    </xf>
    <xf numFmtId="49" fontId="3" fillId="10" borderId="17" xfId="0" applyNumberFormat="1" applyFont="1" applyFill="1" applyBorder="1">
      <alignment vertical="center"/>
    </xf>
    <xf numFmtId="49" fontId="5" fillId="10" borderId="15" xfId="0" applyNumberFormat="1" applyFont="1" applyFill="1" applyBorder="1" applyAlignment="1">
      <alignment horizontal="center" vertical="center"/>
    </xf>
    <xf numFmtId="176" fontId="28" fillId="10" borderId="0" xfId="0" applyNumberFormat="1" applyFont="1" applyFill="1" applyAlignment="1">
      <alignment horizontal="right" vertical="center" shrinkToFit="1"/>
    </xf>
    <xf numFmtId="0" fontId="28" fillId="10" borderId="0" xfId="0" applyFont="1" applyFill="1">
      <alignment vertical="center"/>
    </xf>
    <xf numFmtId="0" fontId="3" fillId="10" borderId="0" xfId="0" applyFont="1" applyFill="1" applyAlignment="1">
      <alignment vertical="center" shrinkToFit="1"/>
    </xf>
    <xf numFmtId="0" fontId="3" fillId="10" borderId="0" xfId="0" applyFont="1" applyFill="1" applyAlignment="1">
      <alignment horizontal="center" vertical="center"/>
    </xf>
    <xf numFmtId="0" fontId="3" fillId="10" borderId="13" xfId="0" applyFont="1" applyFill="1" applyBorder="1">
      <alignment vertical="center"/>
    </xf>
    <xf numFmtId="0" fontId="3" fillId="10" borderId="55" xfId="0" applyFont="1" applyFill="1" applyBorder="1" applyAlignment="1">
      <alignment horizontal="right" vertical="center"/>
    </xf>
    <xf numFmtId="0" fontId="3" fillId="10" borderId="24" xfId="0" applyFont="1" applyFill="1" applyBorder="1" applyAlignment="1">
      <alignment horizontal="right" vertical="center"/>
    </xf>
    <xf numFmtId="0" fontId="3" fillId="10" borderId="14" xfId="0" applyFont="1" applyFill="1" applyBorder="1" applyAlignment="1">
      <alignment horizontal="right" vertical="center"/>
    </xf>
    <xf numFmtId="49" fontId="3" fillId="10" borderId="27" xfId="0" applyNumberFormat="1" applyFont="1" applyFill="1" applyBorder="1">
      <alignment vertical="center"/>
    </xf>
    <xf numFmtId="0" fontId="3" fillId="10" borderId="0" xfId="0" applyFont="1" applyFill="1" applyAlignment="1">
      <alignment vertical="top"/>
    </xf>
    <xf numFmtId="191" fontId="3" fillId="10" borderId="0" xfId="0" applyNumberFormat="1" applyFont="1" applyFill="1" applyAlignment="1">
      <alignment horizontal="left" vertical="center"/>
    </xf>
    <xf numFmtId="0" fontId="3" fillId="0" borderId="21" xfId="0" applyFont="1" applyBorder="1">
      <alignment vertical="center"/>
    </xf>
    <xf numFmtId="177" fontId="28" fillId="0" borderId="26" xfId="0" applyNumberFormat="1" applyFont="1" applyBorder="1">
      <alignment vertical="center"/>
    </xf>
    <xf numFmtId="177" fontId="28" fillId="0" borderId="18" xfId="0" applyNumberFormat="1" applyFont="1" applyBorder="1">
      <alignment vertical="center"/>
    </xf>
    <xf numFmtId="49" fontId="3" fillId="0" borderId="15" xfId="0" applyNumberFormat="1" applyFont="1" applyBorder="1" applyAlignment="1">
      <alignment horizontal="center" vertical="top"/>
    </xf>
    <xf numFmtId="0" fontId="3" fillId="0" borderId="25" xfId="0" applyFont="1" applyBorder="1" applyAlignment="1">
      <alignment vertical="top"/>
    </xf>
    <xf numFmtId="49" fontId="3" fillId="0" borderId="15" xfId="0" applyNumberFormat="1" applyFont="1" applyBorder="1" applyAlignment="1">
      <alignment horizontal="center" vertical="center"/>
    </xf>
    <xf numFmtId="0" fontId="3" fillId="0" borderId="37" xfId="0" applyFont="1" applyBorder="1">
      <alignment vertical="center"/>
    </xf>
    <xf numFmtId="49" fontId="3" fillId="0" borderId="21" xfId="0" applyNumberFormat="1" applyFont="1" applyBorder="1" applyAlignment="1">
      <alignment horizontal="center" vertical="top"/>
    </xf>
    <xf numFmtId="0" fontId="3" fillId="0" borderId="38" xfId="0" applyFont="1" applyBorder="1" applyAlignment="1">
      <alignment vertical="top"/>
    </xf>
    <xf numFmtId="218" fontId="3" fillId="0" borderId="0" xfId="0" applyNumberFormat="1" applyFont="1">
      <alignment vertical="center"/>
    </xf>
    <xf numFmtId="0" fontId="2" fillId="0" borderId="0" xfId="0" applyFont="1" applyAlignment="1">
      <alignment horizontal="center" vertical="center"/>
    </xf>
    <xf numFmtId="0" fontId="68" fillId="0" borderId="144" xfId="0" applyFont="1" applyBorder="1">
      <alignment vertical="center"/>
    </xf>
    <xf numFmtId="0" fontId="10" fillId="0" borderId="11" xfId="0" applyFont="1" applyBorder="1">
      <alignment vertical="center"/>
    </xf>
    <xf numFmtId="0" fontId="10" fillId="0" borderId="0" xfId="0" applyFont="1">
      <alignment vertical="center"/>
    </xf>
    <xf numFmtId="0" fontId="69" fillId="0" borderId="31" xfId="0" applyFont="1" applyBorder="1">
      <alignment vertical="center"/>
    </xf>
    <xf numFmtId="0" fontId="70" fillId="0" borderId="36" xfId="0" applyFont="1" applyBorder="1">
      <alignment vertical="center"/>
    </xf>
    <xf numFmtId="0" fontId="10" fillId="0" borderId="0" xfId="0" applyFont="1" applyAlignment="1">
      <alignment horizontal="left" vertical="center"/>
    </xf>
    <xf numFmtId="0" fontId="70" fillId="0" borderId="0" xfId="0" applyFont="1">
      <alignment vertical="center"/>
    </xf>
    <xf numFmtId="0" fontId="10" fillId="0" borderId="119" xfId="0" applyFont="1" applyBorder="1" applyAlignment="1">
      <alignment vertical="top"/>
    </xf>
    <xf numFmtId="0" fontId="72" fillId="0" borderId="0" xfId="0" applyFont="1" applyAlignment="1">
      <alignment horizontal="center" vertical="center"/>
    </xf>
    <xf numFmtId="0" fontId="73" fillId="0" borderId="0" xfId="0" applyFont="1" applyAlignment="1">
      <alignment horizontal="center" vertical="center" shrinkToFit="1"/>
    </xf>
    <xf numFmtId="0" fontId="13" fillId="0" borderId="104" xfId="0" applyFont="1" applyBorder="1" applyAlignment="1">
      <alignment horizontal="center" vertical="center"/>
    </xf>
    <xf numFmtId="0" fontId="13" fillId="0" borderId="0" xfId="0" applyFont="1" applyAlignment="1">
      <alignment horizontal="left" vertical="center"/>
    </xf>
    <xf numFmtId="0" fontId="13" fillId="0" borderId="143" xfId="0" applyFont="1" applyBorder="1" applyAlignment="1">
      <alignment horizontal="center" vertical="center"/>
    </xf>
    <xf numFmtId="0" fontId="13" fillId="0" borderId="0" xfId="0" applyFont="1" applyAlignment="1">
      <alignment horizontal="center" vertical="center"/>
    </xf>
    <xf numFmtId="0" fontId="13" fillId="0" borderId="145" xfId="0" applyFont="1" applyBorder="1" applyAlignment="1">
      <alignment horizontal="left" vertical="center"/>
    </xf>
    <xf numFmtId="0" fontId="40" fillId="0" borderId="0" xfId="0" applyFont="1">
      <alignment vertical="center"/>
    </xf>
    <xf numFmtId="0" fontId="74" fillId="0" borderId="143" xfId="0" applyFont="1" applyBorder="1" applyAlignment="1">
      <alignment horizontal="left" vertical="center"/>
    </xf>
    <xf numFmtId="0" fontId="74" fillId="0" borderId="0" xfId="0" applyFont="1" applyAlignment="1">
      <alignment horizontal="left" vertical="center"/>
    </xf>
    <xf numFmtId="0" fontId="74" fillId="0" borderId="145" xfId="0" applyFont="1" applyBorder="1" applyAlignment="1">
      <alignment horizontal="left" vertical="center"/>
    </xf>
    <xf numFmtId="0" fontId="76" fillId="0" borderId="0" xfId="0" applyFont="1" applyAlignment="1">
      <alignment horizontal="left" vertical="center" shrinkToFit="1"/>
    </xf>
    <xf numFmtId="0" fontId="75" fillId="0" borderId="0" xfId="0" applyFont="1" applyAlignment="1">
      <alignment horizontal="left" vertical="center"/>
    </xf>
    <xf numFmtId="0" fontId="73" fillId="0" borderId="143" xfId="0" applyFont="1" applyBorder="1" applyAlignment="1">
      <alignment vertical="top"/>
    </xf>
    <xf numFmtId="0" fontId="73" fillId="0" borderId="0" xfId="0" applyFont="1" applyAlignment="1">
      <alignment vertical="top"/>
    </xf>
    <xf numFmtId="0" fontId="73" fillId="0" borderId="145" xfId="0" applyFont="1" applyBorder="1" applyAlignment="1">
      <alignment vertical="top"/>
    </xf>
    <xf numFmtId="0" fontId="13" fillId="10" borderId="143" xfId="0" applyFont="1" applyFill="1" applyBorder="1" applyAlignment="1">
      <alignment horizontal="left" vertical="top" wrapText="1"/>
    </xf>
    <xf numFmtId="0" fontId="13" fillId="10" borderId="0" xfId="0" applyFont="1" applyFill="1" applyAlignment="1">
      <alignment horizontal="left" vertical="top" wrapText="1"/>
    </xf>
    <xf numFmtId="0" fontId="13" fillId="0" borderId="145" xfId="0" applyFont="1" applyBorder="1" applyAlignment="1">
      <alignment horizontal="left" vertical="center" wrapText="1"/>
    </xf>
    <xf numFmtId="0" fontId="13" fillId="0" borderId="143" xfId="0" applyFont="1" applyBorder="1" applyAlignment="1">
      <alignment horizontal="right" vertical="top" wrapText="1"/>
    </xf>
    <xf numFmtId="0" fontId="13" fillId="0" borderId="0" xfId="0" applyFont="1" applyAlignment="1">
      <alignment horizontal="right" vertical="top" wrapText="1"/>
    </xf>
    <xf numFmtId="0" fontId="3" fillId="19" borderId="104" xfId="0" applyFont="1" applyFill="1" applyBorder="1" applyProtection="1">
      <alignment vertical="center"/>
      <protection locked="0"/>
    </xf>
    <xf numFmtId="0" fontId="13" fillId="0" borderId="0" xfId="0" applyFont="1" applyAlignment="1">
      <alignment vertical="top" wrapText="1"/>
    </xf>
    <xf numFmtId="0" fontId="13" fillId="10" borderId="0" xfId="0" applyFont="1" applyFill="1" applyAlignment="1">
      <alignment vertical="top" wrapText="1"/>
    </xf>
    <xf numFmtId="0" fontId="13" fillId="0" borderId="143" xfId="0" applyFont="1" applyBorder="1" applyAlignment="1">
      <alignment horizontal="right" vertical="center" wrapText="1"/>
    </xf>
    <xf numFmtId="0" fontId="13" fillId="0" borderId="0" xfId="0" applyFont="1" applyAlignment="1">
      <alignment horizontal="left" vertical="top" wrapText="1"/>
    </xf>
    <xf numFmtId="0" fontId="13" fillId="0" borderId="0" xfId="0" applyFont="1" applyAlignment="1">
      <alignment horizontal="right" vertical="center" wrapText="1"/>
    </xf>
    <xf numFmtId="0" fontId="42" fillId="0" borderId="104" xfId="0" applyFont="1" applyBorder="1" applyAlignment="1">
      <alignment horizontal="center" vertical="center"/>
    </xf>
    <xf numFmtId="0" fontId="42" fillId="0" borderId="104" xfId="0" applyFont="1" applyBorder="1">
      <alignment vertical="center"/>
    </xf>
    <xf numFmtId="0" fontId="71" fillId="0" borderId="143" xfId="0" applyFont="1" applyBorder="1" applyAlignment="1">
      <alignment horizontal="center" vertical="center" wrapText="1"/>
    </xf>
    <xf numFmtId="0" fontId="71" fillId="0" borderId="0" xfId="0" applyFont="1" applyAlignment="1">
      <alignment horizontal="center" vertical="center"/>
    </xf>
    <xf numFmtId="0" fontId="71" fillId="0" borderId="145" xfId="0" applyFont="1" applyBorder="1" applyAlignment="1">
      <alignment horizontal="center" vertical="center"/>
    </xf>
    <xf numFmtId="0" fontId="77" fillId="0" borderId="0" xfId="0" applyFont="1">
      <alignment vertical="center"/>
    </xf>
    <xf numFmtId="0" fontId="71" fillId="0" borderId="0" xfId="0" applyFont="1" applyAlignment="1">
      <alignment vertical="center" shrinkToFit="1"/>
    </xf>
    <xf numFmtId="0" fontId="77" fillId="0" borderId="19" xfId="0" applyFont="1" applyBorder="1">
      <alignment vertical="center"/>
    </xf>
    <xf numFmtId="0" fontId="77" fillId="0" borderId="20" xfId="0" applyFont="1" applyBorder="1">
      <alignment vertical="center"/>
    </xf>
    <xf numFmtId="0" fontId="77" fillId="5" borderId="118" xfId="0" applyFont="1" applyFill="1" applyBorder="1" applyProtection="1">
      <alignment vertical="center"/>
      <protection locked="0"/>
    </xf>
    <xf numFmtId="0" fontId="77" fillId="0" borderId="25" xfId="0" applyFont="1" applyBorder="1">
      <alignment vertical="center"/>
    </xf>
    <xf numFmtId="0" fontId="77" fillId="0" borderId="16" xfId="0" applyFont="1" applyBorder="1">
      <alignment vertical="center"/>
    </xf>
    <xf numFmtId="0" fontId="77" fillId="0" borderId="0" xfId="0" applyFont="1" applyAlignment="1">
      <alignment vertical="center" shrinkToFit="1"/>
    </xf>
    <xf numFmtId="0" fontId="77" fillId="0" borderId="0" xfId="0" applyFont="1" applyAlignment="1">
      <alignment horizontal="center" vertical="center" shrinkToFit="1"/>
    </xf>
    <xf numFmtId="0" fontId="77" fillId="0" borderId="28" xfId="0" applyFont="1" applyBorder="1" applyAlignment="1">
      <alignment vertical="center" shrinkToFit="1"/>
    </xf>
    <xf numFmtId="0" fontId="77" fillId="0" borderId="29" xfId="0" applyFont="1" applyBorder="1" applyAlignment="1">
      <alignment vertical="center" shrinkToFit="1"/>
    </xf>
    <xf numFmtId="0" fontId="77" fillId="5" borderId="19" xfId="0" applyFont="1" applyFill="1" applyBorder="1">
      <alignment vertical="center"/>
    </xf>
    <xf numFmtId="0" fontId="77" fillId="5" borderId="0" xfId="0" applyFont="1" applyFill="1">
      <alignment vertical="center"/>
    </xf>
    <xf numFmtId="0" fontId="77" fillId="5" borderId="106" xfId="0" applyFont="1" applyFill="1" applyBorder="1" applyProtection="1">
      <alignment vertical="center"/>
      <protection locked="0"/>
    </xf>
    <xf numFmtId="0" fontId="77" fillId="0" borderId="75" xfId="0" applyFont="1" applyBorder="1" applyAlignment="1">
      <alignment vertical="center" shrinkToFit="1"/>
    </xf>
    <xf numFmtId="0" fontId="77" fillId="0" borderId="56" xfId="0" applyFont="1" applyBorder="1" applyAlignment="1">
      <alignment vertical="center" shrinkToFit="1"/>
    </xf>
    <xf numFmtId="0" fontId="77" fillId="0" borderId="19" xfId="0" applyFont="1" applyBorder="1" applyAlignment="1">
      <alignment vertical="center" shrinkToFit="1"/>
    </xf>
    <xf numFmtId="0" fontId="77" fillId="0" borderId="17" xfId="0" applyFont="1" applyBorder="1">
      <alignment vertical="center"/>
    </xf>
    <xf numFmtId="0" fontId="77" fillId="0" borderId="26" xfId="0" applyFont="1" applyBorder="1">
      <alignment vertical="center"/>
    </xf>
    <xf numFmtId="0" fontId="77" fillId="0" borderId="18" xfId="0" applyFont="1" applyBorder="1">
      <alignment vertical="center"/>
    </xf>
    <xf numFmtId="0" fontId="77" fillId="0" borderId="17" xfId="0" applyFont="1" applyBorder="1" applyAlignment="1">
      <alignment vertical="center" shrinkToFit="1"/>
    </xf>
    <xf numFmtId="0" fontId="77" fillId="5" borderId="42" xfId="0" applyFont="1" applyFill="1" applyBorder="1" applyAlignment="1">
      <alignment vertical="center" shrinkToFit="1"/>
    </xf>
    <xf numFmtId="0" fontId="77" fillId="5" borderId="33" xfId="0" applyFont="1" applyFill="1" applyBorder="1" applyAlignment="1">
      <alignment vertical="center" shrinkToFit="1"/>
    </xf>
    <xf numFmtId="0" fontId="80" fillId="0" borderId="0" xfId="0" applyFont="1" applyAlignment="1">
      <alignment horizontal="right" vertical="center"/>
    </xf>
    <xf numFmtId="0" fontId="3" fillId="0" borderId="0" xfId="0" applyFont="1" applyAlignment="1">
      <alignment horizontal="centerContinuous" vertical="center"/>
    </xf>
    <xf numFmtId="0" fontId="3" fillId="0" borderId="22" xfId="0" applyFont="1" applyBorder="1" applyAlignment="1">
      <alignment horizontal="right" vertical="center"/>
    </xf>
    <xf numFmtId="0" fontId="28" fillId="5" borderId="0" xfId="0" applyFont="1" applyFill="1" applyAlignment="1">
      <alignment horizontal="right" vertical="center"/>
    </xf>
    <xf numFmtId="38" fontId="27" fillId="5" borderId="0" xfId="5" applyFont="1" applyFill="1" applyAlignment="1">
      <alignment vertical="center" shrinkToFit="1"/>
    </xf>
    <xf numFmtId="0" fontId="29" fillId="5" borderId="20" xfId="1" applyFont="1" applyFill="1" applyBorder="1" applyAlignment="1">
      <alignment horizontal="center" vertical="center" shrinkToFit="1"/>
    </xf>
    <xf numFmtId="183" fontId="29" fillId="5" borderId="20" xfId="1" applyNumberFormat="1" applyFont="1" applyFill="1" applyBorder="1" applyAlignment="1">
      <alignment horizontal="center" shrinkToFit="1"/>
    </xf>
    <xf numFmtId="0" fontId="29" fillId="5" borderId="18" xfId="1" applyFont="1" applyFill="1" applyBorder="1" applyAlignment="1">
      <alignment horizontal="center" shrinkToFit="1"/>
    </xf>
    <xf numFmtId="183" fontId="29" fillId="5" borderId="146" xfId="1" applyNumberFormat="1" applyFont="1" applyFill="1" applyBorder="1" applyAlignment="1">
      <alignment horizontal="center" vertical="center" shrinkToFit="1"/>
    </xf>
    <xf numFmtId="183" fontId="29" fillId="5" borderId="104" xfId="1" applyNumberFormat="1" applyFont="1" applyFill="1" applyBorder="1" applyAlignment="1">
      <alignment horizontal="center" vertical="center" shrinkToFit="1"/>
    </xf>
    <xf numFmtId="183" fontId="29" fillId="5" borderId="150" xfId="1" applyNumberFormat="1" applyFont="1" applyFill="1" applyBorder="1" applyAlignment="1">
      <alignment horizontal="center" vertical="center" shrinkToFit="1"/>
    </xf>
    <xf numFmtId="0" fontId="29" fillId="5" borderId="146" xfId="1" applyFont="1" applyFill="1" applyBorder="1" applyAlignment="1">
      <alignment horizontal="center" vertical="center" shrinkToFit="1"/>
    </xf>
    <xf numFmtId="0" fontId="29" fillId="5" borderId="150" xfId="1" applyFont="1" applyFill="1" applyBorder="1" applyAlignment="1">
      <alignment horizontal="center" vertical="center" shrinkToFit="1"/>
    </xf>
    <xf numFmtId="183" fontId="29" fillId="5" borderId="146" xfId="1" applyNumberFormat="1" applyFont="1" applyFill="1" applyBorder="1" applyAlignment="1">
      <alignment vertical="center" shrinkToFit="1"/>
    </xf>
    <xf numFmtId="183" fontId="29" fillId="5" borderId="104" xfId="1" applyNumberFormat="1" applyFont="1" applyFill="1" applyBorder="1" applyAlignment="1">
      <alignment vertical="center" shrinkToFit="1"/>
    </xf>
    <xf numFmtId="183" fontId="29" fillId="5" borderId="150" xfId="1" applyNumberFormat="1" applyFont="1" applyFill="1" applyBorder="1" applyAlignment="1">
      <alignment vertical="center" shrinkToFit="1"/>
    </xf>
    <xf numFmtId="0" fontId="29" fillId="5" borderId="16" xfId="1" applyFont="1" applyFill="1" applyBorder="1" applyAlignment="1">
      <alignment horizontal="center" vertical="center" shrinkToFit="1"/>
    </xf>
    <xf numFmtId="0" fontId="29" fillId="5" borderId="20" xfId="1" applyFont="1" applyFill="1" applyBorder="1" applyAlignment="1">
      <alignment horizontal="center" shrinkToFit="1"/>
    </xf>
    <xf numFmtId="0" fontId="29" fillId="5" borderId="151" xfId="1" applyFont="1" applyFill="1" applyBorder="1" applyAlignment="1">
      <alignment horizontal="center" vertical="center" shrinkToFit="1"/>
    </xf>
    <xf numFmtId="0" fontId="29" fillId="5" borderId="129" xfId="1" applyFont="1" applyFill="1" applyBorder="1" applyAlignment="1">
      <alignment horizontal="center" vertical="center" shrinkToFit="1"/>
    </xf>
    <xf numFmtId="0" fontId="29" fillId="5" borderId="128" xfId="1" applyFont="1" applyFill="1" applyBorder="1" applyAlignment="1">
      <alignment horizontal="center" vertical="center" shrinkToFit="1"/>
    </xf>
    <xf numFmtId="183" fontId="29" fillId="5" borderId="151" xfId="1" applyNumberFormat="1" applyFont="1" applyFill="1" applyBorder="1" applyAlignment="1">
      <alignment horizontal="center" vertical="center" shrinkToFit="1"/>
    </xf>
    <xf numFmtId="183" fontId="29" fillId="5" borderId="129" xfId="1" applyNumberFormat="1" applyFont="1" applyFill="1" applyBorder="1" applyAlignment="1">
      <alignment horizontal="center" vertical="center" shrinkToFit="1"/>
    </xf>
    <xf numFmtId="183" fontId="29" fillId="5" borderId="128" xfId="1" applyNumberFormat="1" applyFont="1" applyFill="1" applyBorder="1" applyAlignment="1">
      <alignment horizontal="center" vertical="center" shrinkToFit="1"/>
    </xf>
    <xf numFmtId="183" fontId="29" fillId="5" borderId="151" xfId="1" applyNumberFormat="1" applyFont="1" applyFill="1" applyBorder="1" applyAlignment="1">
      <alignment vertical="center" shrinkToFit="1"/>
    </xf>
    <xf numFmtId="183" fontId="29" fillId="5" borderId="129" xfId="1" applyNumberFormat="1" applyFont="1" applyFill="1" applyBorder="1" applyAlignment="1">
      <alignment vertical="center" shrinkToFit="1"/>
    </xf>
    <xf numFmtId="183" fontId="29" fillId="5" borderId="128" xfId="1" applyNumberFormat="1" applyFont="1" applyFill="1" applyBorder="1" applyAlignment="1">
      <alignment vertical="center" shrinkToFit="1"/>
    </xf>
    <xf numFmtId="0" fontId="18" fillId="10" borderId="0" xfId="0" applyFont="1" applyFill="1">
      <alignment vertical="center"/>
    </xf>
    <xf numFmtId="0" fontId="18" fillId="10" borderId="20" xfId="0" applyFont="1" applyFill="1" applyBorder="1">
      <alignment vertical="center"/>
    </xf>
    <xf numFmtId="0" fontId="18" fillId="10" borderId="0" xfId="0" applyFont="1" applyFill="1" applyAlignment="1">
      <alignment vertical="top"/>
    </xf>
    <xf numFmtId="0" fontId="39" fillId="10" borderId="0" xfId="0" applyFont="1" applyFill="1">
      <alignment vertical="center"/>
    </xf>
    <xf numFmtId="0" fontId="39" fillId="10" borderId="0" xfId="0" applyFont="1" applyFill="1" applyAlignment="1">
      <alignment vertical="top"/>
    </xf>
    <xf numFmtId="0" fontId="18" fillId="10" borderId="20" xfId="0" applyFont="1" applyFill="1" applyBorder="1" applyAlignment="1">
      <alignment vertical="top"/>
    </xf>
    <xf numFmtId="0" fontId="39" fillId="10" borderId="20" xfId="0" applyFont="1" applyFill="1" applyBorder="1">
      <alignment vertical="center"/>
    </xf>
    <xf numFmtId="0" fontId="39" fillId="10" borderId="0" xfId="0" applyFont="1" applyFill="1" applyAlignment="1">
      <alignment horizontal="left" vertical="center"/>
    </xf>
    <xf numFmtId="190" fontId="18" fillId="10" borderId="0" xfId="0" applyNumberFormat="1" applyFont="1" applyFill="1" applyAlignment="1">
      <alignment horizontal="left" vertical="center"/>
    </xf>
    <xf numFmtId="208" fontId="39" fillId="10" borderId="0" xfId="0" applyNumberFormat="1" applyFont="1" applyFill="1" applyAlignment="1">
      <alignment horizontal="center" vertical="center"/>
    </xf>
    <xf numFmtId="191" fontId="18" fillId="10" borderId="0" xfId="0" applyNumberFormat="1" applyFont="1" applyFill="1" applyAlignment="1">
      <alignment horizontal="left" vertical="center"/>
    </xf>
    <xf numFmtId="209" fontId="18" fillId="10" borderId="0" xfId="5" applyNumberFormat="1" applyFont="1" applyFill="1" applyAlignment="1">
      <alignment horizontal="center" vertical="center"/>
    </xf>
    <xf numFmtId="209" fontId="39" fillId="10" borderId="0" xfId="5" applyNumberFormat="1" applyFont="1" applyFill="1" applyAlignment="1">
      <alignment horizontal="center" vertical="center"/>
    </xf>
    <xf numFmtId="192" fontId="18" fillId="10" borderId="0" xfId="0" applyNumberFormat="1" applyFont="1" applyFill="1" applyAlignment="1">
      <alignment horizontal="left" vertical="center"/>
    </xf>
    <xf numFmtId="9" fontId="18" fillId="10" borderId="0" xfId="0" applyNumberFormat="1" applyFont="1" applyFill="1" applyAlignment="1">
      <alignment horizontal="center" vertical="center"/>
    </xf>
    <xf numFmtId="0" fontId="39" fillId="10" borderId="20" xfId="0" applyFont="1" applyFill="1" applyBorder="1" applyAlignment="1">
      <alignment horizontal="center" vertical="center"/>
    </xf>
    <xf numFmtId="209" fontId="18" fillId="10" borderId="0" xfId="5" applyNumberFormat="1" applyFont="1" applyFill="1" applyBorder="1" applyAlignment="1">
      <alignment horizontal="center" vertical="center"/>
    </xf>
    <xf numFmtId="209" fontId="39" fillId="10" borderId="0" xfId="5" applyNumberFormat="1" applyFont="1" applyFill="1" applyBorder="1" applyAlignment="1">
      <alignment horizontal="center" vertical="center"/>
    </xf>
    <xf numFmtId="0" fontId="18" fillId="10" borderId="26" xfId="0" applyFont="1" applyFill="1" applyBorder="1">
      <alignment vertical="center"/>
    </xf>
    <xf numFmtId="208" fontId="39" fillId="10" borderId="26" xfId="0" applyNumberFormat="1" applyFont="1" applyFill="1" applyBorder="1" applyAlignment="1">
      <alignment horizontal="center" vertical="center"/>
    </xf>
    <xf numFmtId="0" fontId="39" fillId="10" borderId="26" xfId="0" applyFont="1" applyFill="1" applyBorder="1" applyAlignment="1">
      <alignment horizontal="left" vertical="center"/>
    </xf>
    <xf numFmtId="191" fontId="18" fillId="10" borderId="26" xfId="0" applyNumberFormat="1" applyFont="1" applyFill="1" applyBorder="1" applyAlignment="1">
      <alignment horizontal="left" vertical="center"/>
    </xf>
    <xf numFmtId="190" fontId="18" fillId="10" borderId="26" xfId="0" applyNumberFormat="1" applyFont="1" applyFill="1" applyBorder="1" applyAlignment="1">
      <alignment horizontal="left" vertical="center"/>
    </xf>
    <xf numFmtId="209" fontId="18" fillId="10" borderId="26" xfId="5" applyNumberFormat="1" applyFont="1" applyFill="1" applyBorder="1" applyAlignment="1">
      <alignment horizontal="center" vertical="center"/>
    </xf>
    <xf numFmtId="209" fontId="39" fillId="10" borderId="26" xfId="5" applyNumberFormat="1" applyFont="1" applyFill="1" applyBorder="1" applyAlignment="1">
      <alignment horizontal="center" vertical="center"/>
    </xf>
    <xf numFmtId="192" fontId="18" fillId="10" borderId="26" xfId="0" applyNumberFormat="1" applyFont="1" applyFill="1" applyBorder="1" applyAlignment="1">
      <alignment horizontal="left" vertical="center"/>
    </xf>
    <xf numFmtId="9" fontId="18" fillId="10" borderId="26" xfId="0" applyNumberFormat="1" applyFont="1" applyFill="1" applyBorder="1" applyAlignment="1">
      <alignment horizontal="center" vertical="center"/>
    </xf>
    <xf numFmtId="0" fontId="39" fillId="10" borderId="18" xfId="0" applyFont="1" applyFill="1" applyBorder="1" applyAlignment="1">
      <alignment horizontal="center" vertical="center"/>
    </xf>
    <xf numFmtId="0" fontId="3" fillId="10" borderId="26" xfId="0" applyFont="1" applyFill="1" applyBorder="1" applyAlignment="1">
      <alignment horizontal="right" vertical="top"/>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155" xfId="0" applyFont="1" applyBorder="1" applyAlignment="1">
      <alignment horizontal="center" vertical="center"/>
    </xf>
    <xf numFmtId="0" fontId="3" fillId="0" borderId="133" xfId="0" applyFont="1" applyBorder="1" applyAlignment="1">
      <alignment horizontal="left" vertical="center"/>
    </xf>
    <xf numFmtId="0" fontId="3" fillId="0" borderId="96" xfId="0" applyFont="1" applyBorder="1" applyAlignment="1">
      <alignment horizontal="left" vertical="center"/>
    </xf>
    <xf numFmtId="0" fontId="3" fillId="0" borderId="98" xfId="0" applyFont="1" applyBorder="1" applyAlignment="1">
      <alignment horizontal="left" vertical="center"/>
    </xf>
    <xf numFmtId="0" fontId="3" fillId="0" borderId="158" xfId="0" applyFont="1" applyBorder="1" applyAlignment="1">
      <alignment horizontal="center" vertical="center"/>
    </xf>
    <xf numFmtId="0" fontId="18" fillId="0" borderId="162" xfId="0" applyFont="1" applyBorder="1" applyAlignment="1">
      <alignment horizontal="center" vertical="center"/>
    </xf>
    <xf numFmtId="0" fontId="18" fillId="0" borderId="164" xfId="0" applyFont="1" applyBorder="1" applyAlignment="1">
      <alignment horizontal="center" vertical="center"/>
    </xf>
    <xf numFmtId="0" fontId="18" fillId="0" borderId="170" xfId="0" applyFont="1" applyBorder="1" applyAlignment="1">
      <alignment horizontal="center" vertical="center"/>
    </xf>
    <xf numFmtId="0" fontId="18" fillId="0" borderId="165" xfId="0" applyFont="1" applyBorder="1" applyAlignment="1">
      <alignment horizontal="center" vertical="center"/>
    </xf>
    <xf numFmtId="0" fontId="18" fillId="0" borderId="166" xfId="0" applyFont="1" applyBorder="1" applyAlignment="1">
      <alignment horizontal="center" vertical="center"/>
    </xf>
    <xf numFmtId="0" fontId="18" fillId="0" borderId="171" xfId="0" applyFont="1" applyBorder="1" applyAlignment="1">
      <alignment horizontal="center" vertical="center"/>
    </xf>
    <xf numFmtId="0" fontId="13" fillId="0" borderId="167" xfId="0" applyFont="1" applyBorder="1" applyAlignment="1">
      <alignment horizontal="center" vertical="center" shrinkToFit="1"/>
    </xf>
    <xf numFmtId="0" fontId="13" fillId="0" borderId="168" xfId="0" applyFont="1" applyBorder="1" applyAlignment="1">
      <alignment horizontal="center" vertical="center" shrinkToFit="1"/>
    </xf>
    <xf numFmtId="0" fontId="13" fillId="0" borderId="169" xfId="0" applyFont="1" applyBorder="1" applyAlignment="1">
      <alignment horizontal="center" vertical="center" shrinkToFit="1"/>
    </xf>
    <xf numFmtId="0" fontId="13" fillId="0" borderId="172" xfId="0" applyFont="1" applyBorder="1" applyAlignment="1">
      <alignment horizontal="center" vertical="center" shrinkToFit="1"/>
    </xf>
    <xf numFmtId="0" fontId="39" fillId="0" borderId="165" xfId="0" applyFont="1" applyBorder="1" applyAlignment="1">
      <alignment horizontal="center" vertical="center" wrapText="1"/>
    </xf>
    <xf numFmtId="0" fontId="82" fillId="0" borderId="165" xfId="0" applyFont="1" applyBorder="1" applyAlignment="1">
      <alignment horizontal="center" vertical="center" wrapText="1"/>
    </xf>
    <xf numFmtId="0" fontId="18" fillId="0" borderId="165" xfId="0" applyFont="1" applyBorder="1" applyAlignment="1">
      <alignment horizontal="center" vertical="center" wrapText="1"/>
    </xf>
    <xf numFmtId="0" fontId="39" fillId="0" borderId="166" xfId="0" applyFont="1" applyBorder="1" applyAlignment="1">
      <alignment horizontal="center" vertical="center" wrapText="1"/>
    </xf>
    <xf numFmtId="0" fontId="82" fillId="0" borderId="166" xfId="0" applyFont="1" applyBorder="1" applyAlignment="1">
      <alignment horizontal="center" vertical="center" wrapText="1"/>
    </xf>
    <xf numFmtId="0" fontId="39" fillId="0" borderId="166" xfId="0" applyFont="1" applyBorder="1" applyAlignment="1">
      <alignment horizontal="center" vertical="center"/>
    </xf>
    <xf numFmtId="0" fontId="18" fillId="0" borderId="166" xfId="0" applyFont="1" applyBorder="1" applyAlignment="1">
      <alignment horizontal="center" vertical="center" wrapText="1"/>
    </xf>
    <xf numFmtId="0" fontId="39" fillId="0" borderId="167" xfId="0" applyFont="1" applyBorder="1" applyAlignment="1">
      <alignment horizontal="center" vertical="center" wrapText="1"/>
    </xf>
    <xf numFmtId="0" fontId="18" fillId="0" borderId="169" xfId="0" applyFont="1" applyBorder="1" applyAlignment="1">
      <alignment horizontal="center" vertical="center"/>
    </xf>
    <xf numFmtId="0" fontId="39" fillId="0" borderId="162" xfId="0" applyFont="1" applyBorder="1" applyAlignment="1">
      <alignment horizontal="center" vertical="center" wrapText="1"/>
    </xf>
    <xf numFmtId="0" fontId="18" fillId="0" borderId="167" xfId="0" applyFont="1" applyBorder="1" applyAlignment="1">
      <alignment horizontal="center" vertical="center"/>
    </xf>
    <xf numFmtId="0" fontId="7" fillId="0" borderId="165" xfId="0" applyFont="1" applyBorder="1" applyAlignment="1">
      <alignment horizontal="center" vertical="center"/>
    </xf>
    <xf numFmtId="0" fontId="85" fillId="0" borderId="0" xfId="0" applyFont="1" applyAlignment="1">
      <alignment vertical="center" shrinkToFit="1"/>
    </xf>
    <xf numFmtId="0" fontId="85" fillId="0" borderId="21" xfId="0" applyFont="1" applyBorder="1" applyAlignment="1">
      <alignment vertical="center" shrinkToFit="1"/>
    </xf>
    <xf numFmtId="0" fontId="39" fillId="0" borderId="13" xfId="0" applyFont="1" applyBorder="1">
      <alignment vertical="center"/>
    </xf>
    <xf numFmtId="38" fontId="83" fillId="0" borderId="13" xfId="4" applyFont="1" applyFill="1" applyBorder="1" applyAlignment="1">
      <alignment vertical="center" wrapText="1"/>
    </xf>
    <xf numFmtId="0" fontId="85" fillId="0" borderId="113" xfId="0" applyFont="1" applyBorder="1" applyAlignment="1">
      <alignment vertical="center" shrinkToFit="1"/>
    </xf>
    <xf numFmtId="0" fontId="85" fillId="0" borderId="14" xfId="0" applyFont="1" applyBorder="1" applyAlignment="1">
      <alignment horizontal="right" vertical="center" shrinkToFit="1"/>
    </xf>
    <xf numFmtId="212" fontId="42" fillId="0" borderId="55" xfId="0" applyNumberFormat="1" applyFont="1" applyBorder="1" applyAlignment="1">
      <alignment vertical="center" shrinkToFit="1"/>
    </xf>
    <xf numFmtId="212" fontId="44" fillId="0" borderId="117" xfId="0" applyNumberFormat="1" applyFont="1" applyBorder="1" applyAlignment="1">
      <alignment vertical="center" shrinkToFit="1"/>
    </xf>
    <xf numFmtId="210" fontId="42" fillId="0" borderId="141" xfId="0" applyNumberFormat="1" applyFont="1" applyBorder="1">
      <alignment vertical="center"/>
    </xf>
    <xf numFmtId="210" fontId="42" fillId="0" borderId="119" xfId="0" applyNumberFormat="1" applyFont="1" applyBorder="1">
      <alignment vertical="center"/>
    </xf>
    <xf numFmtId="210" fontId="42" fillId="0" borderId="173" xfId="0" applyNumberFormat="1" applyFont="1" applyBorder="1">
      <alignment vertical="center"/>
    </xf>
    <xf numFmtId="210" fontId="42" fillId="0" borderId="174" xfId="0" applyNumberFormat="1" applyFont="1" applyBorder="1">
      <alignment vertical="center"/>
    </xf>
    <xf numFmtId="216" fontId="3" fillId="0" borderId="21" xfId="0" applyNumberFormat="1" applyFont="1" applyBorder="1">
      <alignment vertical="center"/>
    </xf>
    <xf numFmtId="216" fontId="3" fillId="12" borderId="38" xfId="0" applyNumberFormat="1" applyFont="1" applyFill="1" applyBorder="1">
      <alignment vertical="center"/>
    </xf>
    <xf numFmtId="216" fontId="3" fillId="5" borderId="38" xfId="0" applyNumberFormat="1" applyFont="1" applyFill="1" applyBorder="1">
      <alignment vertical="center"/>
    </xf>
    <xf numFmtId="177" fontId="3" fillId="0" borderId="38" xfId="0" applyNumberFormat="1" applyFont="1" applyBorder="1" applyAlignment="1">
      <alignment horizontal="left" vertical="center"/>
    </xf>
    <xf numFmtId="0" fontId="42" fillId="12" borderId="13" xfId="0" applyFont="1" applyFill="1" applyBorder="1" applyAlignment="1">
      <alignment vertical="center" shrinkToFit="1"/>
    </xf>
    <xf numFmtId="210" fontId="42" fillId="12" borderId="13" xfId="0" applyNumberFormat="1" applyFont="1" applyFill="1" applyBorder="1" applyAlignment="1">
      <alignment vertical="center" shrinkToFit="1"/>
    </xf>
    <xf numFmtId="0" fontId="43" fillId="0" borderId="13" xfId="0" applyFont="1" applyBorder="1" applyAlignment="1">
      <alignment vertical="center" shrinkToFit="1"/>
    </xf>
    <xf numFmtId="220" fontId="43" fillId="0" borderId="13" xfId="0" applyNumberFormat="1" applyFont="1" applyBorder="1" applyAlignment="1">
      <alignment vertical="center" shrinkToFit="1"/>
    </xf>
    <xf numFmtId="210" fontId="43" fillId="0" borderId="13" xfId="0" applyNumberFormat="1" applyFont="1" applyBorder="1" applyAlignment="1">
      <alignment vertical="center" shrinkToFit="1"/>
    </xf>
    <xf numFmtId="210" fontId="43" fillId="0" borderId="0" xfId="0" applyNumberFormat="1" applyFont="1">
      <alignment vertical="center"/>
    </xf>
    <xf numFmtId="210" fontId="42" fillId="12" borderId="13" xfId="0" applyNumberFormat="1" applyFont="1" applyFill="1" applyBorder="1" applyAlignment="1">
      <alignment horizontal="center" vertical="center" shrinkToFit="1"/>
    </xf>
    <xf numFmtId="0" fontId="3" fillId="5" borderId="26" xfId="0" applyFont="1" applyFill="1" applyBorder="1" applyAlignment="1">
      <alignment vertical="center" wrapText="1" shrinkToFit="1"/>
    </xf>
    <xf numFmtId="0" fontId="3" fillId="5" borderId="59" xfId="0" applyFont="1" applyFill="1" applyBorder="1" applyAlignment="1">
      <alignment horizontal="center" vertical="center" wrapText="1" shrinkToFit="1"/>
    </xf>
    <xf numFmtId="0" fontId="43" fillId="0" borderId="13" xfId="0" applyFont="1" applyBorder="1">
      <alignment vertical="center"/>
    </xf>
    <xf numFmtId="0" fontId="43" fillId="0" borderId="15" xfId="0" applyFont="1" applyBorder="1">
      <alignment vertical="center"/>
    </xf>
    <xf numFmtId="12" fontId="43" fillId="0" borderId="13" xfId="0" applyNumberFormat="1" applyFont="1" applyBorder="1">
      <alignment vertical="center"/>
    </xf>
    <xf numFmtId="0" fontId="43" fillId="0" borderId="19" xfId="0" applyFont="1" applyBorder="1">
      <alignment vertical="center"/>
    </xf>
    <xf numFmtId="0" fontId="43" fillId="0" borderId="17" xfId="0" applyFont="1" applyBorder="1">
      <alignment vertical="center"/>
    </xf>
    <xf numFmtId="12" fontId="43" fillId="0" borderId="13" xfId="0" applyNumberFormat="1" applyFont="1" applyBorder="1" applyAlignment="1">
      <alignment vertical="center" shrinkToFit="1"/>
    </xf>
    <xf numFmtId="0" fontId="85" fillId="0" borderId="15" xfId="0" applyFont="1" applyBorder="1" applyAlignment="1">
      <alignment vertical="center" shrinkToFit="1"/>
    </xf>
    <xf numFmtId="181" fontId="3" fillId="0" borderId="22" xfId="0" applyNumberFormat="1" applyFont="1" applyBorder="1" applyAlignment="1">
      <alignment horizontal="center" vertical="center"/>
    </xf>
    <xf numFmtId="0" fontId="39" fillId="0" borderId="26" xfId="0" applyFont="1" applyBorder="1" applyAlignment="1">
      <alignment vertical="center" wrapText="1"/>
    </xf>
    <xf numFmtId="0" fontId="39" fillId="0" borderId="18" xfId="0" applyFont="1" applyBorder="1" applyAlignment="1">
      <alignment vertical="center" wrapText="1"/>
    </xf>
    <xf numFmtId="0" fontId="27" fillId="0" borderId="0" xfId="0" applyFont="1" applyAlignment="1">
      <alignment horizontal="right" vertical="center"/>
    </xf>
    <xf numFmtId="0" fontId="5" fillId="0" borderId="0" xfId="0" quotePrefix="1" applyFont="1" applyAlignment="1">
      <alignment horizontal="right" vertical="center"/>
    </xf>
    <xf numFmtId="0" fontId="5" fillId="5" borderId="0" xfId="0" applyFont="1" applyFill="1" applyAlignment="1">
      <alignment horizontal="right" vertical="center"/>
    </xf>
    <xf numFmtId="0" fontId="3" fillId="5" borderId="38" xfId="0" applyFont="1" applyFill="1" applyBorder="1" applyAlignment="1">
      <alignment horizontal="center" vertical="center" wrapText="1" shrinkToFit="1"/>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90" xfId="0" applyFont="1" applyBorder="1">
      <alignment vertical="center"/>
    </xf>
    <xf numFmtId="0" fontId="3" fillId="0" borderId="10" xfId="0" applyFont="1" applyBorder="1">
      <alignment vertical="center"/>
    </xf>
    <xf numFmtId="0" fontId="3" fillId="0" borderId="7" xfId="0" applyFont="1" applyBorder="1">
      <alignment vertical="center"/>
    </xf>
    <xf numFmtId="0" fontId="0" fillId="0" borderId="10" xfId="0" applyBorder="1">
      <alignment vertical="center"/>
    </xf>
    <xf numFmtId="0" fontId="0" fillId="0" borderId="7" xfId="0" applyBorder="1">
      <alignment vertical="center"/>
    </xf>
    <xf numFmtId="0" fontId="10" fillId="0" borderId="89"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vertical="center" wrapText="1"/>
    </xf>
    <xf numFmtId="0" fontId="5" fillId="4" borderId="152" xfId="0" applyFont="1" applyFill="1" applyBorder="1" applyAlignment="1">
      <alignment horizontal="center" vertical="center" textRotation="255"/>
    </xf>
    <xf numFmtId="0" fontId="5" fillId="4" borderId="154" xfId="0" applyFont="1" applyFill="1" applyBorder="1" applyAlignment="1">
      <alignment horizontal="center" vertical="center" textRotation="255"/>
    </xf>
    <xf numFmtId="0" fontId="5" fillId="4" borderId="153" xfId="0" applyFont="1" applyFill="1" applyBorder="1" applyAlignment="1">
      <alignment horizontal="center" vertical="center" textRotation="255"/>
    </xf>
    <xf numFmtId="0" fontId="3" fillId="0" borderId="90" xfId="0" applyFont="1" applyBorder="1" applyAlignment="1">
      <alignment horizontal="left" vertical="center" shrinkToFit="1"/>
    </xf>
    <xf numFmtId="0" fontId="3" fillId="0" borderId="10" xfId="0" applyFont="1" applyBorder="1" applyAlignment="1">
      <alignment horizontal="left" vertical="center" shrinkToFit="1"/>
    </xf>
    <xf numFmtId="0" fontId="83" fillId="0" borderId="98" xfId="0" applyFont="1" applyBorder="1" applyAlignment="1">
      <alignment horizontal="left" vertical="center" wrapText="1"/>
    </xf>
    <xf numFmtId="0" fontId="83" fillId="0" borderId="156" xfId="0" applyFont="1" applyBorder="1" applyAlignment="1">
      <alignment horizontal="left" vertical="center" wrapText="1"/>
    </xf>
    <xf numFmtId="0" fontId="3" fillId="0" borderId="90"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59" xfId="0" applyFont="1" applyBorder="1">
      <alignment vertical="center"/>
    </xf>
    <xf numFmtId="0" fontId="3" fillId="0" borderId="160" xfId="0" applyFont="1" applyBorder="1">
      <alignment vertical="center"/>
    </xf>
    <xf numFmtId="0" fontId="3" fillId="0" borderId="161" xfId="0" applyFont="1" applyBorder="1">
      <alignment vertical="center"/>
    </xf>
    <xf numFmtId="0" fontId="18" fillId="0" borderId="165" xfId="0" applyFont="1" applyBorder="1" applyAlignment="1">
      <alignment horizontal="center" vertical="center"/>
    </xf>
    <xf numFmtId="0" fontId="18" fillId="0" borderId="157" xfId="0" applyFont="1" applyBorder="1" applyAlignment="1">
      <alignment horizontal="center" vertical="center"/>
    </xf>
    <xf numFmtId="0" fontId="18" fillId="0" borderId="166" xfId="0" applyFont="1" applyBorder="1" applyAlignment="1">
      <alignment horizontal="center" vertical="center"/>
    </xf>
    <xf numFmtId="0" fontId="18" fillId="0" borderId="162" xfId="0" applyFont="1" applyBorder="1" applyAlignment="1">
      <alignment horizontal="center" vertical="center"/>
    </xf>
    <xf numFmtId="0" fontId="18" fillId="0" borderId="163" xfId="0" applyFont="1" applyBorder="1" applyAlignment="1">
      <alignment horizontal="center" vertical="center"/>
    </xf>
    <xf numFmtId="0" fontId="18" fillId="0" borderId="164" xfId="0" applyFont="1" applyBorder="1" applyAlignment="1">
      <alignment horizontal="center" vertical="center"/>
    </xf>
    <xf numFmtId="0" fontId="5" fillId="3" borderId="152" xfId="0" applyFont="1" applyFill="1" applyBorder="1" applyAlignment="1">
      <alignment horizontal="center" vertical="center" wrapText="1"/>
    </xf>
    <xf numFmtId="0" fontId="5" fillId="3" borderId="154" xfId="0" applyFont="1" applyFill="1" applyBorder="1" applyAlignment="1">
      <alignment horizontal="center" vertical="center" wrapText="1"/>
    </xf>
    <xf numFmtId="0" fontId="5" fillId="3" borderId="153" xfId="0" applyFont="1" applyFill="1" applyBorder="1" applyAlignment="1">
      <alignment horizontal="center" vertical="center" wrapText="1"/>
    </xf>
    <xf numFmtId="0" fontId="5" fillId="2" borderId="152" xfId="0" applyFont="1" applyFill="1" applyBorder="1" applyAlignment="1">
      <alignment horizontal="center" vertical="center" textRotation="255"/>
    </xf>
    <xf numFmtId="0" fontId="5" fillId="2" borderId="154" xfId="0" applyFont="1" applyFill="1" applyBorder="1" applyAlignment="1">
      <alignment horizontal="center" vertical="center" textRotation="255"/>
    </xf>
    <xf numFmtId="0" fontId="5" fillId="2" borderId="153" xfId="0" applyFont="1" applyFill="1" applyBorder="1" applyAlignment="1">
      <alignment horizontal="center" vertical="center" textRotation="255"/>
    </xf>
    <xf numFmtId="0" fontId="3" fillId="0" borderId="89"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88" xfId="0" applyFont="1" applyBorder="1">
      <alignment vertical="center"/>
    </xf>
    <xf numFmtId="0" fontId="3" fillId="0" borderId="68" xfId="0" applyFont="1" applyBorder="1">
      <alignment vertical="center"/>
    </xf>
    <xf numFmtId="0" fontId="3" fillId="0" borderId="82" xfId="0" applyFont="1" applyBorder="1">
      <alignment vertical="center"/>
    </xf>
    <xf numFmtId="0" fontId="14" fillId="0" borderId="89" xfId="0" applyFont="1" applyBorder="1">
      <alignment vertical="center"/>
    </xf>
    <xf numFmtId="0" fontId="14" fillId="0" borderId="9" xfId="0" applyFont="1" applyBorder="1">
      <alignment vertical="center"/>
    </xf>
    <xf numFmtId="0" fontId="14" fillId="0" borderId="6" xfId="0" applyFont="1" applyBorder="1">
      <alignment vertical="center"/>
    </xf>
    <xf numFmtId="0" fontId="29" fillId="5" borderId="123" xfId="0" applyFont="1" applyFill="1" applyBorder="1" applyAlignment="1">
      <alignment horizontal="left" vertical="center" wrapText="1"/>
    </xf>
    <xf numFmtId="0" fontId="29" fillId="5" borderId="28" xfId="0" applyFont="1" applyFill="1" applyBorder="1" applyAlignment="1">
      <alignment horizontal="left" vertical="center" wrapText="1"/>
    </xf>
    <xf numFmtId="0" fontId="29" fillId="5" borderId="29" xfId="0" applyFont="1" applyFill="1" applyBorder="1" applyAlignment="1">
      <alignment horizontal="left" vertical="center" wrapText="1"/>
    </xf>
    <xf numFmtId="0" fontId="29" fillId="5" borderId="119" xfId="0" applyFont="1" applyFill="1" applyBorder="1" applyAlignment="1">
      <alignment horizontal="left" vertical="center" wrapText="1"/>
    </xf>
    <xf numFmtId="0" fontId="29" fillId="5" borderId="75" xfId="0" applyFont="1" applyFill="1" applyBorder="1" applyAlignment="1">
      <alignment horizontal="left" vertical="center" wrapText="1"/>
    </xf>
    <xf numFmtId="0" fontId="29" fillId="5" borderId="56" xfId="0" applyFont="1" applyFill="1" applyBorder="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0" fontId="3" fillId="0" borderId="137" xfId="0" applyFont="1" applyBorder="1" applyAlignment="1">
      <alignment horizontal="center" vertical="center"/>
    </xf>
    <xf numFmtId="0" fontId="3" fillId="0" borderId="46" xfId="0" applyFont="1" applyBorder="1" applyAlignment="1">
      <alignment horizontal="center" vertical="center"/>
    </xf>
    <xf numFmtId="0" fontId="27" fillId="5" borderId="54" xfId="0" applyFont="1" applyFill="1" applyBorder="1" applyAlignment="1">
      <alignment horizontal="center" vertical="center" shrinkToFit="1"/>
    </xf>
    <xf numFmtId="0" fontId="27" fillId="5" borderId="12" xfId="0" applyFont="1" applyFill="1" applyBorder="1" applyAlignment="1">
      <alignment horizontal="center" vertical="center" shrinkToFit="1"/>
    </xf>
    <xf numFmtId="0" fontId="27" fillId="5" borderId="52" xfId="0" applyFont="1" applyFill="1" applyBorder="1" applyAlignment="1">
      <alignment horizontal="center" vertical="center" shrinkToFit="1"/>
    </xf>
    <xf numFmtId="0" fontId="29" fillId="5" borderId="135" xfId="0" applyFont="1" applyFill="1" applyBorder="1" applyAlignment="1">
      <alignment horizontal="left" vertical="center" wrapText="1"/>
    </xf>
    <xf numFmtId="0" fontId="29" fillId="5" borderId="42" xfId="0" applyFont="1" applyFill="1" applyBorder="1" applyAlignment="1">
      <alignment horizontal="left" vertical="center" wrapText="1"/>
    </xf>
    <xf numFmtId="0" fontId="29" fillId="5" borderId="33" xfId="0" applyFont="1" applyFill="1" applyBorder="1" applyAlignment="1">
      <alignment horizontal="left" vertical="center" wrapText="1"/>
    </xf>
    <xf numFmtId="0" fontId="3" fillId="0" borderId="0" xfId="0" applyFont="1" applyAlignment="1">
      <alignment horizontal="right" vertical="center"/>
    </xf>
    <xf numFmtId="0" fontId="27" fillId="0" borderId="26" xfId="0" applyFont="1" applyBorder="1" applyAlignment="1">
      <alignment vertical="center" shrinkToFit="1"/>
    </xf>
    <xf numFmtId="0" fontId="27" fillId="5" borderId="26" xfId="0" applyFont="1" applyFill="1" applyBorder="1" applyAlignment="1">
      <alignment horizontal="left" vertical="center" shrinkToFit="1"/>
    </xf>
    <xf numFmtId="0" fontId="3" fillId="0" borderId="0" xfId="0" applyFont="1" applyAlignment="1">
      <alignment horizontal="justify" vertical="top" wrapText="1"/>
    </xf>
    <xf numFmtId="0" fontId="3" fillId="0" borderId="20" xfId="0" applyFont="1" applyBorder="1" applyAlignment="1">
      <alignment horizontal="justify" vertical="top" wrapText="1"/>
    </xf>
    <xf numFmtId="0" fontId="3" fillId="0" borderId="26" xfId="0" applyFont="1" applyBorder="1" applyAlignment="1">
      <alignment horizontal="justify" vertical="top" wrapText="1"/>
    </xf>
    <xf numFmtId="0" fontId="3" fillId="0" borderId="18" xfId="0" applyFont="1" applyBorder="1" applyAlignment="1">
      <alignment horizontal="justify" vertical="top" wrapText="1"/>
    </xf>
    <xf numFmtId="0" fontId="27" fillId="5" borderId="0" xfId="0" applyFont="1" applyFill="1">
      <alignment vertical="center"/>
    </xf>
    <xf numFmtId="0" fontId="27" fillId="5" borderId="20" xfId="0" applyFont="1" applyFill="1" applyBorder="1">
      <alignment vertical="center"/>
    </xf>
    <xf numFmtId="0" fontId="27" fillId="5" borderId="0" xfId="0" applyFont="1" applyFill="1" applyAlignment="1">
      <alignment vertical="center" shrinkToFit="1"/>
    </xf>
    <xf numFmtId="0" fontId="27" fillId="5" borderId="20" xfId="0" applyFont="1" applyFill="1" applyBorder="1" applyAlignment="1">
      <alignment vertical="center" shrinkToFit="1"/>
    </xf>
    <xf numFmtId="0" fontId="27" fillId="5" borderId="26" xfId="0" applyFont="1" applyFill="1" applyBorder="1" applyAlignment="1">
      <alignment vertical="center" shrinkToFit="1"/>
    </xf>
    <xf numFmtId="0" fontId="27" fillId="5" borderId="18" xfId="0" applyFont="1" applyFill="1" applyBorder="1" applyAlignment="1">
      <alignment vertical="center" shrinkToFi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5" fillId="0" borderId="0" xfId="0" applyFont="1" applyAlignment="1">
      <alignment horizontal="left" vertical="center" shrinkToFit="1"/>
    </xf>
    <xf numFmtId="0" fontId="5" fillId="0" borderId="20" xfId="0" applyFont="1" applyBorder="1" applyAlignment="1">
      <alignment horizontal="left" vertical="center" shrinkToFit="1"/>
    </xf>
    <xf numFmtId="0" fontId="3" fillId="0" borderId="0" xfId="0" applyFont="1" applyAlignment="1">
      <alignment vertical="top" wrapText="1" shrinkToFit="1"/>
    </xf>
    <xf numFmtId="0" fontId="0" fillId="0" borderId="0" xfId="0" applyAlignment="1">
      <alignment vertical="top" wrapText="1" shrinkToFit="1"/>
    </xf>
    <xf numFmtId="0" fontId="0" fillId="0" borderId="20" xfId="0" applyBorder="1" applyAlignment="1">
      <alignment vertical="top" wrapText="1" shrinkToFit="1"/>
    </xf>
    <xf numFmtId="0" fontId="3" fillId="0" borderId="0" xfId="0" applyFont="1" applyAlignment="1">
      <alignment vertical="center" wrapText="1"/>
    </xf>
    <xf numFmtId="0" fontId="0" fillId="0" borderId="0" xfId="0" applyAlignment="1">
      <alignment vertical="center" wrapText="1"/>
    </xf>
    <xf numFmtId="0" fontId="0" fillId="0" borderId="20" xfId="0" applyBorder="1" applyAlignment="1">
      <alignment vertical="center" wrapText="1"/>
    </xf>
    <xf numFmtId="177" fontId="3" fillId="5" borderId="0" xfId="0" applyNumberFormat="1" applyFont="1" applyFill="1">
      <alignment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8" fillId="0" borderId="0" xfId="0" applyFont="1" applyAlignment="1">
      <alignment vertical="center" wrapText="1"/>
    </xf>
    <xf numFmtId="0" fontId="39" fillId="0" borderId="0" xfId="0" applyFont="1" applyAlignment="1">
      <alignment vertical="center" wrapText="1"/>
    </xf>
    <xf numFmtId="0" fontId="39" fillId="0" borderId="20" xfId="0" applyFont="1" applyBorder="1" applyAlignment="1">
      <alignment vertical="center" wrapText="1"/>
    </xf>
    <xf numFmtId="0" fontId="3" fillId="0" borderId="13" xfId="0" applyFont="1" applyBorder="1" applyAlignment="1">
      <alignment horizontal="center" vertical="center"/>
    </xf>
    <xf numFmtId="0" fontId="27" fillId="5" borderId="14" xfId="0" applyFont="1" applyFill="1" applyBorder="1" applyAlignment="1">
      <alignment horizontal="left" vertical="center" wrapText="1"/>
    </xf>
    <xf numFmtId="0" fontId="27" fillId="5" borderId="37" xfId="0" applyFont="1" applyFill="1" applyBorder="1" applyAlignment="1">
      <alignment horizontal="left" vertical="center" wrapText="1"/>
    </xf>
    <xf numFmtId="0" fontId="27" fillId="5" borderId="37" xfId="0" applyFont="1" applyFill="1" applyBorder="1" applyAlignment="1">
      <alignment horizontal="left" vertical="center" shrinkToFit="1"/>
    </xf>
    <xf numFmtId="0" fontId="27" fillId="5" borderId="41" xfId="0" applyFont="1" applyFill="1" applyBorder="1" applyAlignment="1">
      <alignment horizontal="left" vertical="center" shrinkToFit="1"/>
    </xf>
    <xf numFmtId="0" fontId="27" fillId="5" borderId="45" xfId="0" applyFont="1" applyFill="1" applyBorder="1" applyAlignment="1">
      <alignment horizontal="left" vertical="center" shrinkToFit="1"/>
    </xf>
    <xf numFmtId="0" fontId="27" fillId="5" borderId="30" xfId="0" applyFont="1" applyFill="1" applyBorder="1" applyAlignment="1">
      <alignment horizontal="left" vertical="center" shrinkToFit="1"/>
    </xf>
    <xf numFmtId="0" fontId="27" fillId="5" borderId="0" xfId="0" applyFont="1" applyFill="1" applyAlignment="1">
      <alignment vertical="center" wrapText="1"/>
    </xf>
    <xf numFmtId="0" fontId="27" fillId="5" borderId="20" xfId="0" applyFont="1" applyFill="1" applyBorder="1" applyAlignment="1">
      <alignment vertical="center" wrapText="1"/>
    </xf>
    <xf numFmtId="0" fontId="27" fillId="5" borderId="26" xfId="0" applyFont="1" applyFill="1" applyBorder="1" applyAlignment="1">
      <alignment vertical="center" wrapText="1"/>
    </xf>
    <xf numFmtId="0" fontId="27" fillId="5" borderId="18" xfId="0" applyFont="1" applyFill="1" applyBorder="1" applyAlignment="1">
      <alignment vertical="center" wrapText="1"/>
    </xf>
    <xf numFmtId="0" fontId="27" fillId="5" borderId="18" xfId="0" applyFont="1" applyFill="1" applyBorder="1" applyAlignment="1">
      <alignment horizontal="left" vertical="center" shrinkToFit="1"/>
    </xf>
    <xf numFmtId="0" fontId="27" fillId="5" borderId="14" xfId="0" applyFont="1" applyFill="1" applyBorder="1" applyAlignment="1">
      <alignment horizontal="left"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27" fillId="5" borderId="24" xfId="0" applyFont="1" applyFill="1" applyBorder="1" applyAlignment="1">
      <alignment horizontal="left" vertical="center" shrinkToFit="1"/>
    </xf>
    <xf numFmtId="0" fontId="3" fillId="5" borderId="15" xfId="0" applyFont="1" applyFill="1" applyBorder="1" applyAlignment="1">
      <alignment horizontal="left" vertical="center" wrapText="1" shrinkToFit="1"/>
    </xf>
    <xf numFmtId="0" fontId="3" fillId="5" borderId="25" xfId="0" applyFont="1" applyFill="1" applyBorder="1" applyAlignment="1">
      <alignment horizontal="left" vertical="center" wrapText="1" shrinkToFit="1"/>
    </xf>
    <xf numFmtId="0" fontId="3" fillId="5" borderId="16" xfId="0" applyFont="1" applyFill="1" applyBorder="1" applyAlignment="1">
      <alignment horizontal="left" vertical="center" wrapText="1" shrinkToFit="1"/>
    </xf>
    <xf numFmtId="0" fontId="27" fillId="5" borderId="23" xfId="0" applyFont="1" applyFill="1" applyBorder="1" applyAlignment="1">
      <alignment horizontal="left" vertical="center" shrinkToFit="1"/>
    </xf>
    <xf numFmtId="0" fontId="27" fillId="5" borderId="43" xfId="0" applyFont="1" applyFill="1" applyBorder="1" applyAlignment="1">
      <alignment horizontal="left"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12" borderId="17" xfId="0" applyFont="1" applyFill="1" applyBorder="1" applyAlignment="1">
      <alignment horizontal="center" vertical="center" wrapText="1" shrinkToFit="1"/>
    </xf>
    <xf numFmtId="0" fontId="3" fillId="12" borderId="26" xfId="0" applyFont="1" applyFill="1" applyBorder="1" applyAlignment="1">
      <alignment horizontal="center" vertical="center" wrapText="1" shrinkToFit="1"/>
    </xf>
    <xf numFmtId="0" fontId="3" fillId="12" borderId="18" xfId="0" applyFont="1" applyFill="1" applyBorder="1" applyAlignment="1">
      <alignment horizontal="center" vertical="center" wrapText="1" shrinkToFit="1"/>
    </xf>
    <xf numFmtId="0" fontId="27" fillId="5" borderId="0" xfId="0" applyFont="1" applyFill="1" applyAlignment="1">
      <alignment vertical="top" wrapText="1"/>
    </xf>
    <xf numFmtId="0" fontId="27" fillId="5" borderId="20" xfId="0" applyFont="1" applyFill="1" applyBorder="1" applyAlignment="1">
      <alignment vertical="top" wrapText="1"/>
    </xf>
    <xf numFmtId="0" fontId="27" fillId="5" borderId="26" xfId="0" applyFont="1" applyFill="1" applyBorder="1" applyAlignment="1">
      <alignment vertical="top" wrapText="1"/>
    </xf>
    <xf numFmtId="0" fontId="27" fillId="5" borderId="18" xfId="0" applyFont="1" applyFill="1" applyBorder="1" applyAlignment="1">
      <alignment vertical="top" wrapText="1"/>
    </xf>
    <xf numFmtId="0" fontId="27" fillId="0" borderId="26" xfId="0" applyFont="1" applyBorder="1" applyAlignment="1">
      <alignment horizontal="center" vertical="center"/>
    </xf>
    <xf numFmtId="0" fontId="27" fillId="5" borderId="26" xfId="0" applyFont="1" applyFill="1" applyBorder="1" applyAlignment="1">
      <alignment horizontal="center" vertical="center"/>
    </xf>
    <xf numFmtId="178" fontId="27" fillId="5" borderId="38" xfId="0" applyNumberFormat="1" applyFont="1" applyFill="1" applyBorder="1" applyAlignment="1">
      <alignment horizontal="center" vertical="center" shrinkToFit="1"/>
    </xf>
    <xf numFmtId="180" fontId="27" fillId="5" borderId="38" xfId="0" applyNumberFormat="1" applyFont="1" applyFill="1" applyBorder="1" applyAlignment="1">
      <alignment horizontal="center" vertical="center" shrinkToFit="1"/>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176" fontId="27" fillId="5" borderId="0" xfId="0" applyNumberFormat="1" applyFont="1" applyFill="1" applyAlignment="1">
      <alignment horizontal="center" vertical="center" shrinkToFit="1"/>
    </xf>
    <xf numFmtId="176" fontId="27" fillId="5" borderId="20" xfId="0" applyNumberFormat="1" applyFont="1" applyFill="1" applyBorder="1" applyAlignment="1">
      <alignment horizontal="center" vertical="center" shrinkToFit="1"/>
    </xf>
    <xf numFmtId="0" fontId="71" fillId="18" borderId="121" xfId="0" applyFont="1" applyFill="1" applyBorder="1" applyAlignment="1">
      <alignment horizontal="center" vertical="center" wrapText="1"/>
    </xf>
    <xf numFmtId="0" fontId="71" fillId="18" borderId="31" xfId="0" applyFont="1" applyFill="1" applyBorder="1" applyAlignment="1">
      <alignment horizontal="center" vertical="center"/>
    </xf>
    <xf numFmtId="0" fontId="71" fillId="18" borderId="122" xfId="0" applyFont="1" applyFill="1" applyBorder="1" applyAlignment="1">
      <alignment horizontal="center" vertical="center"/>
    </xf>
    <xf numFmtId="0" fontId="18" fillId="0" borderId="143" xfId="0" applyFont="1" applyBorder="1" applyAlignment="1">
      <alignment horizontal="center" vertical="center" wrapText="1"/>
    </xf>
    <xf numFmtId="0" fontId="18" fillId="0" borderId="0" xfId="0" applyFont="1" applyAlignment="1">
      <alignment horizontal="center" vertical="center"/>
    </xf>
    <xf numFmtId="0" fontId="18" fillId="0" borderId="145" xfId="0" applyFont="1" applyBorder="1" applyAlignment="1">
      <alignment horizontal="center" vertical="center"/>
    </xf>
    <xf numFmtId="0" fontId="13" fillId="8" borderId="119" xfId="0" applyFont="1" applyFill="1" applyBorder="1" applyAlignment="1">
      <alignment horizontal="left" vertical="center" shrinkToFit="1"/>
    </xf>
    <xf numFmtId="0" fontId="13" fillId="8" borderId="75" xfId="0" applyFont="1" applyFill="1" applyBorder="1" applyAlignment="1">
      <alignment horizontal="left" vertical="center" shrinkToFit="1"/>
    </xf>
    <xf numFmtId="0" fontId="13" fillId="8" borderId="120" xfId="0" applyFont="1" applyFill="1" applyBorder="1" applyAlignment="1">
      <alignment horizontal="left" vertical="center" shrinkToFit="1"/>
    </xf>
    <xf numFmtId="0" fontId="5" fillId="0" borderId="143" xfId="0" applyFont="1" applyBorder="1" applyAlignment="1">
      <alignment horizontal="center" vertical="center"/>
    </xf>
    <xf numFmtId="0" fontId="5" fillId="0" borderId="0" xfId="0" applyFont="1" applyAlignment="1">
      <alignment horizontal="center" vertical="center"/>
    </xf>
    <xf numFmtId="0" fontId="5" fillId="0" borderId="145" xfId="0" applyFont="1" applyBorder="1" applyAlignment="1">
      <alignment horizontal="center" vertical="center"/>
    </xf>
    <xf numFmtId="0" fontId="76" fillId="0" borderId="123" xfId="0" applyFont="1" applyBorder="1" applyAlignment="1">
      <alignment horizontal="left" vertical="center" shrinkToFit="1"/>
    </xf>
    <xf numFmtId="0" fontId="76" fillId="0" borderId="28" xfId="0" applyFont="1" applyBorder="1" applyAlignment="1">
      <alignment horizontal="left" vertical="center" shrinkToFit="1"/>
    </xf>
    <xf numFmtId="0" fontId="76" fillId="0" borderId="124" xfId="0" applyFont="1" applyBorder="1" applyAlignment="1">
      <alignment horizontal="left" vertical="center" shrinkToFit="1"/>
    </xf>
    <xf numFmtId="0" fontId="13" fillId="19" borderId="119" xfId="0" applyFont="1" applyFill="1" applyBorder="1" applyAlignment="1">
      <alignment horizontal="left" vertical="top" wrapText="1"/>
    </xf>
    <xf numFmtId="0" fontId="13" fillId="19" borderId="75" xfId="0" applyFont="1" applyFill="1" applyBorder="1" applyAlignment="1">
      <alignment horizontal="left" vertical="top" wrapText="1"/>
    </xf>
    <xf numFmtId="0" fontId="13" fillId="19" borderId="120" xfId="0" applyFont="1" applyFill="1" applyBorder="1" applyAlignment="1">
      <alignment horizontal="left" vertical="top" wrapText="1"/>
    </xf>
    <xf numFmtId="0" fontId="13" fillId="19" borderId="121" xfId="0" applyFont="1" applyFill="1" applyBorder="1" applyAlignment="1">
      <alignment horizontal="left" vertical="top" wrapText="1"/>
    </xf>
    <xf numFmtId="0" fontId="13" fillId="19" borderId="31" xfId="0" applyFont="1" applyFill="1" applyBorder="1" applyAlignment="1">
      <alignment horizontal="left" vertical="top"/>
    </xf>
    <xf numFmtId="0" fontId="13" fillId="19" borderId="122" xfId="0" applyFont="1" applyFill="1" applyBorder="1" applyAlignment="1">
      <alignment horizontal="left" vertical="top"/>
    </xf>
    <xf numFmtId="0" fontId="13" fillId="19" borderId="143" xfId="0" applyFont="1" applyFill="1" applyBorder="1" applyAlignment="1">
      <alignment horizontal="left" vertical="top" wrapText="1"/>
    </xf>
    <xf numFmtId="0" fontId="13" fillId="19" borderId="0" xfId="0" applyFont="1" applyFill="1" applyAlignment="1">
      <alignment horizontal="left" vertical="top"/>
    </xf>
    <xf numFmtId="0" fontId="13" fillId="19" borderId="145" xfId="0" applyFont="1" applyFill="1" applyBorder="1" applyAlignment="1">
      <alignment horizontal="left" vertical="top"/>
    </xf>
    <xf numFmtId="0" fontId="13" fillId="19" borderId="123" xfId="0" applyFont="1" applyFill="1" applyBorder="1" applyAlignment="1">
      <alignment horizontal="left" vertical="top" wrapText="1"/>
    </xf>
    <xf numFmtId="0" fontId="13" fillId="19" borderId="28" xfId="0" applyFont="1" applyFill="1" applyBorder="1" applyAlignment="1">
      <alignment horizontal="left" vertical="top"/>
    </xf>
    <xf numFmtId="0" fontId="13" fillId="19" borderId="124" xfId="0" applyFont="1" applyFill="1" applyBorder="1" applyAlignment="1">
      <alignment horizontal="left" vertical="top"/>
    </xf>
    <xf numFmtId="0" fontId="13" fillId="19" borderId="31" xfId="0" applyFont="1" applyFill="1" applyBorder="1" applyAlignment="1">
      <alignment horizontal="left" vertical="top" wrapText="1"/>
    </xf>
    <xf numFmtId="0" fontId="13" fillId="19" borderId="122" xfId="0" applyFont="1" applyFill="1" applyBorder="1" applyAlignment="1">
      <alignment horizontal="left" vertical="top" wrapText="1"/>
    </xf>
    <xf numFmtId="0" fontId="13" fillId="19" borderId="0" xfId="0" applyFont="1" applyFill="1" applyAlignment="1">
      <alignment horizontal="left" vertical="top" wrapText="1"/>
    </xf>
    <xf numFmtId="0" fontId="13" fillId="19" borderId="145" xfId="0" applyFont="1" applyFill="1" applyBorder="1" applyAlignment="1">
      <alignment horizontal="left" vertical="top" wrapText="1"/>
    </xf>
    <xf numFmtId="0" fontId="13" fillId="19" borderId="28" xfId="0" applyFont="1" applyFill="1" applyBorder="1" applyAlignment="1">
      <alignment horizontal="left" vertical="top" wrapText="1"/>
    </xf>
    <xf numFmtId="0" fontId="13" fillId="19" borderId="124" xfId="0" applyFont="1" applyFill="1" applyBorder="1" applyAlignment="1">
      <alignment horizontal="left" vertical="top" wrapText="1"/>
    </xf>
    <xf numFmtId="0" fontId="76" fillId="0" borderId="143" xfId="0" applyFont="1" applyBorder="1" applyAlignment="1">
      <alignment horizontal="left" vertical="center" shrinkToFit="1"/>
    </xf>
    <xf numFmtId="0" fontId="76" fillId="0" borderId="0" xfId="0" applyFont="1" applyAlignment="1">
      <alignment horizontal="left" vertical="center" shrinkToFit="1"/>
    </xf>
    <xf numFmtId="0" fontId="76" fillId="0" borderId="145" xfId="0" applyFont="1" applyBorder="1" applyAlignment="1">
      <alignment horizontal="left" vertical="center" shrinkToFit="1"/>
    </xf>
    <xf numFmtId="0" fontId="13" fillId="10" borderId="143" xfId="0" applyFont="1" applyFill="1" applyBorder="1" applyAlignment="1">
      <alignment horizontal="left" vertical="top" wrapText="1"/>
    </xf>
    <xf numFmtId="0" fontId="13" fillId="10" borderId="0" xfId="0" applyFont="1" applyFill="1" applyAlignment="1">
      <alignment horizontal="left" vertical="top" wrapText="1"/>
    </xf>
    <xf numFmtId="0" fontId="42" fillId="0" borderId="147" xfId="0" applyFont="1" applyBorder="1" applyAlignment="1">
      <alignment horizontal="center" vertical="center" textRotation="255"/>
    </xf>
    <xf numFmtId="0" fontId="42" fillId="0" borderId="128" xfId="0" applyFont="1" applyBorder="1" applyAlignment="1">
      <alignment horizontal="center" vertical="center" textRotation="255"/>
    </xf>
    <xf numFmtId="0" fontId="42" fillId="0" borderId="146" xfId="0" applyFont="1" applyBorder="1" applyAlignment="1">
      <alignment horizontal="center" vertical="center" textRotation="255"/>
    </xf>
    <xf numFmtId="0" fontId="42" fillId="0" borderId="104" xfId="0" applyFont="1" applyBorder="1" applyAlignment="1">
      <alignment horizontal="center" vertical="center" textRotation="255"/>
    </xf>
    <xf numFmtId="0" fontId="13" fillId="0" borderId="143" xfId="0" applyFont="1" applyBorder="1" applyAlignment="1">
      <alignment horizontal="left" vertical="top" wrapText="1"/>
    </xf>
    <xf numFmtId="0" fontId="13" fillId="0" borderId="0" xfId="0" applyFont="1" applyAlignment="1">
      <alignment horizontal="left" vertical="top" wrapText="1"/>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48" xfId="0" applyFont="1" applyBorder="1" applyAlignment="1">
      <alignment horizontal="center" vertical="center" shrinkToFit="1"/>
    </xf>
    <xf numFmtId="0" fontId="3" fillId="0" borderId="149" xfId="0" applyFont="1" applyBorder="1" applyAlignment="1">
      <alignment horizontal="center" vertical="center" shrinkToFit="1"/>
    </xf>
    <xf numFmtId="0" fontId="78" fillId="0" borderId="0" xfId="0" applyFont="1" applyAlignment="1">
      <alignment horizontal="center" vertical="center" shrinkToFit="1"/>
    </xf>
    <xf numFmtId="0" fontId="77" fillId="0" borderId="21" xfId="0" applyFont="1" applyBorder="1" applyAlignment="1">
      <alignment horizontal="center" vertical="center"/>
    </xf>
    <xf numFmtId="0" fontId="77" fillId="0" borderId="38" xfId="0" applyFont="1" applyBorder="1" applyAlignment="1">
      <alignment horizontal="center" vertical="center"/>
    </xf>
    <xf numFmtId="0" fontId="77" fillId="0" borderId="22" xfId="0" applyFont="1" applyBorder="1" applyAlignment="1">
      <alignment horizontal="center" vertical="center"/>
    </xf>
    <xf numFmtId="0" fontId="77" fillId="5" borderId="42" xfId="0" applyFont="1" applyFill="1" applyBorder="1" applyAlignment="1">
      <alignment horizontal="center" vertical="center" shrinkToFit="1"/>
    </xf>
    <xf numFmtId="0" fontId="79" fillId="5" borderId="111" xfId="0" applyFont="1" applyFill="1" applyBorder="1" applyAlignment="1">
      <alignment horizontal="left" vertical="top" wrapText="1"/>
    </xf>
    <xf numFmtId="0" fontId="79" fillId="5" borderId="126" xfId="0" applyFont="1" applyFill="1" applyBorder="1" applyAlignment="1">
      <alignment horizontal="left" vertical="top" wrapText="1"/>
    </xf>
    <xf numFmtId="0" fontId="79" fillId="5" borderId="127" xfId="0" applyFont="1" applyFill="1" applyBorder="1" applyAlignment="1">
      <alignment horizontal="left" vertical="top" wrapText="1"/>
    </xf>
    <xf numFmtId="0" fontId="79" fillId="5" borderId="109" xfId="0" applyFont="1" applyFill="1" applyBorder="1" applyAlignment="1">
      <alignment horizontal="left" vertical="top" wrapText="1"/>
    </xf>
    <xf numFmtId="0" fontId="79" fillId="5" borderId="128" xfId="0" applyFont="1" applyFill="1" applyBorder="1" applyAlignment="1">
      <alignment horizontal="left" vertical="top" wrapText="1"/>
    </xf>
    <xf numFmtId="0" fontId="79" fillId="5" borderId="110" xfId="0" applyFont="1" applyFill="1" applyBorder="1" applyAlignment="1">
      <alignment horizontal="left" vertical="top" wrapText="1"/>
    </xf>
    <xf numFmtId="0" fontId="79" fillId="5" borderId="112" xfId="0" applyFont="1" applyFill="1" applyBorder="1" applyAlignment="1">
      <alignment horizontal="left" vertical="top" wrapText="1"/>
    </xf>
    <xf numFmtId="0" fontId="79" fillId="5" borderId="129" xfId="0" applyFont="1" applyFill="1" applyBorder="1" applyAlignment="1">
      <alignment horizontal="left" vertical="top" wrapText="1"/>
    </xf>
    <xf numFmtId="0" fontId="79" fillId="5" borderId="130" xfId="0" applyFont="1" applyFill="1" applyBorder="1" applyAlignment="1">
      <alignment horizontal="left" vertical="top" wrapText="1"/>
    </xf>
    <xf numFmtId="0" fontId="79" fillId="5" borderId="44" xfId="0" applyFont="1" applyFill="1" applyBorder="1" applyAlignment="1">
      <alignment horizontal="left" vertical="top" wrapText="1"/>
    </xf>
    <xf numFmtId="0" fontId="79" fillId="5" borderId="58" xfId="0" applyFont="1" applyFill="1" applyBorder="1" applyAlignment="1">
      <alignment horizontal="left" vertical="top" wrapText="1"/>
    </xf>
    <xf numFmtId="0" fontId="79" fillId="5" borderId="32" xfId="0" applyFont="1" applyFill="1" applyBorder="1" applyAlignment="1">
      <alignment horizontal="left" vertical="top" wrapText="1"/>
    </xf>
    <xf numFmtId="0" fontId="79" fillId="5" borderId="57" xfId="0" applyFont="1" applyFill="1" applyBorder="1" applyAlignment="1">
      <alignment horizontal="left" vertical="top" wrapText="1"/>
    </xf>
    <xf numFmtId="0" fontId="79" fillId="5" borderId="75" xfId="0" applyFont="1" applyFill="1" applyBorder="1" applyAlignment="1">
      <alignment horizontal="left" vertical="top" wrapText="1"/>
    </xf>
    <xf numFmtId="0" fontId="79" fillId="5" borderId="56" xfId="0" applyFont="1" applyFill="1" applyBorder="1" applyAlignment="1">
      <alignment horizontal="left" vertical="top" wrapText="1"/>
    </xf>
    <xf numFmtId="0" fontId="79" fillId="5" borderId="40" xfId="0" applyFont="1" applyFill="1" applyBorder="1" applyAlignment="1">
      <alignment horizontal="left" vertical="top" wrapText="1"/>
    </xf>
    <xf numFmtId="0" fontId="79" fillId="5" borderId="42" xfId="0" applyFont="1" applyFill="1" applyBorder="1" applyAlignment="1">
      <alignment horizontal="left" vertical="top" wrapText="1"/>
    </xf>
    <xf numFmtId="0" fontId="79" fillId="5" borderId="33" xfId="0" applyFont="1" applyFill="1" applyBorder="1" applyAlignment="1">
      <alignment horizontal="left" vertical="top" wrapText="1"/>
    </xf>
    <xf numFmtId="0" fontId="77" fillId="0" borderId="0" xfId="0" applyFont="1" applyAlignment="1">
      <alignment horizontal="center" vertical="center"/>
    </xf>
    <xf numFmtId="0" fontId="77" fillId="0" borderId="0" xfId="0" applyFont="1" applyAlignment="1">
      <alignment horizontal="right" vertical="center"/>
    </xf>
    <xf numFmtId="0" fontId="77" fillId="5" borderId="75" xfId="0" applyFont="1" applyFill="1" applyBorder="1" applyAlignment="1">
      <alignment vertical="center" shrinkToFit="1"/>
    </xf>
    <xf numFmtId="0" fontId="77" fillId="5" borderId="56" xfId="0" applyFont="1" applyFill="1" applyBorder="1" applyAlignment="1">
      <alignment vertical="center" shrinkToFit="1"/>
    </xf>
    <xf numFmtId="0" fontId="77" fillId="5" borderId="19" xfId="0" applyFont="1" applyFill="1" applyBorder="1" applyAlignment="1">
      <alignment horizontal="center" vertical="center"/>
    </xf>
    <xf numFmtId="0" fontId="77" fillId="5" borderId="0" xfId="0" applyFont="1" applyFill="1" applyAlignment="1">
      <alignment horizontal="center" vertical="center"/>
    </xf>
    <xf numFmtId="0" fontId="77" fillId="5" borderId="20" xfId="0" applyFont="1" applyFill="1" applyBorder="1" applyAlignment="1">
      <alignment horizontal="center" vertical="center"/>
    </xf>
    <xf numFmtId="0" fontId="77" fillId="5" borderId="0" xfId="0" applyFont="1" applyFill="1" applyAlignment="1">
      <alignment vertical="top" wrapText="1"/>
    </xf>
    <xf numFmtId="0" fontId="77" fillId="5" borderId="26" xfId="0" applyFont="1" applyFill="1" applyBorder="1" applyAlignment="1">
      <alignment vertical="top" wrapText="1"/>
    </xf>
    <xf numFmtId="0" fontId="77" fillId="0" borderId="26"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7" fillId="0" borderId="40" xfId="0" applyFont="1" applyBorder="1" applyAlignment="1">
      <alignment vertical="center" shrinkToFit="1"/>
    </xf>
    <xf numFmtId="0" fontId="27" fillId="0" borderId="42" xfId="0" applyFont="1" applyBorder="1" applyAlignment="1">
      <alignment vertical="center" shrinkToFit="1"/>
    </xf>
    <xf numFmtId="0" fontId="3" fillId="0" borderId="42" xfId="0" applyFont="1" applyBorder="1" applyAlignment="1">
      <alignment horizontal="right" vertical="center"/>
    </xf>
    <xf numFmtId="0" fontId="3" fillId="0" borderId="33" xfId="0" applyFont="1" applyBorder="1" applyAlignment="1">
      <alignment horizontal="right" vertical="center"/>
    </xf>
    <xf numFmtId="0" fontId="27" fillId="5" borderId="13" xfId="0" applyFont="1" applyFill="1" applyBorder="1" applyAlignment="1">
      <alignment vertical="center" shrinkToFit="1"/>
    </xf>
    <xf numFmtId="0" fontId="27" fillId="0" borderId="39" xfId="0" applyFont="1" applyBorder="1" applyAlignment="1">
      <alignment vertical="center" shrinkToFit="1"/>
    </xf>
    <xf numFmtId="187" fontId="27" fillId="5" borderId="13" xfId="0" applyNumberFormat="1" applyFont="1" applyFill="1" applyBorder="1" applyAlignment="1">
      <alignment horizontal="right" vertical="center" shrinkToFit="1"/>
    </xf>
    <xf numFmtId="188" fontId="27" fillId="5" borderId="13" xfId="0" applyNumberFormat="1" applyFont="1" applyFill="1" applyBorder="1" applyAlignment="1">
      <alignment horizontal="right" vertical="center" shrinkToFit="1"/>
    </xf>
    <xf numFmtId="0" fontId="27" fillId="0" borderId="23" xfId="0" applyFont="1" applyBorder="1" applyAlignment="1">
      <alignment vertical="center" shrinkToFit="1"/>
    </xf>
    <xf numFmtId="0" fontId="27" fillId="0" borderId="24" xfId="0" applyFont="1" applyBorder="1" applyAlignment="1">
      <alignment vertical="center" shrinkToFit="1"/>
    </xf>
    <xf numFmtId="0" fontId="27" fillId="0" borderId="43" xfId="0" applyFont="1" applyBorder="1" applyAlignment="1">
      <alignment vertical="center" shrinkToFit="1"/>
    </xf>
    <xf numFmtId="0" fontId="27" fillId="0" borderId="37" xfId="0" applyFont="1" applyBorder="1">
      <alignment vertical="center"/>
    </xf>
    <xf numFmtId="0" fontId="27" fillId="0" borderId="14" xfId="0" applyFont="1" applyBorder="1" applyAlignment="1">
      <alignment vertical="center" wrapText="1"/>
    </xf>
    <xf numFmtId="0" fontId="27" fillId="0" borderId="13" xfId="0" applyFont="1" applyBorder="1" applyAlignment="1">
      <alignment vertical="center" wrapText="1"/>
    </xf>
    <xf numFmtId="0" fontId="10" fillId="0" borderId="14" xfId="0" applyFont="1" applyBorder="1" applyAlignment="1">
      <alignment horizontal="right" vertical="center" wrapText="1"/>
    </xf>
    <xf numFmtId="0" fontId="10" fillId="0" borderId="23" xfId="0" applyFont="1" applyBorder="1" applyAlignment="1">
      <alignment horizontal="right" vertical="center"/>
    </xf>
    <xf numFmtId="177" fontId="27" fillId="5" borderId="0" xfId="0" applyNumberFormat="1" applyFont="1" applyFill="1" applyAlignment="1">
      <alignment horizontal="right" vertical="center"/>
    </xf>
    <xf numFmtId="185" fontId="37" fillId="0" borderId="0" xfId="0" applyNumberFormat="1"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27" fillId="5" borderId="43" xfId="0" applyFont="1" applyFill="1" applyBorder="1">
      <alignment vertical="center"/>
    </xf>
    <xf numFmtId="0" fontId="27" fillId="5" borderId="14" xfId="0" applyFont="1" applyFill="1" applyBorder="1">
      <alignment vertical="center"/>
    </xf>
    <xf numFmtId="0" fontId="27" fillId="5" borderId="23" xfId="0" applyFont="1" applyFill="1" applyBorder="1">
      <alignment vertical="center"/>
    </xf>
    <xf numFmtId="0" fontId="27" fillId="0" borderId="58" xfId="0" applyFont="1" applyBorder="1" applyAlignment="1">
      <alignment vertical="center" shrinkToFit="1"/>
    </xf>
    <xf numFmtId="0" fontId="27" fillId="0" borderId="32" xfId="0" applyFont="1" applyBorder="1" applyAlignment="1">
      <alignment vertical="center" shrinkToFit="1"/>
    </xf>
    <xf numFmtId="0" fontId="27" fillId="0" borderId="33" xfId="0" applyFont="1" applyBorder="1" applyAlignment="1">
      <alignment vertical="center" shrinkToFit="1"/>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27" fillId="0" borderId="13" xfId="0" applyFont="1" applyBorder="1">
      <alignment vertical="center"/>
    </xf>
    <xf numFmtId="0" fontId="30" fillId="0" borderId="13" xfId="0" applyFont="1" applyBorder="1">
      <alignment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lignment vertical="center"/>
    </xf>
    <xf numFmtId="0" fontId="0" fillId="0" borderId="13" xfId="0" applyBorder="1" applyAlignment="1">
      <alignment horizontal="center" vertical="center"/>
    </xf>
    <xf numFmtId="177" fontId="27" fillId="5" borderId="0" xfId="0" applyNumberFormat="1" applyFont="1" applyFill="1" applyAlignment="1">
      <alignment horizontal="right" vertical="center" shrinkToFit="1"/>
    </xf>
    <xf numFmtId="0" fontId="0" fillId="0" borderId="0" xfId="0" applyAlignment="1">
      <alignment horizontal="right" vertical="center" shrinkToFit="1"/>
    </xf>
    <xf numFmtId="0" fontId="27" fillId="0" borderId="21" xfId="0" applyFont="1" applyBorder="1">
      <alignment vertical="center"/>
    </xf>
    <xf numFmtId="0" fontId="27" fillId="0" borderId="38" xfId="0" applyFont="1" applyBorder="1">
      <alignment vertical="center"/>
    </xf>
    <xf numFmtId="0" fontId="27" fillId="0" borderId="22" xfId="0" applyFont="1" applyBorder="1">
      <alignment vertical="center"/>
    </xf>
    <xf numFmtId="0" fontId="3" fillId="0" borderId="0" xfId="0" applyFont="1" applyAlignment="1">
      <alignment horizontal="left" vertical="center" wrapText="1"/>
    </xf>
    <xf numFmtId="0" fontId="30" fillId="0" borderId="21" xfId="0" applyFont="1" applyBorder="1">
      <alignment vertical="center"/>
    </xf>
    <xf numFmtId="176" fontId="28" fillId="0" borderId="26" xfId="0" applyNumberFormat="1" applyFont="1" applyBorder="1" applyAlignment="1">
      <alignment horizontal="center" vertical="center"/>
    </xf>
    <xf numFmtId="0" fontId="3" fillId="0" borderId="0" xfId="0" applyFont="1">
      <alignment vertical="center"/>
    </xf>
    <xf numFmtId="0" fontId="3" fillId="0" borderId="26" xfId="0" applyFont="1" applyBorder="1">
      <alignment vertical="center"/>
    </xf>
    <xf numFmtId="0" fontId="3" fillId="0" borderId="0" xfId="0" applyFont="1" applyAlignment="1">
      <alignment horizontal="left" vertical="center"/>
    </xf>
    <xf numFmtId="0" fontId="3" fillId="0" borderId="28" xfId="0" applyFont="1" applyBorder="1">
      <alignment vertical="center"/>
    </xf>
    <xf numFmtId="0" fontId="3" fillId="0" borderId="42" xfId="0" applyFont="1" applyBorder="1">
      <alignment vertical="center"/>
    </xf>
    <xf numFmtId="0" fontId="28" fillId="5" borderId="0" xfId="0" applyFont="1" applyFill="1" applyAlignment="1">
      <alignment horizontal="left" vertical="center" shrinkToFit="1"/>
    </xf>
    <xf numFmtId="189" fontId="3" fillId="0" borderId="0" xfId="0" applyNumberFormat="1" applyFont="1" applyAlignment="1">
      <alignment horizontal="left" vertical="center" shrinkToFit="1"/>
    </xf>
    <xf numFmtId="0" fontId="28" fillId="5" borderId="24" xfId="0" applyFont="1" applyFill="1" applyBorder="1" applyAlignment="1">
      <alignment horizontal="center" vertical="center" shrinkToFit="1"/>
    </xf>
    <xf numFmtId="0" fontId="28" fillId="5" borderId="14" xfId="0" applyFont="1" applyFill="1" applyBorder="1" applyAlignment="1">
      <alignment horizontal="center" vertical="center" shrinkToFit="1"/>
    </xf>
    <xf numFmtId="186" fontId="28" fillId="5" borderId="55" xfId="0" applyNumberFormat="1" applyFont="1" applyFill="1" applyBorder="1" applyAlignment="1">
      <alignment horizontal="center" vertical="center" shrinkToFit="1"/>
    </xf>
    <xf numFmtId="186" fontId="28" fillId="5" borderId="24" xfId="0" applyNumberFormat="1" applyFont="1" applyFill="1" applyBorder="1" applyAlignment="1">
      <alignment horizontal="center" vertical="center" shrinkToFit="1"/>
    </xf>
    <xf numFmtId="186" fontId="28" fillId="5" borderId="14" xfId="0" applyNumberFormat="1" applyFont="1" applyFill="1" applyBorder="1" applyAlignment="1">
      <alignment horizontal="center" vertical="center" shrinkToFit="1"/>
    </xf>
    <xf numFmtId="0" fontId="28" fillId="5" borderId="55" xfId="0" applyFont="1" applyFill="1" applyBorder="1" applyAlignment="1">
      <alignment horizontal="center" vertical="center" shrinkToFit="1"/>
    </xf>
    <xf numFmtId="0" fontId="18" fillId="0" borderId="37" xfId="0" applyFont="1" applyBorder="1" applyAlignment="1">
      <alignment horizontal="center" vertical="center"/>
    </xf>
    <xf numFmtId="0" fontId="28" fillId="0" borderId="39" xfId="0" applyFont="1" applyBorder="1" applyAlignment="1">
      <alignment horizontal="center" vertical="center"/>
    </xf>
    <xf numFmtId="0" fontId="5" fillId="0" borderId="20" xfId="0" applyFont="1" applyBorder="1">
      <alignment vertical="center"/>
    </xf>
    <xf numFmtId="0" fontId="5" fillId="0" borderId="43" xfId="0" applyFont="1" applyBorder="1">
      <alignment vertical="center"/>
    </xf>
    <xf numFmtId="0" fontId="5" fillId="0" borderId="37" xfId="0" applyFont="1" applyBorder="1">
      <alignment vertical="center"/>
    </xf>
    <xf numFmtId="0" fontId="5" fillId="0" borderId="16" xfId="0" applyFont="1" applyBorder="1">
      <alignment vertical="center"/>
    </xf>
    <xf numFmtId="0" fontId="28" fillId="0" borderId="18" xfId="0" applyFont="1" applyBorder="1" applyAlignment="1">
      <alignment horizontal="left" vertical="top" wrapText="1"/>
    </xf>
    <xf numFmtId="0" fontId="28" fillId="0" borderId="14" xfId="0" applyFont="1" applyBorder="1" applyAlignment="1">
      <alignment horizontal="left" vertical="top" wrapText="1"/>
    </xf>
    <xf numFmtId="0" fontId="28" fillId="0" borderId="22" xfId="0" applyFont="1" applyBorder="1" applyAlignment="1">
      <alignment horizontal="left" vertical="top" wrapText="1"/>
    </xf>
    <xf numFmtId="0" fontId="28" fillId="0" borderId="13" xfId="0" applyFont="1" applyBorder="1" applyAlignment="1">
      <alignment horizontal="left" vertical="top" wrapText="1"/>
    </xf>
    <xf numFmtId="0" fontId="28" fillId="5" borderId="18" xfId="0" applyFont="1" applyFill="1" applyBorder="1" applyAlignment="1">
      <alignment horizontal="left" vertical="top" wrapText="1"/>
    </xf>
    <xf numFmtId="0" fontId="28" fillId="5" borderId="14" xfId="0" applyFont="1" applyFill="1" applyBorder="1" applyAlignment="1">
      <alignment horizontal="left" vertical="top" wrapText="1"/>
    </xf>
    <xf numFmtId="0" fontId="28" fillId="5" borderId="22" xfId="0" applyFont="1" applyFill="1" applyBorder="1" applyAlignment="1">
      <alignment horizontal="left" vertical="top" wrapText="1"/>
    </xf>
    <xf numFmtId="0" fontId="28" fillId="5" borderId="13" xfId="0" applyFont="1" applyFill="1" applyBorder="1" applyAlignment="1">
      <alignment horizontal="left" vertical="top"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3" fillId="0" borderId="38" xfId="0" applyFont="1" applyBorder="1">
      <alignment vertical="center"/>
    </xf>
    <xf numFmtId="0" fontId="3" fillId="0" borderId="58" xfId="0" applyFont="1" applyBorder="1">
      <alignment vertical="center"/>
    </xf>
    <xf numFmtId="0" fontId="3" fillId="0" borderId="20" xfId="0" applyFont="1" applyBorder="1">
      <alignment vertical="center"/>
    </xf>
    <xf numFmtId="0" fontId="3" fillId="0" borderId="43" xfId="0" applyFont="1" applyBorder="1">
      <alignment vertical="center"/>
    </xf>
    <xf numFmtId="0" fontId="27" fillId="5" borderId="18" xfId="0" applyFont="1" applyFill="1" applyBorder="1" applyAlignment="1">
      <alignment horizontal="left" vertical="top" wrapText="1"/>
    </xf>
    <xf numFmtId="0" fontId="27" fillId="5" borderId="14" xfId="0" applyFont="1" applyFill="1" applyBorder="1" applyAlignment="1">
      <alignment horizontal="left" vertical="top" wrapText="1"/>
    </xf>
    <xf numFmtId="0" fontId="27" fillId="5" borderId="22" xfId="0" applyFont="1" applyFill="1" applyBorder="1" applyAlignment="1">
      <alignment horizontal="left" vertical="top" wrapText="1"/>
    </xf>
    <xf numFmtId="0" fontId="27" fillId="5" borderId="13" xfId="0" applyFont="1" applyFill="1" applyBorder="1" applyAlignment="1">
      <alignment horizontal="left" vertical="top" wrapText="1"/>
    </xf>
    <xf numFmtId="0" fontId="27" fillId="5" borderId="32" xfId="0" applyFont="1" applyFill="1" applyBorder="1" applyAlignment="1">
      <alignment horizontal="left" vertical="top" wrapText="1"/>
    </xf>
    <xf numFmtId="0" fontId="27" fillId="5" borderId="23" xfId="0" applyFont="1" applyFill="1" applyBorder="1" applyAlignment="1">
      <alignment horizontal="left" vertical="top" wrapText="1"/>
    </xf>
    <xf numFmtId="0" fontId="28" fillId="0" borderId="0" xfId="0" applyFont="1" applyAlignment="1">
      <alignment horizontal="center" vertical="center" shrinkToFit="1"/>
    </xf>
    <xf numFmtId="0" fontId="28" fillId="0" borderId="58" xfId="0" applyFont="1" applyBorder="1" applyAlignment="1">
      <alignment vertical="center" shrinkToFit="1"/>
    </xf>
    <xf numFmtId="0" fontId="28" fillId="0" borderId="32" xfId="0" applyFont="1" applyBorder="1" applyAlignment="1">
      <alignment vertical="center" shrinkToFit="1"/>
    </xf>
    <xf numFmtId="0" fontId="27" fillId="5" borderId="28" xfId="0" applyFont="1" applyFill="1" applyBorder="1" applyAlignment="1">
      <alignment vertical="top" wrapText="1"/>
    </xf>
    <xf numFmtId="0" fontId="27" fillId="5" borderId="29" xfId="0" applyFont="1" applyFill="1" applyBorder="1" applyAlignment="1">
      <alignment vertical="top" wrapText="1"/>
    </xf>
    <xf numFmtId="0" fontId="27" fillId="0" borderId="18" xfId="0" applyFont="1" applyBorder="1" applyAlignment="1">
      <alignment horizontal="left" vertical="top" wrapText="1"/>
    </xf>
    <xf numFmtId="0" fontId="27" fillId="0" borderId="14" xfId="0" applyFont="1" applyBorder="1" applyAlignment="1">
      <alignment horizontal="left" vertical="top" wrapText="1"/>
    </xf>
    <xf numFmtId="0" fontId="27" fillId="0" borderId="22" xfId="0" applyFont="1" applyBorder="1" applyAlignment="1">
      <alignment horizontal="left" vertical="top" wrapText="1"/>
    </xf>
    <xf numFmtId="0" fontId="27" fillId="0" borderId="13" xfId="0" applyFont="1" applyBorder="1" applyAlignment="1">
      <alignment horizontal="left" vertical="top" wrapText="1"/>
    </xf>
    <xf numFmtId="0" fontId="5" fillId="0" borderId="25" xfId="0" applyFont="1" applyBorder="1">
      <alignment vertical="center"/>
    </xf>
    <xf numFmtId="0" fontId="30" fillId="0" borderId="0" xfId="0" applyFont="1" applyAlignment="1">
      <alignment vertical="center" shrinkToFit="1"/>
    </xf>
    <xf numFmtId="0" fontId="30" fillId="0" borderId="20" xfId="0" applyFont="1" applyBorder="1" applyAlignment="1">
      <alignment vertical="center" shrinkToFit="1"/>
    </xf>
    <xf numFmtId="0" fontId="27" fillId="5" borderId="0" xfId="0" applyFont="1" applyFill="1" applyAlignment="1">
      <alignment vertical="top" shrinkToFit="1"/>
    </xf>
    <xf numFmtId="192" fontId="3" fillId="0" borderId="0" xfId="0" applyNumberFormat="1" applyFont="1" applyAlignment="1">
      <alignment horizontal="left" vertical="center" shrinkToFit="1"/>
    </xf>
    <xf numFmtId="0" fontId="0" fillId="0" borderId="0" xfId="0" applyAlignment="1">
      <alignment vertical="center" shrinkToFit="1"/>
    </xf>
    <xf numFmtId="0" fontId="27" fillId="5" borderId="0" xfId="0" applyFont="1" applyFill="1" applyAlignment="1">
      <alignment horizontal="center" vertical="center" shrinkToFit="1"/>
    </xf>
    <xf numFmtId="0" fontId="27" fillId="5" borderId="0" xfId="0" applyFont="1" applyFill="1" applyAlignment="1">
      <alignment horizontal="left" vertical="center" shrinkToFit="1"/>
    </xf>
    <xf numFmtId="0" fontId="30" fillId="0" borderId="0" xfId="0" applyFont="1" applyAlignment="1">
      <alignment horizontal="left" vertical="center" shrinkToFit="1"/>
    </xf>
    <xf numFmtId="208" fontId="27" fillId="5" borderId="0" xfId="0" applyNumberFormat="1" applyFont="1" applyFill="1" applyAlignment="1">
      <alignment horizontal="left" vertical="center" shrinkToFit="1"/>
    </xf>
    <xf numFmtId="208" fontId="30" fillId="0" borderId="0" xfId="0" applyNumberFormat="1" applyFont="1" applyAlignment="1">
      <alignment horizontal="left" vertical="center" shrinkToFit="1"/>
    </xf>
    <xf numFmtId="209" fontId="27" fillId="5" borderId="0" xfId="5" applyNumberFormat="1" applyFont="1" applyFill="1" applyAlignment="1">
      <alignment horizontal="left" vertical="center" shrinkToFit="1"/>
    </xf>
    <xf numFmtId="209" fontId="30" fillId="0" borderId="0" xfId="5" applyNumberFormat="1" applyFont="1" applyAlignment="1">
      <alignment horizontal="left" vertical="center" shrinkToFit="1"/>
    </xf>
    <xf numFmtId="9" fontId="27" fillId="5" borderId="0" xfId="0" applyNumberFormat="1" applyFont="1" applyFill="1" applyAlignment="1">
      <alignment horizontal="left" vertical="center" shrinkToFit="1"/>
    </xf>
    <xf numFmtId="0" fontId="30" fillId="5" borderId="0" xfId="0" applyFont="1" applyFill="1" applyAlignment="1">
      <alignment horizontal="left" vertical="center" shrinkToFit="1"/>
    </xf>
    <xf numFmtId="0" fontId="27" fillId="5" borderId="0" xfId="0" quotePrefix="1" applyFont="1" applyFill="1" applyAlignment="1">
      <alignment vertical="top" shrinkToFit="1"/>
    </xf>
    <xf numFmtId="0" fontId="3" fillId="0" borderId="0" xfId="0" applyFont="1" applyAlignment="1">
      <alignment horizontal="center" vertical="top"/>
    </xf>
    <xf numFmtId="0" fontId="3" fillId="0" borderId="18" xfId="0" applyFont="1" applyBorder="1">
      <alignment vertical="center"/>
    </xf>
    <xf numFmtId="178" fontId="27" fillId="5" borderId="0" xfId="0" applyNumberFormat="1" applyFont="1" applyFill="1" applyAlignment="1">
      <alignment vertical="center" shrinkToFit="1"/>
    </xf>
    <xf numFmtId="0" fontId="18" fillId="0" borderId="0" xfId="0" applyFont="1">
      <alignment vertical="center"/>
    </xf>
    <xf numFmtId="0" fontId="18" fillId="0" borderId="20" xfId="0" applyFont="1" applyBorder="1">
      <alignment vertical="center"/>
    </xf>
    <xf numFmtId="0" fontId="18" fillId="0" borderId="0" xfId="0" applyFont="1" applyAlignment="1">
      <alignment vertical="center" shrinkToFit="1"/>
    </xf>
    <xf numFmtId="0" fontId="18" fillId="0" borderId="20" xfId="0" applyFont="1" applyBorder="1" applyAlignment="1">
      <alignment vertical="center" shrinkToFit="1"/>
    </xf>
    <xf numFmtId="0" fontId="18" fillId="0" borderId="28" xfId="0" applyFont="1" applyBorder="1">
      <alignment vertical="center"/>
    </xf>
    <xf numFmtId="0" fontId="18" fillId="0" borderId="29" xfId="0" applyFont="1" applyBorder="1">
      <alignment vertical="center"/>
    </xf>
    <xf numFmtId="0" fontId="3" fillId="0" borderId="31" xfId="0" applyFont="1" applyBorder="1">
      <alignment vertical="center"/>
    </xf>
    <xf numFmtId="0" fontId="3" fillId="0" borderId="45" xfId="0" applyFont="1" applyBorder="1">
      <alignment vertical="center"/>
    </xf>
    <xf numFmtId="0" fontId="28" fillId="0" borderId="42" xfId="0" applyFont="1" applyBorder="1" applyAlignment="1">
      <alignment vertical="center" shrinkToFit="1"/>
    </xf>
    <xf numFmtId="0" fontId="28" fillId="0" borderId="33" xfId="0" applyFont="1" applyBorder="1" applyAlignment="1">
      <alignment vertical="center" shrinkToFit="1"/>
    </xf>
    <xf numFmtId="0" fontId="28" fillId="0" borderId="25" xfId="0" applyFont="1" applyBorder="1" applyAlignment="1">
      <alignment vertical="center" wrapText="1"/>
    </xf>
    <xf numFmtId="0" fontId="28" fillId="0" borderId="16" xfId="0" applyFont="1" applyBorder="1" applyAlignment="1">
      <alignment vertical="center" wrapText="1"/>
    </xf>
    <xf numFmtId="0" fontId="28" fillId="0" borderId="28" xfId="0" applyFont="1" applyBorder="1" applyAlignment="1">
      <alignment vertical="center" wrapText="1"/>
    </xf>
    <xf numFmtId="0" fontId="28" fillId="0" borderId="29" xfId="0" applyFont="1" applyBorder="1" applyAlignment="1">
      <alignment vertical="center" wrapText="1"/>
    </xf>
    <xf numFmtId="0" fontId="28" fillId="0" borderId="31" xfId="0" applyFont="1" applyBorder="1" applyAlignment="1">
      <alignment vertical="center" wrapText="1"/>
    </xf>
    <xf numFmtId="0" fontId="28" fillId="0" borderId="45" xfId="0" applyFont="1" applyBorder="1" applyAlignment="1">
      <alignment vertical="center" wrapText="1"/>
    </xf>
    <xf numFmtId="0" fontId="28" fillId="0" borderId="26" xfId="0" applyFont="1" applyBorder="1" applyAlignment="1">
      <alignment vertical="center" wrapText="1"/>
    </xf>
    <xf numFmtId="0" fontId="28" fillId="0" borderId="18" xfId="0" applyFont="1" applyBorder="1" applyAlignment="1">
      <alignment vertical="center" wrapText="1"/>
    </xf>
    <xf numFmtId="177" fontId="28" fillId="5" borderId="26" xfId="0" applyNumberFormat="1" applyFont="1" applyFill="1" applyBorder="1" applyAlignment="1">
      <alignment horizontal="center" vertical="center"/>
    </xf>
    <xf numFmtId="0" fontId="28" fillId="5" borderId="18" xfId="0" applyFont="1" applyFill="1" applyBorder="1" applyAlignment="1">
      <alignment horizontal="left" vertical="center" shrinkToFit="1"/>
    </xf>
    <xf numFmtId="0" fontId="28" fillId="5" borderId="14" xfId="0" applyFont="1" applyFill="1" applyBorder="1" applyAlignment="1">
      <alignment horizontal="left" vertical="center" shrinkToFit="1"/>
    </xf>
    <xf numFmtId="0" fontId="28" fillId="5" borderId="17" xfId="0" applyFont="1" applyFill="1" applyBorder="1" applyAlignment="1">
      <alignment horizontal="left" vertical="center" shrinkToFit="1"/>
    </xf>
    <xf numFmtId="0" fontId="28" fillId="0" borderId="0" xfId="0" applyFont="1" applyAlignment="1">
      <alignment vertical="center" shrinkToFit="1"/>
    </xf>
    <xf numFmtId="181" fontId="28" fillId="5" borderId="26" xfId="0" applyNumberFormat="1" applyFont="1" applyFill="1" applyBorder="1" applyAlignment="1">
      <alignment horizontal="center" vertical="center" shrinkToFit="1"/>
    </xf>
    <xf numFmtId="0" fontId="5" fillId="0" borderId="25" xfId="0" applyFont="1" applyBorder="1" applyAlignment="1">
      <alignment vertical="top"/>
    </xf>
    <xf numFmtId="0" fontId="5" fillId="0" borderId="16" xfId="0" applyFont="1" applyBorder="1" applyAlignment="1">
      <alignment vertical="top"/>
    </xf>
    <xf numFmtId="0" fontId="3" fillId="0" borderId="0" xfId="0" applyFont="1" applyAlignment="1">
      <alignment vertical="top" wrapText="1"/>
    </xf>
    <xf numFmtId="0" fontId="27" fillId="5" borderId="28" xfId="0" applyFont="1" applyFill="1" applyBorder="1" applyAlignment="1">
      <alignment horizontal="left" vertical="center" shrinkToFit="1"/>
    </xf>
    <xf numFmtId="0" fontId="27" fillId="5" borderId="26" xfId="0" applyFont="1" applyFill="1" applyBorder="1">
      <alignment vertical="center"/>
    </xf>
    <xf numFmtId="0" fontId="27" fillId="5" borderId="18" xfId="0" applyFont="1" applyFill="1" applyBorder="1">
      <alignment vertical="center"/>
    </xf>
    <xf numFmtId="0" fontId="3" fillId="0" borderId="21"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2" xfId="0" applyFont="1" applyBorder="1" applyAlignment="1">
      <alignment horizontal="center" vertical="center" shrinkToFit="1"/>
    </xf>
    <xf numFmtId="0" fontId="2" fillId="0" borderId="0" xfId="0" applyFont="1" applyAlignment="1">
      <alignment horizontal="center" vertical="center" shrinkToFit="1"/>
    </xf>
    <xf numFmtId="0" fontId="5" fillId="5" borderId="0" xfId="0" applyFont="1" applyFill="1" applyAlignment="1">
      <alignment horizontal="center" vertical="center"/>
    </xf>
    <xf numFmtId="0" fontId="5" fillId="5" borderId="20" xfId="0" applyFont="1" applyFill="1" applyBorder="1" applyAlignment="1">
      <alignment horizontal="center" vertical="center"/>
    </xf>
    <xf numFmtId="0" fontId="28" fillId="0" borderId="26" xfId="0" applyFont="1" applyBorder="1" applyAlignment="1">
      <alignment horizontal="left" vertical="top" wrapText="1" shrinkToFit="1"/>
    </xf>
    <xf numFmtId="0" fontId="28" fillId="0" borderId="18" xfId="0" applyFont="1" applyBorder="1" applyAlignment="1">
      <alignment horizontal="left" vertical="top" wrapText="1" shrinkToFit="1"/>
    </xf>
    <xf numFmtId="192" fontId="3" fillId="10" borderId="26" xfId="0" applyNumberFormat="1" applyFont="1" applyFill="1" applyBorder="1" applyAlignment="1">
      <alignment horizontal="left" vertical="center" shrinkToFit="1"/>
    </xf>
    <xf numFmtId="0" fontId="0" fillId="10" borderId="26" xfId="0" applyFill="1" applyBorder="1" applyAlignment="1">
      <alignment vertical="center" shrinkToFit="1"/>
    </xf>
    <xf numFmtId="9" fontId="18" fillId="10" borderId="26" xfId="0" applyNumberFormat="1" applyFont="1" applyFill="1" applyBorder="1" applyAlignment="1">
      <alignment horizontal="left" vertical="center" shrinkToFit="1"/>
    </xf>
    <xf numFmtId="0" fontId="39" fillId="10" borderId="26" xfId="0" applyFont="1" applyFill="1" applyBorder="1" applyAlignment="1">
      <alignment horizontal="left" vertical="center" shrinkToFit="1"/>
    </xf>
    <xf numFmtId="0" fontId="18" fillId="10" borderId="0" xfId="0" applyFont="1" applyFill="1" applyAlignment="1">
      <alignment vertical="center" shrinkToFit="1"/>
    </xf>
    <xf numFmtId="0" fontId="39" fillId="10" borderId="0" xfId="0" applyFont="1" applyFill="1" applyAlignment="1">
      <alignment vertical="center" shrinkToFit="1"/>
    </xf>
    <xf numFmtId="0" fontId="18" fillId="10" borderId="0" xfId="0" applyFont="1" applyFill="1" applyAlignment="1">
      <alignment horizontal="center" vertical="center" shrinkToFit="1"/>
    </xf>
    <xf numFmtId="0" fontId="18" fillId="10" borderId="0" xfId="0" applyFont="1" applyFill="1" applyAlignment="1">
      <alignment horizontal="left" vertical="center" shrinkToFit="1"/>
    </xf>
    <xf numFmtId="0" fontId="39" fillId="10" borderId="0" xfId="0" applyFont="1" applyFill="1" applyAlignment="1">
      <alignment horizontal="left" vertical="center" shrinkToFit="1"/>
    </xf>
    <xf numFmtId="208" fontId="18" fillId="10" borderId="0" xfId="0" applyNumberFormat="1" applyFont="1" applyFill="1" applyAlignment="1">
      <alignment horizontal="left" vertical="center" shrinkToFit="1"/>
    </xf>
    <xf numFmtId="208" fontId="39" fillId="10" borderId="0" xfId="0" applyNumberFormat="1" applyFont="1" applyFill="1" applyAlignment="1">
      <alignment horizontal="left" vertical="center" shrinkToFit="1"/>
    </xf>
    <xf numFmtId="209" fontId="18" fillId="10" borderId="0" xfId="5" applyNumberFormat="1" applyFont="1" applyFill="1" applyBorder="1" applyAlignment="1">
      <alignment horizontal="left" vertical="center" shrinkToFit="1"/>
    </xf>
    <xf numFmtId="209" fontId="39" fillId="10" borderId="0" xfId="5" applyNumberFormat="1" applyFont="1" applyFill="1" applyBorder="1" applyAlignment="1">
      <alignment horizontal="left" vertical="center" shrinkToFit="1"/>
    </xf>
    <xf numFmtId="0" fontId="39" fillId="10" borderId="20" xfId="0" applyFont="1" applyFill="1" applyBorder="1" applyAlignment="1">
      <alignment vertical="center" shrinkToFit="1"/>
    </xf>
    <xf numFmtId="0" fontId="18" fillId="10" borderId="0" xfId="0" applyFont="1" applyFill="1" applyAlignment="1">
      <alignment vertical="top" shrinkToFit="1"/>
    </xf>
    <xf numFmtId="0" fontId="18" fillId="10" borderId="0" xfId="0" quotePrefix="1" applyFont="1" applyFill="1" applyAlignment="1">
      <alignment vertical="top" shrinkToFit="1"/>
    </xf>
    <xf numFmtId="0" fontId="5" fillId="0" borderId="21" xfId="0" applyFont="1" applyBorder="1" applyAlignment="1">
      <alignment horizontal="left" vertical="center"/>
    </xf>
    <xf numFmtId="0" fontId="5" fillId="0" borderId="38" xfId="0" applyFont="1" applyBorder="1" applyAlignment="1">
      <alignment horizontal="left" vertical="center"/>
    </xf>
    <xf numFmtId="0" fontId="3" fillId="12" borderId="38" xfId="0" applyFont="1" applyFill="1" applyBorder="1" applyAlignment="1">
      <alignment horizontal="left" vertical="center"/>
    </xf>
    <xf numFmtId="0" fontId="3" fillId="12" borderId="22" xfId="0" applyFont="1" applyFill="1" applyBorder="1" applyAlignment="1">
      <alignment horizontal="left" vertical="center"/>
    </xf>
    <xf numFmtId="0" fontId="28" fillId="10" borderId="55" xfId="0" applyFont="1" applyFill="1" applyBorder="1" applyAlignment="1">
      <alignment horizontal="center" vertical="center" shrinkToFit="1"/>
    </xf>
    <xf numFmtId="0" fontId="28" fillId="10" borderId="55" xfId="0" applyFont="1" applyFill="1" applyBorder="1" applyAlignment="1">
      <alignment horizontal="left" vertical="center" shrinkToFit="1"/>
    </xf>
    <xf numFmtId="186" fontId="28" fillId="10" borderId="14" xfId="0" applyNumberFormat="1" applyFont="1" applyFill="1" applyBorder="1" applyAlignment="1">
      <alignment horizontal="center" vertical="center" shrinkToFit="1"/>
    </xf>
    <xf numFmtId="0" fontId="5" fillId="10" borderId="16" xfId="0" applyFont="1" applyFill="1" applyBorder="1">
      <alignment vertical="center"/>
    </xf>
    <xf numFmtId="0" fontId="5" fillId="10" borderId="37" xfId="0" applyFont="1" applyFill="1" applyBorder="1">
      <alignment vertical="center"/>
    </xf>
    <xf numFmtId="0" fontId="3" fillId="10" borderId="20" xfId="0" applyFont="1" applyFill="1" applyBorder="1">
      <alignment vertical="center"/>
    </xf>
    <xf numFmtId="0" fontId="3" fillId="10" borderId="43" xfId="0" applyFont="1" applyFill="1" applyBorder="1">
      <alignment vertical="center"/>
    </xf>
    <xf numFmtId="0" fontId="27" fillId="10" borderId="18" xfId="0" applyFont="1" applyFill="1" applyBorder="1" applyAlignment="1">
      <alignment horizontal="left" vertical="top" wrapText="1"/>
    </xf>
    <xf numFmtId="0" fontId="27" fillId="10" borderId="14" xfId="0" applyFont="1" applyFill="1" applyBorder="1" applyAlignment="1">
      <alignment horizontal="left" vertical="top" wrapText="1"/>
    </xf>
    <xf numFmtId="0" fontId="27" fillId="10" borderId="22" xfId="0" applyFont="1" applyFill="1" applyBorder="1" applyAlignment="1">
      <alignment horizontal="left" vertical="top" wrapText="1"/>
    </xf>
    <xf numFmtId="0" fontId="27" fillId="10" borderId="13" xfId="0" applyFont="1" applyFill="1" applyBorder="1" applyAlignment="1">
      <alignment horizontal="left" vertical="top" wrapText="1"/>
    </xf>
    <xf numFmtId="0" fontId="27" fillId="10" borderId="32" xfId="0" applyFont="1" applyFill="1" applyBorder="1" applyAlignment="1">
      <alignment horizontal="left" vertical="top" wrapText="1"/>
    </xf>
    <xf numFmtId="0" fontId="27" fillId="10" borderId="23" xfId="0" applyFont="1" applyFill="1" applyBorder="1" applyAlignment="1">
      <alignment horizontal="left" vertical="top" wrapText="1"/>
    </xf>
    <xf numFmtId="186" fontId="28" fillId="10" borderId="24" xfId="0" applyNumberFormat="1" applyFont="1" applyFill="1" applyBorder="1" applyAlignment="1">
      <alignment horizontal="center" vertical="center" shrinkToFit="1"/>
    </xf>
    <xf numFmtId="0" fontId="3" fillId="10" borderId="13" xfId="0" applyFont="1" applyFill="1" applyBorder="1" applyAlignment="1">
      <alignment horizontal="center" vertical="center"/>
    </xf>
    <xf numFmtId="186" fontId="28" fillId="10" borderId="55" xfId="0" applyNumberFormat="1" applyFont="1" applyFill="1" applyBorder="1" applyAlignment="1">
      <alignment horizontal="center" vertical="center" shrinkToFit="1"/>
    </xf>
    <xf numFmtId="0" fontId="3" fillId="10" borderId="26" xfId="0" applyFont="1" applyFill="1" applyBorder="1">
      <alignment vertical="center"/>
    </xf>
    <xf numFmtId="0" fontId="28" fillId="10" borderId="0" xfId="0" applyFont="1" applyFill="1" applyAlignment="1">
      <alignment horizontal="center" vertical="center" shrinkToFit="1"/>
    </xf>
    <xf numFmtId="176" fontId="28" fillId="10" borderId="26" xfId="0" applyNumberFormat="1" applyFont="1" applyFill="1" applyBorder="1" applyAlignment="1">
      <alignment horizontal="center" vertical="center"/>
    </xf>
    <xf numFmtId="0" fontId="28" fillId="10" borderId="18" xfId="0" applyFont="1" applyFill="1" applyBorder="1" applyAlignment="1">
      <alignment horizontal="left" vertical="top" wrapText="1"/>
    </xf>
    <xf numFmtId="0" fontId="28" fillId="10" borderId="14" xfId="0" applyFont="1" applyFill="1" applyBorder="1" applyAlignment="1">
      <alignment horizontal="left" vertical="top" wrapText="1"/>
    </xf>
    <xf numFmtId="0" fontId="28" fillId="10" borderId="22" xfId="0" applyFont="1" applyFill="1" applyBorder="1" applyAlignment="1">
      <alignment horizontal="left" vertical="top" wrapText="1"/>
    </xf>
    <xf numFmtId="0" fontId="28" fillId="10" borderId="13" xfId="0" applyFont="1" applyFill="1" applyBorder="1" applyAlignment="1">
      <alignment horizontal="left" vertical="top" wrapText="1"/>
    </xf>
    <xf numFmtId="0" fontId="3" fillId="10" borderId="0" xfId="0" applyFont="1" applyFill="1">
      <alignment vertical="center"/>
    </xf>
    <xf numFmtId="0" fontId="28" fillId="10" borderId="0" xfId="0" applyFont="1" applyFill="1" applyAlignment="1">
      <alignment vertical="center" shrinkToFit="1"/>
    </xf>
    <xf numFmtId="176" fontId="28" fillId="10" borderId="0" xfId="0" applyNumberFormat="1" applyFont="1" applyFill="1" applyAlignment="1">
      <alignment horizontal="center" vertical="top"/>
    </xf>
    <xf numFmtId="176" fontId="28" fillId="12" borderId="0" xfId="0" applyNumberFormat="1" applyFont="1" applyFill="1" applyAlignment="1">
      <alignment horizontal="left" vertical="top"/>
    </xf>
    <xf numFmtId="176" fontId="28" fillId="12" borderId="20" xfId="0" applyNumberFormat="1" applyFont="1" applyFill="1" applyBorder="1" applyAlignment="1">
      <alignment horizontal="left" vertical="top"/>
    </xf>
    <xf numFmtId="177" fontId="28" fillId="0" borderId="26" xfId="0" applyNumberFormat="1" applyFont="1" applyBorder="1" applyAlignment="1">
      <alignment horizontal="center" vertical="center"/>
    </xf>
    <xf numFmtId="181" fontId="28" fillId="0" borderId="26" xfId="0" applyNumberFormat="1" applyFont="1" applyBorder="1" applyAlignment="1">
      <alignment horizontal="center" vertical="center" shrinkToFit="1"/>
    </xf>
    <xf numFmtId="0" fontId="18" fillId="0" borderId="37" xfId="0" applyFont="1" applyBorder="1" applyAlignment="1">
      <alignment horizontal="center" vertical="center" shrinkToFit="1"/>
    </xf>
    <xf numFmtId="0" fontId="28" fillId="10" borderId="39" xfId="0" applyFont="1" applyFill="1" applyBorder="1" applyAlignment="1">
      <alignment horizontal="center" vertical="center" shrinkToFit="1"/>
    </xf>
    <xf numFmtId="188" fontId="18" fillId="0" borderId="21" xfId="0" applyNumberFormat="1" applyFont="1" applyBorder="1" applyAlignment="1">
      <alignment horizontal="center" vertical="center" shrinkToFit="1"/>
    </xf>
    <xf numFmtId="188" fontId="18" fillId="0" borderId="22" xfId="0" applyNumberFormat="1" applyFont="1" applyBorder="1" applyAlignment="1">
      <alignment horizontal="center" vertical="center" shrinkToFit="1"/>
    </xf>
    <xf numFmtId="0" fontId="18" fillId="0" borderId="13"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18" xfId="0" applyFont="1" applyBorder="1" applyAlignment="1">
      <alignment horizontal="left" vertical="center" shrinkToFit="1"/>
    </xf>
    <xf numFmtId="186" fontId="18" fillId="0" borderId="21" xfId="0" applyNumberFormat="1" applyFont="1" applyBorder="1" applyAlignment="1">
      <alignment horizontal="center" vertical="center" shrinkToFit="1"/>
    </xf>
    <xf numFmtId="186" fontId="18" fillId="0" borderId="22" xfId="0" applyNumberFormat="1" applyFont="1" applyBorder="1" applyAlignment="1">
      <alignment horizontal="center" vertical="center" shrinkToFit="1"/>
    </xf>
    <xf numFmtId="0" fontId="3" fillId="0" borderId="38" xfId="0" applyFont="1" applyBorder="1" applyAlignment="1">
      <alignment horizontal="center" vertical="center"/>
    </xf>
    <xf numFmtId="187" fontId="18" fillId="0" borderId="13" xfId="0" applyNumberFormat="1" applyFont="1" applyBorder="1" applyAlignment="1">
      <alignment horizontal="center" vertical="center" shrinkToFi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28" fillId="0" borderId="42" xfId="0" applyFont="1" applyBorder="1" applyAlignment="1">
      <alignment horizontal="left" vertical="center" shrinkToFit="1"/>
    </xf>
    <xf numFmtId="0" fontId="28" fillId="0" borderId="58" xfId="0" applyFont="1" applyBorder="1" applyAlignment="1">
      <alignment horizontal="left" vertical="center" shrinkToFit="1"/>
    </xf>
    <xf numFmtId="0" fontId="28" fillId="0" borderId="37" xfId="0" applyFont="1" applyBorder="1" applyAlignment="1">
      <alignment horizontal="center" vertical="center" wrapText="1" shrinkToFit="1"/>
    </xf>
    <xf numFmtId="0" fontId="28" fillId="0" borderId="14" xfId="0" applyFont="1" applyBorder="1" applyAlignment="1">
      <alignment horizontal="center" vertical="center" shrinkToFit="1"/>
    </xf>
    <xf numFmtId="0" fontId="3" fillId="0" borderId="0" xfId="0" applyFont="1" applyAlignment="1">
      <alignment horizontal="distributed" vertical="center"/>
    </xf>
    <xf numFmtId="181" fontId="3" fillId="0" borderId="0" xfId="0" applyNumberFormat="1" applyFont="1" applyAlignment="1">
      <alignment horizontal="left" vertical="center"/>
    </xf>
    <xf numFmtId="219" fontId="3" fillId="0" borderId="0" xfId="0" applyNumberFormat="1" applyFont="1" applyAlignment="1">
      <alignment horizontal="left" vertical="center"/>
    </xf>
    <xf numFmtId="0" fontId="3" fillId="0" borderId="0" xfId="0" applyFont="1" applyAlignment="1">
      <alignment horizontal="distributed" vertical="center" shrinkToFit="1"/>
    </xf>
    <xf numFmtId="0" fontId="27" fillId="5" borderId="21" xfId="0" applyFont="1" applyFill="1" applyBorder="1" applyAlignment="1">
      <alignment horizontal="center" vertical="center" shrinkToFit="1"/>
    </xf>
    <xf numFmtId="0" fontId="27" fillId="5" borderId="38" xfId="0" applyFont="1" applyFill="1" applyBorder="1" applyAlignment="1">
      <alignment horizontal="center" vertical="center" shrinkToFit="1"/>
    </xf>
    <xf numFmtId="0" fontId="27" fillId="5" borderId="22" xfId="0" applyFont="1" applyFill="1" applyBorder="1" applyAlignment="1">
      <alignment horizontal="center" vertical="center" shrinkToFit="1"/>
    </xf>
    <xf numFmtId="0" fontId="27" fillId="6" borderId="87" xfId="0" applyFont="1" applyFill="1" applyBorder="1" applyAlignment="1">
      <alignment horizontal="center" vertical="center"/>
    </xf>
    <xf numFmtId="0" fontId="27" fillId="6" borderId="16"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25" xfId="0" applyFont="1" applyFill="1" applyBorder="1" applyAlignment="1">
      <alignment horizontal="center" vertical="center"/>
    </xf>
    <xf numFmtId="0" fontId="27" fillId="6" borderId="86" xfId="0" applyFont="1" applyFill="1" applyBorder="1" applyAlignment="1">
      <alignment horizontal="center" vertical="center"/>
    </xf>
    <xf numFmtId="198" fontId="27" fillId="5" borderId="18" xfId="0" applyNumberFormat="1" applyFont="1" applyFill="1" applyBorder="1" applyAlignment="1">
      <alignment horizontal="center" vertical="center"/>
    </xf>
    <xf numFmtId="198" fontId="27" fillId="5" borderId="17" xfId="0" applyNumberFormat="1" applyFont="1" applyFill="1" applyBorder="1" applyAlignment="1">
      <alignment horizontal="center" vertical="center"/>
    </xf>
    <xf numFmtId="0" fontId="14" fillId="0" borderId="23" xfId="0" applyFont="1" applyBorder="1" applyAlignment="1">
      <alignment horizontal="center" vertical="center"/>
    </xf>
    <xf numFmtId="0" fontId="3" fillId="0" borderId="14" xfId="0" applyFont="1" applyBorder="1" applyAlignment="1">
      <alignment horizontal="center" vertical="center"/>
    </xf>
    <xf numFmtId="178" fontId="27" fillId="5" borderId="19" xfId="0" applyNumberFormat="1" applyFont="1" applyFill="1" applyBorder="1" applyAlignment="1">
      <alignment horizontal="center" vertical="center"/>
    </xf>
    <xf numFmtId="178" fontId="27" fillId="5" borderId="0" xfId="0" applyNumberFormat="1" applyFont="1" applyFill="1" applyAlignment="1">
      <alignment horizontal="center" vertical="center"/>
    </xf>
    <xf numFmtId="0" fontId="27" fillId="6" borderId="13" xfId="0" applyFont="1" applyFill="1" applyBorder="1" applyAlignment="1">
      <alignment horizontal="center" vertical="center" shrinkToFit="1"/>
    </xf>
    <xf numFmtId="0" fontId="27" fillId="5" borderId="20" xfId="0" applyFont="1" applyFill="1" applyBorder="1" applyAlignment="1">
      <alignment horizontal="left" vertical="center" shrinkToFit="1"/>
    </xf>
    <xf numFmtId="0" fontId="27" fillId="6" borderId="38" xfId="0" applyFont="1" applyFill="1" applyBorder="1" applyAlignment="1">
      <alignment horizontal="center" vertical="center" shrinkToFit="1"/>
    </xf>
    <xf numFmtId="0" fontId="27" fillId="6" borderId="22" xfId="0" applyFont="1" applyFill="1" applyBorder="1" applyAlignment="1">
      <alignment horizontal="center" vertical="center" shrinkToFit="1"/>
    </xf>
    <xf numFmtId="180" fontId="3" fillId="0" borderId="21" xfId="0" applyNumberFormat="1" applyFont="1" applyBorder="1" applyAlignment="1">
      <alignment horizontal="center" vertical="center" shrinkToFit="1"/>
    </xf>
    <xf numFmtId="180" fontId="3" fillId="0" borderId="38" xfId="0" applyNumberFormat="1" applyFont="1" applyBorder="1" applyAlignment="1">
      <alignment horizontal="center" vertical="center" shrinkToFit="1"/>
    </xf>
    <xf numFmtId="180" fontId="3" fillId="0" borderId="22" xfId="0" applyNumberFormat="1" applyFont="1" applyBorder="1" applyAlignment="1">
      <alignment horizontal="center" vertical="center" shrinkToFit="1"/>
    </xf>
    <xf numFmtId="0" fontId="27" fillId="6" borderId="42" xfId="0" applyFont="1" applyFill="1" applyBorder="1" applyAlignment="1">
      <alignment horizontal="center" vertical="center"/>
    </xf>
    <xf numFmtId="0" fontId="27" fillId="6" borderId="33" xfId="0" applyFont="1" applyFill="1" applyBorder="1" applyAlignment="1">
      <alignment horizontal="center" vertical="center"/>
    </xf>
    <xf numFmtId="0" fontId="27" fillId="5" borderId="21" xfId="0" applyFont="1" applyFill="1" applyBorder="1" applyAlignment="1">
      <alignment vertical="center" shrinkToFit="1"/>
    </xf>
    <xf numFmtId="0" fontId="27" fillId="5" borderId="38" xfId="0" applyFont="1" applyFill="1" applyBorder="1" applyAlignment="1">
      <alignment vertical="center" shrinkToFit="1"/>
    </xf>
    <xf numFmtId="0" fontId="27" fillId="5" borderId="22" xfId="0" applyFont="1" applyFill="1" applyBorder="1" applyAlignment="1">
      <alignment vertical="center" shrinkToFit="1"/>
    </xf>
    <xf numFmtId="0" fontId="27" fillId="5" borderId="15" xfId="0" applyFont="1" applyFill="1" applyBorder="1" applyAlignment="1">
      <alignment vertical="center" wrapText="1"/>
    </xf>
    <xf numFmtId="0" fontId="27" fillId="5" borderId="25" xfId="0" applyFont="1" applyFill="1" applyBorder="1" applyAlignment="1">
      <alignment vertical="center" wrapText="1"/>
    </xf>
    <xf numFmtId="0" fontId="27" fillId="5" borderId="16" xfId="0" applyFont="1" applyFill="1" applyBorder="1" applyAlignment="1">
      <alignment vertical="center" wrapText="1"/>
    </xf>
    <xf numFmtId="0" fontId="27" fillId="5" borderId="17" xfId="0" applyFont="1" applyFill="1" applyBorder="1" applyAlignment="1">
      <alignment vertical="center" wrapText="1"/>
    </xf>
    <xf numFmtId="195" fontId="27" fillId="5" borderId="25" xfId="0" applyNumberFormat="1" applyFont="1" applyFill="1" applyBorder="1" applyAlignment="1">
      <alignment horizontal="right" vertical="center"/>
    </xf>
    <xf numFmtId="195" fontId="27" fillId="5" borderId="16" xfId="0" applyNumberFormat="1" applyFont="1" applyFill="1" applyBorder="1" applyAlignment="1">
      <alignment horizontal="right" vertical="center"/>
    </xf>
    <xf numFmtId="0" fontId="3" fillId="5" borderId="21" xfId="0" applyFont="1" applyFill="1" applyBorder="1" applyAlignment="1">
      <alignment vertical="center" shrinkToFit="1"/>
    </xf>
    <xf numFmtId="0" fontId="3" fillId="5" borderId="38" xfId="0" applyFont="1" applyFill="1" applyBorder="1" applyAlignment="1">
      <alignment vertical="center" shrinkToFit="1"/>
    </xf>
    <xf numFmtId="0" fontId="3" fillId="5" borderId="22" xfId="0" applyFont="1" applyFill="1" applyBorder="1" applyAlignment="1">
      <alignment vertical="center" shrinkToFit="1"/>
    </xf>
    <xf numFmtId="0" fontId="3" fillId="0" borderId="21" xfId="0" applyFont="1" applyBorder="1" applyAlignment="1">
      <alignment horizontal="right" vertical="center" shrinkToFit="1"/>
    </xf>
    <xf numFmtId="0" fontId="3" fillId="0" borderId="38" xfId="0" applyFont="1" applyBorder="1" applyAlignment="1">
      <alignment horizontal="right" vertical="center" shrinkToFit="1"/>
    </xf>
    <xf numFmtId="194" fontId="3" fillId="0" borderId="21" xfId="0" applyNumberFormat="1" applyFont="1" applyBorder="1" applyAlignment="1">
      <alignment horizontal="right" vertical="center" shrinkToFit="1"/>
    </xf>
    <xf numFmtId="194" fontId="3" fillId="0" borderId="38" xfId="0" applyNumberFormat="1" applyFont="1" applyBorder="1" applyAlignment="1">
      <alignment horizontal="right" vertical="center" shrinkToFit="1"/>
    </xf>
    <xf numFmtId="194" fontId="3" fillId="0" borderId="22" xfId="0" applyNumberFormat="1" applyFont="1" applyBorder="1" applyAlignment="1">
      <alignment horizontal="right" vertical="center" shrinkToFit="1"/>
    </xf>
    <xf numFmtId="0" fontId="27" fillId="5" borderId="19" xfId="0" applyFont="1" applyFill="1" applyBorder="1" applyAlignment="1">
      <alignment vertical="center" wrapText="1"/>
    </xf>
    <xf numFmtId="0" fontId="27" fillId="6" borderId="59" xfId="0" applyFont="1" applyFill="1" applyBorder="1" applyAlignment="1">
      <alignment horizontal="center" vertical="center" shrinkToFit="1"/>
    </xf>
    <xf numFmtId="0" fontId="27" fillId="5" borderId="44" xfId="0" applyFont="1" applyFill="1" applyBorder="1" applyAlignment="1">
      <alignment horizontal="center" vertical="center" shrinkToFit="1"/>
    </xf>
    <xf numFmtId="0" fontId="27" fillId="5" borderId="58" xfId="0" applyFont="1" applyFill="1" applyBorder="1" applyAlignment="1">
      <alignment horizontal="center" vertical="center" shrinkToFit="1"/>
    </xf>
    <xf numFmtId="0" fontId="27" fillId="10" borderId="17" xfId="0" applyFont="1" applyFill="1" applyBorder="1" applyAlignment="1">
      <alignment horizontal="center" vertical="center" shrinkToFit="1"/>
    </xf>
    <xf numFmtId="0" fontId="27" fillId="10" borderId="26" xfId="0" applyFont="1" applyFill="1" applyBorder="1" applyAlignment="1">
      <alignment horizontal="center" vertical="center" shrinkToFit="1"/>
    </xf>
    <xf numFmtId="186" fontId="27" fillId="5" borderId="15" xfId="0" applyNumberFormat="1" applyFont="1" applyFill="1" applyBorder="1">
      <alignment vertical="center"/>
    </xf>
    <xf numFmtId="186" fontId="27" fillId="5" borderId="25" xfId="0" applyNumberFormat="1" applyFont="1" applyFill="1" applyBorder="1">
      <alignment vertical="center"/>
    </xf>
    <xf numFmtId="0" fontId="27" fillId="5" borderId="17" xfId="0" applyFont="1" applyFill="1" applyBorder="1" applyAlignment="1">
      <alignment horizontal="center" vertical="center" shrinkToFit="1"/>
    </xf>
    <xf numFmtId="0" fontId="27" fillId="5" borderId="26" xfId="0" applyFont="1" applyFill="1" applyBorder="1" applyAlignment="1">
      <alignment horizontal="center" vertical="center" shrinkToFit="1"/>
    </xf>
    <xf numFmtId="186" fontId="27" fillId="5" borderId="21" xfId="0" applyNumberFormat="1" applyFont="1" applyFill="1" applyBorder="1">
      <alignment vertical="center"/>
    </xf>
    <xf numFmtId="186" fontId="27" fillId="5" borderId="38" xfId="0" applyNumberFormat="1" applyFont="1" applyFill="1" applyBorder="1">
      <alignment vertical="center"/>
    </xf>
    <xf numFmtId="195" fontId="27" fillId="5" borderId="38" xfId="0" applyNumberFormat="1" applyFont="1" applyFill="1" applyBorder="1" applyAlignment="1">
      <alignment horizontal="right" vertical="center"/>
    </xf>
    <xf numFmtId="195" fontId="27" fillId="5" borderId="22" xfId="0" applyNumberFormat="1" applyFont="1" applyFill="1" applyBorder="1" applyAlignment="1">
      <alignment horizontal="right" vertical="center"/>
    </xf>
    <xf numFmtId="0" fontId="27" fillId="5" borderId="19" xfId="0" applyFont="1" applyFill="1" applyBorder="1" applyAlignment="1">
      <alignment vertical="center" shrinkToFit="1"/>
    </xf>
    <xf numFmtId="0" fontId="27" fillId="6" borderId="21" xfId="0" applyFont="1" applyFill="1" applyBorder="1" applyAlignment="1">
      <alignment horizontal="center" vertical="center"/>
    </xf>
    <xf numFmtId="0" fontId="27" fillId="6" borderId="38" xfId="0" applyFont="1" applyFill="1" applyBorder="1" applyAlignment="1">
      <alignment horizontal="center" vertical="center"/>
    </xf>
    <xf numFmtId="0" fontId="27" fillId="6" borderId="85" xfId="0" applyFont="1" applyFill="1" applyBorder="1" applyAlignment="1">
      <alignment horizontal="center" vertical="center"/>
    </xf>
    <xf numFmtId="0" fontId="27" fillId="6" borderId="59" xfId="0" applyFont="1" applyFill="1" applyBorder="1" applyAlignment="1">
      <alignment horizontal="center" vertical="center"/>
    </xf>
    <xf numFmtId="0" fontId="27" fillId="6" borderId="22" xfId="0" applyFont="1" applyFill="1" applyBorder="1" applyAlignment="1">
      <alignment horizontal="center" vertical="center"/>
    </xf>
    <xf numFmtId="0" fontId="27" fillId="6" borderId="21" xfId="0" applyFont="1" applyFill="1" applyBorder="1" applyAlignment="1">
      <alignment horizontal="center" vertical="center" shrinkToFit="1"/>
    </xf>
    <xf numFmtId="49" fontId="27" fillId="5" borderId="49" xfId="0" applyNumberFormat="1" applyFont="1" applyFill="1" applyBorder="1" applyAlignment="1">
      <alignment vertical="center" wrapText="1"/>
    </xf>
    <xf numFmtId="49" fontId="27" fillId="5" borderId="72" xfId="0" applyNumberFormat="1" applyFont="1" applyFill="1" applyBorder="1" applyAlignment="1">
      <alignment vertical="center" wrapText="1"/>
    </xf>
    <xf numFmtId="49" fontId="27" fillId="5" borderId="34" xfId="0" applyNumberFormat="1" applyFont="1" applyFill="1" applyBorder="1" applyAlignment="1">
      <alignment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96" fontId="27" fillId="5" borderId="43" xfId="0" applyNumberFormat="1" applyFont="1" applyFill="1" applyBorder="1" applyAlignment="1">
      <alignment vertical="center" shrinkToFit="1"/>
    </xf>
    <xf numFmtId="196" fontId="27" fillId="5" borderId="55" xfId="0" applyNumberFormat="1" applyFont="1" applyFill="1" applyBorder="1" applyAlignment="1">
      <alignment vertical="center" shrinkToFit="1"/>
    </xf>
    <xf numFmtId="196" fontId="27" fillId="5" borderId="14" xfId="0" applyNumberFormat="1" applyFont="1" applyFill="1" applyBorder="1" applyAlignment="1">
      <alignment vertical="center" shrinkToFit="1"/>
    </xf>
    <xf numFmtId="0" fontId="3" fillId="0" borderId="28" xfId="0" applyFont="1" applyBorder="1" applyAlignment="1">
      <alignment horizontal="center" vertical="center"/>
    </xf>
    <xf numFmtId="0" fontId="3" fillId="0" borderId="29" xfId="0" applyFont="1" applyBorder="1">
      <alignment vertical="center"/>
    </xf>
    <xf numFmtId="0" fontId="3" fillId="0" borderId="38"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96" xfId="0" applyFont="1" applyBorder="1" applyAlignment="1">
      <alignment horizontal="center" vertical="center"/>
    </xf>
    <xf numFmtId="0" fontId="8" fillId="0" borderId="28" xfId="0" applyFont="1" applyBorder="1" applyAlignment="1">
      <alignment horizontal="center" vertical="center"/>
    </xf>
    <xf numFmtId="0" fontId="3" fillId="0" borderId="95" xfId="0" applyFont="1" applyBorder="1">
      <alignment vertical="center"/>
    </xf>
    <xf numFmtId="196" fontId="27" fillId="5" borderId="94" xfId="0" applyNumberFormat="1" applyFont="1" applyFill="1" applyBorder="1" applyAlignment="1">
      <alignment vertical="center" shrinkToFit="1"/>
    </xf>
    <xf numFmtId="49" fontId="27" fillId="5" borderId="93" xfId="0" applyNumberFormat="1" applyFont="1" applyFill="1" applyBorder="1" applyAlignment="1">
      <alignment vertical="center" wrapText="1"/>
    </xf>
    <xf numFmtId="0" fontId="5" fillId="0" borderId="0" xfId="0" applyFont="1">
      <alignment vertical="center"/>
    </xf>
    <xf numFmtId="0" fontId="28" fillId="5" borderId="26" xfId="0" applyFont="1" applyFill="1" applyBorder="1">
      <alignment vertical="center"/>
    </xf>
    <xf numFmtId="0" fontId="3" fillId="0" borderId="13"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5" borderId="22" xfId="0" applyFont="1" applyFill="1" applyBorder="1" applyAlignment="1">
      <alignment horizontal="left" vertical="center" shrinkToFit="1"/>
    </xf>
    <xf numFmtId="0" fontId="3" fillId="5" borderId="13" xfId="0" applyFont="1" applyFill="1" applyBorder="1" applyAlignment="1">
      <alignment horizontal="left" vertical="center" shrinkToFit="1"/>
    </xf>
    <xf numFmtId="0" fontId="3" fillId="5" borderId="13" xfId="0" applyFont="1" applyFill="1" applyBorder="1" applyAlignment="1">
      <alignment horizontal="center" vertical="center" shrinkToFit="1"/>
    </xf>
    <xf numFmtId="199" fontId="3" fillId="0" borderId="26" xfId="0" applyNumberFormat="1" applyFont="1" applyBorder="1" applyAlignment="1">
      <alignment horizontal="left" vertical="center"/>
    </xf>
    <xf numFmtId="0" fontId="27" fillId="5" borderId="22" xfId="0" applyFont="1" applyFill="1" applyBorder="1" applyAlignment="1">
      <alignment horizontal="left" vertical="center" shrinkToFit="1"/>
    </xf>
    <xf numFmtId="0" fontId="27" fillId="5" borderId="13" xfId="0" applyFont="1" applyFill="1" applyBorder="1" applyAlignment="1">
      <alignment horizontal="left" vertical="center" shrinkToFit="1"/>
    </xf>
    <xf numFmtId="0" fontId="27" fillId="5" borderId="13"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21" xfId="0" applyFont="1" applyBorder="1" applyAlignment="1">
      <alignment horizontal="left" vertical="center"/>
    </xf>
    <xf numFmtId="0" fontId="3" fillId="0" borderId="38" xfId="0" applyFont="1" applyBorder="1" applyAlignment="1">
      <alignment horizontal="left" vertical="center"/>
    </xf>
    <xf numFmtId="0" fontId="3" fillId="0" borderId="22" xfId="0" applyFont="1" applyBorder="1" applyAlignment="1">
      <alignment horizontal="left" vertical="center"/>
    </xf>
    <xf numFmtId="217" fontId="28" fillId="0" borderId="38" xfId="0" applyNumberFormat="1" applyFont="1" applyBorder="1" applyAlignment="1">
      <alignment horizontal="left" vertical="center" shrinkToFit="1"/>
    </xf>
    <xf numFmtId="217" fontId="28" fillId="0" borderId="22" xfId="0" applyNumberFormat="1" applyFont="1" applyBorder="1" applyAlignment="1">
      <alignment horizontal="left" vertical="center" shrinkToFit="1"/>
    </xf>
    <xf numFmtId="0" fontId="28" fillId="0" borderId="25" xfId="0" applyFont="1" applyBorder="1" applyAlignment="1">
      <alignment horizontal="left" vertical="center" shrinkToFit="1"/>
    </xf>
    <xf numFmtId="0" fontId="28" fillId="0" borderId="25" xfId="0" applyFont="1" applyBorder="1" applyAlignment="1">
      <alignment horizontal="left" vertical="center" wrapText="1"/>
    </xf>
    <xf numFmtId="0" fontId="28" fillId="0" borderId="16" xfId="0" applyFont="1" applyBorder="1" applyAlignment="1">
      <alignment horizontal="left" vertical="center" wrapText="1"/>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181" fontId="28" fillId="0" borderId="26" xfId="0" applyNumberFormat="1" applyFont="1" applyBorder="1" applyAlignment="1">
      <alignment horizontal="center" vertical="center"/>
    </xf>
    <xf numFmtId="0" fontId="28" fillId="0" borderId="19" xfId="0" applyFont="1" applyBorder="1" applyAlignment="1">
      <alignment vertical="center" wrapText="1"/>
    </xf>
    <xf numFmtId="0" fontId="28" fillId="0" borderId="0" xfId="0" applyFont="1" applyAlignment="1">
      <alignment vertical="center" wrapText="1"/>
    </xf>
    <xf numFmtId="0" fontId="28" fillId="0" borderId="20" xfId="0" applyFont="1" applyBorder="1" applyAlignment="1">
      <alignment vertical="center" wrapText="1"/>
    </xf>
    <xf numFmtId="0" fontId="28" fillId="0" borderId="17" xfId="0" applyFont="1" applyBorder="1" applyAlignment="1">
      <alignment vertical="center" wrapText="1"/>
    </xf>
    <xf numFmtId="0" fontId="28" fillId="0" borderId="30" xfId="0" applyFont="1" applyBorder="1" applyAlignment="1">
      <alignment vertical="center" shrinkToFit="1"/>
    </xf>
    <xf numFmtId="0" fontId="28" fillId="0" borderId="31" xfId="0" applyFont="1" applyBorder="1" applyAlignment="1">
      <alignment vertical="center" shrinkToFit="1"/>
    </xf>
    <xf numFmtId="0" fontId="3" fillId="5" borderId="21" xfId="0" applyFont="1" applyFill="1" applyBorder="1" applyAlignment="1">
      <alignment horizontal="left" vertical="center"/>
    </xf>
    <xf numFmtId="0" fontId="3" fillId="5" borderId="38" xfId="0" applyFont="1" applyFill="1" applyBorder="1" applyAlignment="1">
      <alignment horizontal="left" vertical="center"/>
    </xf>
    <xf numFmtId="0" fontId="3" fillId="5" borderId="22" xfId="0" applyFont="1" applyFill="1" applyBorder="1" applyAlignment="1">
      <alignment horizontal="left" vertical="center"/>
    </xf>
    <xf numFmtId="216" fontId="3" fillId="0" borderId="38" xfId="0" applyNumberFormat="1" applyFont="1" applyBorder="1" applyAlignment="1">
      <alignment horizontal="center" vertical="center"/>
    </xf>
    <xf numFmtId="216" fontId="3" fillId="0" borderId="22" xfId="0" applyNumberFormat="1" applyFont="1" applyBorder="1" applyAlignment="1">
      <alignment horizontal="center" vertical="center"/>
    </xf>
    <xf numFmtId="177" fontId="3" fillId="0" borderId="21" xfId="0" applyNumberFormat="1" applyFont="1" applyBorder="1" applyAlignment="1">
      <alignment horizontal="right" vertical="center"/>
    </xf>
    <xf numFmtId="177" fontId="3" fillId="0" borderId="38" xfId="0" applyNumberFormat="1" applyFont="1" applyBorder="1" applyAlignment="1">
      <alignment horizontal="right" vertical="center"/>
    </xf>
    <xf numFmtId="0" fontId="28" fillId="0" borderId="30" xfId="0" applyFont="1" applyBorder="1">
      <alignment vertical="center"/>
    </xf>
    <xf numFmtId="0" fontId="28" fillId="0" borderId="31" xfId="0" applyFont="1" applyBorder="1">
      <alignment vertical="center"/>
    </xf>
    <xf numFmtId="0" fontId="28" fillId="0" borderId="45" xfId="0" applyFont="1" applyBorder="1">
      <alignment vertical="center"/>
    </xf>
    <xf numFmtId="0" fontId="28" fillId="0" borderId="40" xfId="0" applyFont="1" applyBorder="1" applyAlignment="1">
      <alignment vertical="center" shrinkToFit="1"/>
    </xf>
    <xf numFmtId="0" fontId="32" fillId="0" borderId="42" xfId="0" applyFont="1" applyBorder="1" applyAlignment="1">
      <alignment vertical="center" shrinkToFit="1"/>
    </xf>
    <xf numFmtId="0" fontId="28" fillId="0" borderId="15" xfId="0" applyFont="1" applyBorder="1">
      <alignment vertical="center"/>
    </xf>
    <xf numFmtId="0" fontId="28" fillId="0" borderId="25" xfId="0" applyFont="1" applyBorder="1">
      <alignment vertical="center"/>
    </xf>
    <xf numFmtId="0" fontId="28" fillId="0" borderId="16" xfId="0" applyFont="1" applyBorder="1">
      <alignment vertical="center"/>
    </xf>
    <xf numFmtId="0" fontId="28" fillId="0" borderId="44" xfId="0" applyFont="1" applyBorder="1" applyAlignment="1">
      <alignment vertical="center" shrinkToFit="1"/>
    </xf>
    <xf numFmtId="0" fontId="28" fillId="0" borderId="20" xfId="0" applyFont="1" applyBorder="1" applyAlignment="1">
      <alignment vertical="center" shrinkToFit="1"/>
    </xf>
    <xf numFmtId="0" fontId="28" fillId="0" borderId="33"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57" xfId="0" applyFont="1" applyBorder="1" applyAlignment="1">
      <alignment vertical="center" shrinkToFit="1"/>
    </xf>
    <xf numFmtId="0" fontId="28" fillId="0" borderId="75" xfId="0" applyFont="1" applyBorder="1" applyAlignment="1">
      <alignment vertical="center" shrinkToFit="1"/>
    </xf>
    <xf numFmtId="0" fontId="28" fillId="0" borderId="56" xfId="0" applyFont="1" applyBorder="1" applyAlignment="1">
      <alignment vertical="center" shrinkToFit="1"/>
    </xf>
    <xf numFmtId="0" fontId="28" fillId="0" borderId="26" xfId="0" applyFont="1" applyBorder="1" applyAlignment="1">
      <alignment vertical="center" shrinkToFit="1"/>
    </xf>
    <xf numFmtId="0" fontId="28" fillId="0" borderId="18" xfId="0" applyFont="1" applyBorder="1" applyAlignment="1">
      <alignment vertical="center" shrinkToFit="1"/>
    </xf>
    <xf numFmtId="12" fontId="3" fillId="0" borderId="21" xfId="0" applyNumberFormat="1" applyFont="1" applyBorder="1" applyAlignment="1">
      <alignment horizontal="left" vertical="center"/>
    </xf>
    <xf numFmtId="12" fontId="3" fillId="0" borderId="38" xfId="0" applyNumberFormat="1" applyFont="1" applyBorder="1" applyAlignment="1">
      <alignment horizontal="left" vertical="center"/>
    </xf>
    <xf numFmtId="12" fontId="3" fillId="0" borderId="22" xfId="0" applyNumberFormat="1" applyFont="1" applyBorder="1" applyAlignment="1">
      <alignment horizontal="left" vertical="center"/>
    </xf>
    <xf numFmtId="0" fontId="0" fillId="9" borderId="13" xfId="0" applyFill="1" applyBorder="1" applyAlignment="1">
      <alignment horizontal="center" vertical="center"/>
    </xf>
    <xf numFmtId="0" fontId="42" fillId="0" borderId="111" xfId="0" applyFont="1" applyBorder="1" applyAlignment="1">
      <alignment horizontal="center" vertical="center" shrinkToFit="1"/>
    </xf>
    <xf numFmtId="0" fontId="42" fillId="0" borderId="109" xfId="0" applyFont="1" applyBorder="1" applyAlignment="1">
      <alignment horizontal="center" vertical="center" shrinkToFit="1"/>
    </xf>
    <xf numFmtId="0" fontId="42" fillId="0" borderId="112" xfId="0" applyFont="1" applyBorder="1" applyAlignment="1">
      <alignment horizontal="center" vertical="center" shrinkToFit="1"/>
    </xf>
    <xf numFmtId="0" fontId="42" fillId="0" borderId="21" xfId="0" applyFont="1" applyBorder="1" applyAlignment="1">
      <alignment horizontal="center" vertical="center"/>
    </xf>
    <xf numFmtId="0" fontId="42" fillId="0" borderId="22" xfId="0" applyFont="1" applyBorder="1" applyAlignment="1">
      <alignment horizontal="center" vertical="center"/>
    </xf>
    <xf numFmtId="0" fontId="42" fillId="0" borderId="111" xfId="0" applyFont="1" applyBorder="1" applyAlignment="1">
      <alignment horizontal="center" vertical="center"/>
    </xf>
    <xf numFmtId="0" fontId="42" fillId="0" borderId="109" xfId="0" applyFont="1" applyBorder="1" applyAlignment="1">
      <alignment horizontal="center" vertical="center"/>
    </xf>
    <xf numFmtId="0" fontId="42" fillId="0" borderId="112" xfId="0" applyFont="1" applyBorder="1" applyAlignment="1">
      <alignment horizontal="center" vertical="center"/>
    </xf>
    <xf numFmtId="0" fontId="42" fillId="0" borderId="38" xfId="0" applyFont="1" applyBorder="1" applyAlignment="1">
      <alignment horizontal="center" vertical="center"/>
    </xf>
    <xf numFmtId="0" fontId="42" fillId="0" borderId="126" xfId="0" applyFont="1" applyBorder="1" applyAlignment="1">
      <alignment horizontal="center" vertical="center"/>
    </xf>
    <xf numFmtId="0" fontId="42" fillId="0" borderId="128" xfId="0" applyFont="1" applyBorder="1" applyAlignment="1">
      <alignment horizontal="center" vertical="center"/>
    </xf>
    <xf numFmtId="0" fontId="42" fillId="0" borderId="129" xfId="0" applyFont="1" applyBorder="1" applyAlignment="1">
      <alignment horizontal="center" vertical="center"/>
    </xf>
    <xf numFmtId="0" fontId="42" fillId="0" borderId="127" xfId="0" applyFont="1" applyBorder="1" applyAlignment="1">
      <alignment horizontal="center" vertical="center"/>
    </xf>
    <xf numFmtId="0" fontId="42" fillId="0" borderId="110" xfId="0" applyFont="1" applyBorder="1" applyAlignment="1">
      <alignment horizontal="center" vertical="center"/>
    </xf>
    <xf numFmtId="0" fontId="42" fillId="0" borderId="130" xfId="0" applyFont="1" applyBorder="1" applyAlignment="1">
      <alignment horizontal="center" vertical="center"/>
    </xf>
    <xf numFmtId="0" fontId="65" fillId="0" borderId="15" xfId="0" applyFont="1" applyBorder="1" applyAlignment="1">
      <alignment horizontal="center" vertical="center" wrapText="1" shrinkToFit="1"/>
    </xf>
    <xf numFmtId="0" fontId="66" fillId="0" borderId="25" xfId="0" applyFont="1" applyBorder="1" applyAlignment="1">
      <alignment horizontal="center" vertical="center" shrinkToFit="1"/>
    </xf>
    <xf numFmtId="0" fontId="66" fillId="0" borderId="16" xfId="0" applyFont="1" applyBorder="1" applyAlignment="1">
      <alignment horizontal="center" vertical="center" shrinkToFit="1"/>
    </xf>
    <xf numFmtId="0" fontId="66" fillId="0" borderId="19" xfId="0" applyFont="1" applyBorder="1" applyAlignment="1">
      <alignment horizontal="center" vertical="center" shrinkToFit="1"/>
    </xf>
    <xf numFmtId="0" fontId="66" fillId="0" borderId="0" xfId="0" applyFont="1" applyAlignment="1">
      <alignment horizontal="center" vertical="center" shrinkToFit="1"/>
    </xf>
    <xf numFmtId="0" fontId="66" fillId="0" borderId="20" xfId="0" applyFont="1" applyBorder="1" applyAlignment="1">
      <alignment horizontal="center" vertical="center" shrinkToFit="1"/>
    </xf>
    <xf numFmtId="0" fontId="66" fillId="0" borderId="17" xfId="0" applyFont="1" applyBorder="1" applyAlignment="1">
      <alignment horizontal="center" vertical="center" shrinkToFit="1"/>
    </xf>
    <xf numFmtId="0" fontId="66" fillId="0" borderId="26" xfId="0" applyFont="1" applyBorder="1" applyAlignment="1">
      <alignment horizontal="center" vertical="center" shrinkToFit="1"/>
    </xf>
    <xf numFmtId="0" fontId="66" fillId="0" borderId="18" xfId="0" applyFont="1" applyBorder="1" applyAlignment="1">
      <alignment horizontal="center" vertical="center" shrinkToFit="1"/>
    </xf>
    <xf numFmtId="0" fontId="86" fillId="0" borderId="15" xfId="0" applyFont="1" applyBorder="1" applyAlignment="1">
      <alignment horizontal="center" vertical="center" wrapText="1" shrinkToFit="1"/>
    </xf>
    <xf numFmtId="0" fontId="86" fillId="0" borderId="25" xfId="0" applyFont="1" applyBorder="1" applyAlignment="1">
      <alignment horizontal="center" vertical="center" shrinkToFit="1"/>
    </xf>
    <xf numFmtId="0" fontId="86" fillId="0" borderId="16" xfId="0" applyFont="1" applyBorder="1" applyAlignment="1">
      <alignment horizontal="center" vertical="center" shrinkToFit="1"/>
    </xf>
    <xf numFmtId="0" fontId="86" fillId="0" borderId="19" xfId="0" applyFont="1" applyBorder="1" applyAlignment="1">
      <alignment horizontal="center" vertical="center" shrinkToFit="1"/>
    </xf>
    <xf numFmtId="0" fontId="86" fillId="0" borderId="0" xfId="0" applyFont="1" applyAlignment="1">
      <alignment horizontal="center" vertical="center" shrinkToFit="1"/>
    </xf>
    <xf numFmtId="0" fontId="86" fillId="0" borderId="20" xfId="0" applyFont="1" applyBorder="1" applyAlignment="1">
      <alignment horizontal="center" vertical="center" shrinkToFit="1"/>
    </xf>
    <xf numFmtId="0" fontId="86" fillId="0" borderId="17" xfId="0" applyFont="1" applyBorder="1" applyAlignment="1">
      <alignment horizontal="center" vertical="center" shrinkToFit="1"/>
    </xf>
    <xf numFmtId="0" fontId="86" fillId="0" borderId="26" xfId="0" applyFont="1" applyBorder="1" applyAlignment="1">
      <alignment horizontal="center" vertical="center" shrinkToFit="1"/>
    </xf>
    <xf numFmtId="0" fontId="86" fillId="0" borderId="18" xfId="0" applyFont="1" applyBorder="1" applyAlignment="1">
      <alignment horizontal="center" vertical="center" shrinkToFit="1"/>
    </xf>
    <xf numFmtId="0" fontId="42" fillId="0" borderId="87" xfId="0" applyFont="1" applyBorder="1" applyAlignment="1">
      <alignment horizontal="center" vertical="center"/>
    </xf>
    <xf numFmtId="0" fontId="42" fillId="0" borderId="143" xfId="0" applyFont="1" applyBorder="1" applyAlignment="1">
      <alignment horizontal="center" vertical="center"/>
    </xf>
    <xf numFmtId="0" fontId="42" fillId="0" borderId="142" xfId="0" applyFont="1" applyBorder="1" applyAlignment="1">
      <alignment horizontal="center" vertical="center"/>
    </xf>
    <xf numFmtId="0" fontId="28" fillId="5" borderId="0" xfId="0" applyFont="1" applyFill="1" applyAlignment="1">
      <alignment horizontal="left" vertical="top" wrapText="1"/>
    </xf>
    <xf numFmtId="0" fontId="28" fillId="5" borderId="20" xfId="0" applyFont="1" applyFill="1" applyBorder="1" applyAlignment="1">
      <alignment horizontal="left" vertical="top" wrapText="1"/>
    </xf>
    <xf numFmtId="0" fontId="3" fillId="0" borderId="20" xfId="0" applyFont="1" applyBorder="1" applyAlignment="1">
      <alignment horizontal="left" vertical="center"/>
    </xf>
    <xf numFmtId="0" fontId="28" fillId="5" borderId="20" xfId="0" applyFont="1" applyFill="1" applyBorder="1" applyAlignment="1">
      <alignment horizontal="left" vertical="center" shrinkToFit="1"/>
    </xf>
    <xf numFmtId="0" fontId="28" fillId="5" borderId="26" xfId="0" applyFont="1" applyFill="1" applyBorder="1" applyAlignment="1">
      <alignment horizontal="left" vertical="center" shrinkToFit="1"/>
    </xf>
    <xf numFmtId="0" fontId="18" fillId="0" borderId="0" xfId="0" applyFont="1" applyAlignment="1">
      <alignment horizontal="left" vertical="top" wrapText="1"/>
    </xf>
    <xf numFmtId="0" fontId="18" fillId="0" borderId="20" xfId="0" applyFont="1" applyBorder="1" applyAlignment="1">
      <alignment horizontal="left" vertical="top" wrapText="1"/>
    </xf>
    <xf numFmtId="0" fontId="28" fillId="0" borderId="21" xfId="0" applyFont="1" applyBorder="1" applyAlignment="1">
      <alignment horizontal="center" vertical="top" wrapText="1"/>
    </xf>
    <xf numFmtId="0" fontId="28" fillId="0" borderId="38" xfId="0" applyFont="1" applyBorder="1" applyAlignment="1">
      <alignment horizontal="center" vertical="top" wrapText="1"/>
    </xf>
    <xf numFmtId="0" fontId="28" fillId="0" borderId="22" xfId="0" applyFont="1" applyBorder="1" applyAlignment="1">
      <alignment horizontal="center" vertical="top" wrapText="1"/>
    </xf>
    <xf numFmtId="0" fontId="28" fillId="5" borderId="26" xfId="0" applyFont="1" applyFill="1" applyBorder="1" applyAlignment="1">
      <alignment horizontal="left" vertical="top" wrapText="1"/>
    </xf>
    <xf numFmtId="0" fontId="28" fillId="6" borderId="0" xfId="0" applyFont="1" applyFill="1" applyAlignment="1">
      <alignment horizontal="left" vertical="top" wrapText="1"/>
    </xf>
    <xf numFmtId="0" fontId="28" fillId="6" borderId="20" xfId="0" applyFont="1" applyFill="1" applyBorder="1" applyAlignment="1">
      <alignment horizontal="left" vertical="top" wrapText="1"/>
    </xf>
    <xf numFmtId="0" fontId="3" fillId="0" borderId="0" xfId="0" applyFont="1" applyAlignment="1">
      <alignment horizontal="left" vertical="center" shrinkToFit="1"/>
    </xf>
    <xf numFmtId="186" fontId="28" fillId="0" borderId="14" xfId="0" applyNumberFormat="1" applyFont="1" applyBorder="1" applyAlignment="1">
      <alignment horizontal="center" vertical="center" shrinkToFit="1"/>
    </xf>
    <xf numFmtId="0" fontId="28" fillId="0" borderId="0" xfId="0" applyFont="1" applyAlignment="1">
      <alignment horizontal="left" vertical="center" shrinkToFit="1"/>
    </xf>
    <xf numFmtId="0" fontId="3" fillId="0" borderId="26" xfId="0" applyFont="1" applyBorder="1" applyAlignment="1">
      <alignment horizontal="left" vertical="top" wrapText="1"/>
    </xf>
    <xf numFmtId="0" fontId="3" fillId="0" borderId="18" xfId="0" applyFont="1" applyBorder="1" applyAlignment="1">
      <alignment horizontal="left" vertical="top" wrapText="1"/>
    </xf>
    <xf numFmtId="0" fontId="3" fillId="5" borderId="0" xfId="0" applyFont="1" applyFill="1" applyAlignment="1">
      <alignment horizontal="left" vertical="top" shrinkToFit="1"/>
    </xf>
    <xf numFmtId="0" fontId="28" fillId="10" borderId="0" xfId="0" applyFont="1" applyFill="1" applyAlignment="1">
      <alignment horizontal="left" vertical="center" shrinkToFit="1"/>
    </xf>
    <xf numFmtId="0" fontId="32" fillId="0" borderId="0" xfId="0" applyFont="1" applyAlignment="1">
      <alignment horizontal="left" vertical="center" shrinkToFit="1"/>
    </xf>
    <xf numFmtId="0" fontId="32" fillId="0" borderId="20" xfId="0" applyFont="1" applyBorder="1" applyAlignment="1">
      <alignment horizontal="left" vertical="center" shrinkToFit="1"/>
    </xf>
    <xf numFmtId="0" fontId="28" fillId="10" borderId="0" xfId="0" applyFont="1" applyFill="1" applyAlignment="1">
      <alignment horizontal="left" vertical="center"/>
    </xf>
    <xf numFmtId="0" fontId="32" fillId="0" borderId="0" xfId="0" applyFont="1" applyAlignment="1">
      <alignment horizontal="left" vertical="center"/>
    </xf>
    <xf numFmtId="208" fontId="28" fillId="10" borderId="0" xfId="0" applyNumberFormat="1" applyFont="1" applyFill="1" applyAlignment="1">
      <alignment horizontal="left" vertical="center"/>
    </xf>
    <xf numFmtId="209" fontId="28" fillId="10" borderId="0" xfId="0" applyNumberFormat="1" applyFont="1" applyFill="1" applyAlignment="1">
      <alignment horizontal="left" vertical="center" shrinkToFit="1"/>
    </xf>
    <xf numFmtId="9" fontId="28" fillId="10" borderId="0" xfId="6" applyFont="1" applyFill="1" applyBorder="1" applyAlignment="1">
      <alignment horizontal="left" vertical="center"/>
    </xf>
    <xf numFmtId="0" fontId="3" fillId="0" borderId="28" xfId="0" applyFont="1" applyBorder="1" applyAlignment="1">
      <alignment horizontal="left" vertical="center" shrinkToFit="1"/>
    </xf>
    <xf numFmtId="197" fontId="27" fillId="5" borderId="0" xfId="0" applyNumberFormat="1" applyFont="1" applyFill="1" applyAlignment="1">
      <alignment horizontal="center" vertical="top" shrinkToFit="1"/>
    </xf>
    <xf numFmtId="0" fontId="3" fillId="0" borderId="0" xfId="0" applyFont="1" applyAlignment="1">
      <alignment vertical="top"/>
    </xf>
    <xf numFmtId="176" fontId="28" fillId="0" borderId="26" xfId="0" applyNumberFormat="1" applyFont="1" applyBorder="1" applyAlignment="1">
      <alignment horizontal="right" vertical="center" shrinkToFit="1"/>
    </xf>
    <xf numFmtId="0" fontId="28" fillId="0" borderId="26" xfId="0" applyFont="1" applyBorder="1" applyAlignment="1">
      <alignment horizontal="center" vertical="center" shrinkToFit="1"/>
    </xf>
    <xf numFmtId="0" fontId="3" fillId="0" borderId="0" xfId="0" applyFont="1" applyAlignment="1">
      <alignment horizontal="left" vertical="top"/>
    </xf>
    <xf numFmtId="0" fontId="3" fillId="0" borderId="26" xfId="0" applyFont="1" applyBorder="1" applyAlignment="1">
      <alignment horizontal="left" vertical="top"/>
    </xf>
    <xf numFmtId="0" fontId="28" fillId="5" borderId="0" xfId="0" applyFont="1" applyFill="1" applyAlignment="1">
      <alignment horizontal="left" vertical="top" shrinkToFit="1"/>
    </xf>
    <xf numFmtId="0" fontId="28" fillId="5" borderId="26" xfId="0" applyFont="1" applyFill="1" applyBorder="1" applyAlignment="1">
      <alignment horizontal="left" vertical="top" shrinkToFit="1"/>
    </xf>
    <xf numFmtId="197" fontId="28" fillId="5" borderId="0" xfId="0" applyNumberFormat="1" applyFont="1" applyFill="1" applyAlignment="1">
      <alignment horizontal="left" vertical="top" shrinkToFit="1"/>
    </xf>
    <xf numFmtId="197" fontId="28" fillId="5" borderId="26" xfId="0" applyNumberFormat="1" applyFont="1" applyFill="1" applyBorder="1" applyAlignment="1">
      <alignment horizontal="left" vertical="top" shrinkToFit="1"/>
    </xf>
    <xf numFmtId="0" fontId="28" fillId="5" borderId="0" xfId="0" applyFont="1" applyFill="1" applyAlignment="1">
      <alignment horizontal="left" vertical="top"/>
    </xf>
    <xf numFmtId="0" fontId="28" fillId="5" borderId="20" xfId="0" applyFont="1" applyFill="1" applyBorder="1" applyAlignment="1">
      <alignment horizontal="left" vertical="top"/>
    </xf>
    <xf numFmtId="0" fontId="28" fillId="0" borderId="24" xfId="0" applyFont="1" applyBorder="1" applyAlignment="1">
      <alignment horizontal="center" vertical="center" shrinkToFit="1"/>
    </xf>
    <xf numFmtId="186" fontId="28" fillId="0" borderId="24" xfId="0" applyNumberFormat="1" applyFont="1" applyBorder="1" applyAlignment="1">
      <alignment horizontal="center" vertical="center" shrinkToFit="1"/>
    </xf>
    <xf numFmtId="0" fontId="28" fillId="0" borderId="55" xfId="0" applyFont="1" applyBorder="1" applyAlignment="1">
      <alignment horizontal="center" vertical="center" shrinkToFit="1"/>
    </xf>
    <xf numFmtId="186" fontId="28" fillId="0" borderId="55" xfId="0" applyNumberFormat="1" applyFont="1" applyBorder="1" applyAlignment="1">
      <alignment horizontal="center" vertical="center" shrinkToFit="1"/>
    </xf>
    <xf numFmtId="196" fontId="27" fillId="0" borderId="13" xfId="0" applyNumberFormat="1" applyFont="1" applyBorder="1" applyAlignment="1">
      <alignment horizontal="center" vertical="center"/>
    </xf>
    <xf numFmtId="0" fontId="27" fillId="5" borderId="21" xfId="0" applyFont="1" applyFill="1" applyBorder="1" applyAlignment="1">
      <alignment horizontal="center" vertical="center"/>
    </xf>
    <xf numFmtId="0" fontId="27" fillId="5" borderId="38" xfId="0" applyFont="1" applyFill="1" applyBorder="1" applyAlignment="1">
      <alignment horizontal="center" vertical="center"/>
    </xf>
    <xf numFmtId="0" fontId="27" fillId="5" borderId="22" xfId="0" applyFont="1" applyFill="1" applyBorder="1" applyAlignment="1">
      <alignment horizontal="center" vertical="center"/>
    </xf>
    <xf numFmtId="196" fontId="27" fillId="5" borderId="21" xfId="0" applyNumberFormat="1" applyFont="1" applyFill="1" applyBorder="1" applyAlignment="1">
      <alignment horizontal="center" vertical="center"/>
    </xf>
    <xf numFmtId="196" fontId="27" fillId="5" borderId="22" xfId="0" applyNumberFormat="1" applyFont="1" applyFill="1" applyBorder="1" applyAlignment="1">
      <alignment horizontal="center" vertical="center"/>
    </xf>
    <xf numFmtId="0" fontId="29" fillId="5" borderId="142" xfId="0" applyFont="1" applyFill="1" applyBorder="1" applyAlignment="1">
      <alignment horizontal="left" vertical="center" wrapText="1"/>
    </xf>
    <xf numFmtId="0" fontId="29" fillId="5" borderId="26" xfId="0" applyFont="1" applyFill="1" applyBorder="1" applyAlignment="1">
      <alignment horizontal="left" vertical="center" wrapText="1"/>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184" fontId="3" fillId="0" borderId="17" xfId="0" applyNumberFormat="1" applyFont="1" applyBorder="1" applyAlignment="1">
      <alignment horizontal="center" vertical="center"/>
    </xf>
    <xf numFmtId="184" fontId="3" fillId="0" borderId="18" xfId="0" applyNumberFormat="1" applyFont="1" applyBorder="1" applyAlignment="1">
      <alignment horizontal="center" vertical="center"/>
    </xf>
    <xf numFmtId="0" fontId="29" fillId="5" borderId="141" xfId="0" applyFont="1" applyFill="1" applyBorder="1" applyAlignment="1">
      <alignment horizontal="left" vertical="center" wrapText="1"/>
    </xf>
    <xf numFmtId="0" fontId="29" fillId="5" borderId="58" xfId="0" applyFont="1" applyFill="1" applyBorder="1" applyAlignment="1">
      <alignment horizontal="left" vertical="center" wrapText="1"/>
    </xf>
    <xf numFmtId="0" fontId="29" fillId="5" borderId="143" xfId="0" applyFont="1" applyFill="1" applyBorder="1" applyAlignment="1">
      <alignment horizontal="left" vertical="center" wrapText="1"/>
    </xf>
    <xf numFmtId="0" fontId="29" fillId="5" borderId="0" xfId="0" applyFont="1" applyFill="1" applyAlignment="1">
      <alignment horizontal="left" vertical="center" wrapText="1"/>
    </xf>
    <xf numFmtId="0" fontId="3" fillId="0" borderId="48" xfId="0" applyFont="1" applyBorder="1" applyAlignment="1">
      <alignment horizontal="center" vertical="center"/>
    </xf>
    <xf numFmtId="0" fontId="3" fillId="0" borderId="128" xfId="0" applyFont="1" applyBorder="1" applyAlignment="1">
      <alignment horizontal="center" vertical="center"/>
    </xf>
    <xf numFmtId="0" fontId="3" fillId="0" borderId="128" xfId="0" applyFont="1" applyBorder="1" applyAlignment="1">
      <alignment horizontal="center" vertical="center" shrinkToFit="1"/>
    </xf>
    <xf numFmtId="0" fontId="27" fillId="5" borderId="19" xfId="0" applyFont="1" applyFill="1" applyBorder="1" applyAlignment="1">
      <alignment horizontal="center" vertical="center" shrinkToFit="1"/>
    </xf>
    <xf numFmtId="0" fontId="77" fillId="5" borderId="75" xfId="0" applyFont="1" applyFill="1" applyBorder="1" applyAlignment="1">
      <alignment horizontal="left" vertical="center" shrinkToFit="1"/>
    </xf>
    <xf numFmtId="0" fontId="77" fillId="5" borderId="56" xfId="0" applyFont="1" applyFill="1" applyBorder="1" applyAlignment="1">
      <alignment horizontal="left" vertical="center" shrinkToFit="1"/>
    </xf>
    <xf numFmtId="196" fontId="28" fillId="0" borderId="13" xfId="0" applyNumberFormat="1" applyFont="1" applyBorder="1" applyAlignment="1">
      <alignment horizontal="center" vertical="center" shrinkToFit="1"/>
    </xf>
    <xf numFmtId="0" fontId="28" fillId="0" borderId="13" xfId="0" applyFont="1" applyBorder="1" applyAlignment="1">
      <alignment horizontal="center" vertical="center" shrinkToFit="1"/>
    </xf>
    <xf numFmtId="0" fontId="28" fillId="5" borderId="13" xfId="0" applyFont="1" applyFill="1" applyBorder="1" applyAlignment="1">
      <alignment horizontal="left" vertical="center" shrinkToFit="1"/>
    </xf>
    <xf numFmtId="0" fontId="4" fillId="0" borderId="0" xfId="0" applyFont="1" applyAlignment="1">
      <alignment horizontal="center" vertical="center"/>
    </xf>
    <xf numFmtId="56" fontId="28" fillId="5" borderId="13" xfId="0" applyNumberFormat="1" applyFont="1" applyFill="1" applyBorder="1" applyAlignment="1">
      <alignment horizontal="center" vertical="center"/>
    </xf>
    <xf numFmtId="56" fontId="28" fillId="5" borderId="21" xfId="0" applyNumberFormat="1" applyFont="1" applyFill="1" applyBorder="1" applyAlignment="1">
      <alignment horizontal="center" vertical="center"/>
    </xf>
    <xf numFmtId="56" fontId="28" fillId="0" borderId="13" xfId="0" applyNumberFormat="1" applyFont="1" applyBorder="1" applyAlignment="1">
      <alignment horizontal="center" vertical="center"/>
    </xf>
    <xf numFmtId="56" fontId="28" fillId="0" borderId="21" xfId="0" applyNumberFormat="1" applyFont="1" applyBorder="1" applyAlignment="1">
      <alignment horizontal="center" vertical="center"/>
    </xf>
    <xf numFmtId="0" fontId="3" fillId="5" borderId="38" xfId="0" applyFont="1" applyFill="1" applyBorder="1" applyAlignment="1">
      <alignment horizontal="center" vertical="center"/>
    </xf>
    <xf numFmtId="0" fontId="28" fillId="5" borderId="26" xfId="0" applyFont="1" applyFill="1" applyBorder="1" applyAlignment="1">
      <alignment horizontal="left" vertical="center"/>
    </xf>
    <xf numFmtId="0" fontId="23" fillId="0" borderId="0" xfId="0" applyFont="1" applyAlignment="1">
      <alignment horizontal="center" vertical="center"/>
    </xf>
    <xf numFmtId="0" fontId="21" fillId="0" borderId="21"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1" xfId="0" applyFont="1" applyBorder="1" applyAlignment="1">
      <alignment horizontal="center" vertical="center"/>
    </xf>
    <xf numFmtId="0" fontId="21" fillId="0" borderId="38" xfId="0" applyFont="1" applyBorder="1" applyAlignment="1">
      <alignment horizontal="center" vertical="center"/>
    </xf>
    <xf numFmtId="0" fontId="21" fillId="0" borderId="22" xfId="0" applyFont="1" applyBorder="1" applyAlignment="1">
      <alignment horizontal="center" vertical="center"/>
    </xf>
    <xf numFmtId="0" fontId="33" fillId="0" borderId="38" xfId="0" applyFont="1" applyBorder="1" applyAlignment="1">
      <alignment horizontal="left" vertical="center" shrinkToFit="1"/>
    </xf>
    <xf numFmtId="0" fontId="33" fillId="0" borderId="22" xfId="0" applyFont="1" applyBorder="1" applyAlignment="1">
      <alignment horizontal="left" vertical="center" shrinkToFit="1"/>
    </xf>
    <xf numFmtId="0" fontId="20" fillId="0" borderId="21" xfId="0" applyFont="1" applyBorder="1" applyAlignment="1">
      <alignment horizontal="center" vertical="center"/>
    </xf>
    <xf numFmtId="0" fontId="20" fillId="0" borderId="38" xfId="0" applyFont="1" applyBorder="1" applyAlignment="1">
      <alignment horizontal="center" vertical="center"/>
    </xf>
    <xf numFmtId="0" fontId="20" fillId="0" borderId="22" xfId="0" applyFont="1" applyBorder="1" applyAlignment="1">
      <alignment horizontal="center" vertical="center"/>
    </xf>
    <xf numFmtId="0" fontId="20" fillId="0" borderId="38" xfId="0" applyFont="1" applyBorder="1" applyAlignment="1">
      <alignment horizontal="left" vertical="center" shrinkToFit="1"/>
    </xf>
    <xf numFmtId="0" fontId="20" fillId="0" borderId="22" xfId="0" applyFont="1" applyBorder="1" applyAlignment="1">
      <alignment horizontal="left" vertical="center" shrinkToFit="1"/>
    </xf>
    <xf numFmtId="0" fontId="22" fillId="0" borderId="13"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206" fontId="33" fillId="0" borderId="0" xfId="0" applyNumberFormat="1" applyFont="1" applyAlignment="1">
      <alignment horizontal="left" vertical="center"/>
    </xf>
    <xf numFmtId="0" fontId="33" fillId="5" borderId="0" xfId="0" applyFont="1" applyFill="1" applyAlignment="1">
      <alignment horizontal="center" vertical="center"/>
    </xf>
    <xf numFmtId="0" fontId="20" fillId="5" borderId="0" xfId="0" applyFont="1" applyFill="1" applyAlignment="1">
      <alignment horizontal="center" vertical="center"/>
    </xf>
    <xf numFmtId="0" fontId="33" fillId="5" borderId="12" xfId="0" applyFont="1" applyFill="1" applyBorder="1" applyAlignment="1">
      <alignment horizontal="center" vertical="center"/>
    </xf>
    <xf numFmtId="0" fontId="33" fillId="0" borderId="0" xfId="0" applyFont="1">
      <alignment vertical="center"/>
    </xf>
    <xf numFmtId="0" fontId="33" fillId="0" borderId="0" xfId="0" applyFont="1" applyAlignment="1">
      <alignment vertical="top" wrapText="1"/>
    </xf>
    <xf numFmtId="206" fontId="33" fillId="5" borderId="0" xfId="0" applyNumberFormat="1" applyFont="1" applyFill="1" applyAlignment="1">
      <alignment horizontal="left" vertical="center" shrinkToFit="1"/>
    </xf>
    <xf numFmtId="0" fontId="35" fillId="0" borderId="0" xfId="0" applyFont="1" applyAlignment="1">
      <alignment horizontal="left" vertical="center"/>
    </xf>
    <xf numFmtId="0" fontId="33" fillId="0" borderId="0" xfId="0" applyFont="1" applyAlignment="1">
      <alignment horizontal="center" vertical="center"/>
    </xf>
    <xf numFmtId="196" fontId="28" fillId="5" borderId="13" xfId="0" applyNumberFormat="1" applyFont="1" applyFill="1" applyBorder="1" applyAlignment="1">
      <alignment horizontal="right" vertical="center" shrinkToFit="1"/>
    </xf>
    <xf numFmtId="0" fontId="28" fillId="5" borderId="13" xfId="0" applyFont="1" applyFill="1" applyBorder="1" applyAlignment="1">
      <alignment horizontal="center" vertical="center" wrapText="1"/>
    </xf>
    <xf numFmtId="0" fontId="12" fillId="15" borderId="104" xfId="1" applyFill="1" applyBorder="1" applyAlignment="1">
      <alignment horizontal="left" vertical="center" indent="1"/>
    </xf>
    <xf numFmtId="0" fontId="18" fillId="14" borderId="104" xfId="1" applyFont="1" applyFill="1" applyBorder="1" applyAlignment="1" applyProtection="1">
      <alignment horizontal="left" vertical="center" indent="1"/>
      <protection locked="0"/>
    </xf>
    <xf numFmtId="214" fontId="18" fillId="15" borderId="104" xfId="1" applyNumberFormat="1" applyFont="1" applyFill="1" applyBorder="1" applyAlignment="1" applyProtection="1">
      <alignment horizontal="left" vertical="center" indent="1"/>
      <protection locked="0"/>
    </xf>
    <xf numFmtId="0" fontId="18" fillId="15" borderId="104" xfId="1" applyFont="1" applyFill="1" applyBorder="1" applyAlignment="1" applyProtection="1">
      <alignment horizontal="left" vertical="center" indent="1" shrinkToFit="1"/>
      <protection locked="0"/>
    </xf>
    <xf numFmtId="0" fontId="18" fillId="15" borderId="104" xfId="1" applyFont="1" applyFill="1" applyBorder="1" applyAlignment="1" applyProtection="1">
      <alignment horizontal="left" vertical="center" indent="1"/>
      <protection locked="0"/>
    </xf>
    <xf numFmtId="214" fontId="12" fillId="15" borderId="104" xfId="1" applyNumberFormat="1" applyFill="1" applyBorder="1" applyAlignment="1">
      <alignment horizontal="left" vertical="center" indent="1"/>
    </xf>
    <xf numFmtId="0" fontId="54" fillId="0" borderId="0" xfId="1" applyFont="1" applyAlignment="1">
      <alignment vertical="center" shrinkToFit="1"/>
    </xf>
    <xf numFmtId="0" fontId="55" fillId="0" borderId="11" xfId="1" applyFont="1" applyBorder="1">
      <alignment vertical="center"/>
    </xf>
    <xf numFmtId="0" fontId="55" fillId="0" borderId="0" xfId="1" applyFont="1">
      <alignment vertical="center"/>
    </xf>
    <xf numFmtId="49" fontId="18" fillId="14" borderId="104" xfId="1" applyNumberFormat="1" applyFont="1" applyFill="1" applyBorder="1" applyAlignment="1" applyProtection="1">
      <alignment horizontal="left" vertical="center" indent="1"/>
      <protection locked="0"/>
    </xf>
    <xf numFmtId="49" fontId="18" fillId="14" borderId="119" xfId="7" applyNumberFormat="1" applyFont="1" applyFill="1" applyBorder="1" applyAlignment="1" applyProtection="1">
      <alignment horizontal="left" vertical="center" indent="1"/>
      <protection locked="0"/>
    </xf>
    <xf numFmtId="49" fontId="18" fillId="14" borderId="75" xfId="7" applyNumberFormat="1" applyFont="1" applyFill="1" applyBorder="1" applyAlignment="1" applyProtection="1">
      <alignment horizontal="left" vertical="center" indent="1"/>
      <protection locked="0"/>
    </xf>
    <xf numFmtId="49" fontId="18" fillId="14" borderId="120" xfId="7" applyNumberFormat="1" applyFont="1" applyFill="1" applyBorder="1" applyAlignment="1" applyProtection="1">
      <alignment horizontal="left" vertical="center" indent="1"/>
      <protection locked="0"/>
    </xf>
    <xf numFmtId="0" fontId="12" fillId="14" borderId="121" xfId="7" applyFill="1" applyBorder="1" applyAlignment="1">
      <alignment vertical="top"/>
    </xf>
    <xf numFmtId="0" fontId="12" fillId="14" borderId="31" xfId="7" applyFill="1" applyBorder="1" applyAlignment="1">
      <alignment vertical="top"/>
    </xf>
    <xf numFmtId="0" fontId="12" fillId="14" borderId="122" xfId="7" applyFill="1" applyBorder="1" applyAlignment="1">
      <alignment vertical="top"/>
    </xf>
    <xf numFmtId="0" fontId="12" fillId="14" borderId="123" xfId="7" applyFill="1" applyBorder="1" applyAlignment="1">
      <alignment vertical="top"/>
    </xf>
    <xf numFmtId="0" fontId="12" fillId="14" borderId="28" xfId="7" applyFill="1" applyBorder="1" applyAlignment="1">
      <alignment vertical="top"/>
    </xf>
    <xf numFmtId="0" fontId="12" fillId="14" borderId="124" xfId="7" applyFill="1" applyBorder="1" applyAlignment="1">
      <alignment vertical="top"/>
    </xf>
    <xf numFmtId="0" fontId="56" fillId="0" borderId="0" xfId="1" applyFont="1" applyAlignment="1">
      <alignment vertical="center" wrapText="1"/>
    </xf>
    <xf numFmtId="0" fontId="28" fillId="5" borderId="13" xfId="0" applyFont="1" applyFill="1" applyBorder="1" applyAlignment="1">
      <alignment horizontal="center" vertical="center" shrinkToFit="1"/>
    </xf>
    <xf numFmtId="0" fontId="28" fillId="5" borderId="13" xfId="0" applyFont="1" applyFill="1" applyBorder="1" applyAlignment="1">
      <alignment horizontal="left" vertical="center" wrapText="1"/>
    </xf>
    <xf numFmtId="0" fontId="28" fillId="0" borderId="13" xfId="0" applyFont="1" applyBorder="1" applyAlignment="1">
      <alignment horizontal="left" vertical="center" shrinkToFit="1"/>
    </xf>
  </cellXfs>
  <cellStyles count="13">
    <cellStyle name="パーセント" xfId="6" builtinId="5"/>
    <cellStyle name="桁区切り" xfId="5" builtinId="6"/>
    <cellStyle name="桁区切り 2" xfId="8" xr:uid="{B2BACE85-090E-493C-8955-20542C2E8800}"/>
    <cellStyle name="桁区切り 3" xfId="2" xr:uid="{00000000-0005-0000-0000-000002000000}"/>
    <cellStyle name="桁区切り 3 2" xfId="11" xr:uid="{82B2A603-CC4F-4C66-AC7C-7D8E0B316283}"/>
    <cellStyle name="桁区切り 3 3" xfId="10" xr:uid="{D48B38FE-4BD6-4A3D-A26D-7A51037744E4}"/>
    <cellStyle name="桁区切り 4" xfId="4" xr:uid="{00000000-0005-0000-0000-000003000000}"/>
    <cellStyle name="標準" xfId="0" builtinId="0"/>
    <cellStyle name="標準 2" xfId="1" xr:uid="{00000000-0005-0000-0000-000005000000}"/>
    <cellStyle name="標準 2 2" xfId="12" xr:uid="{100EC778-D4B4-4862-BD9D-015752885A32}"/>
    <cellStyle name="標準 2 3" xfId="9" xr:uid="{8984093E-51DD-4E0F-A8D4-5EFE23DBE4B8}"/>
    <cellStyle name="標準 4 2" xfId="3" xr:uid="{00000000-0005-0000-0000-000006000000}"/>
    <cellStyle name="標準_◎支払先マスター入力原票(入力らくらく版)1" xfId="7" xr:uid="{6C7E720A-2B5E-428F-AA85-2BBD6F3A418D}"/>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142500</xdr:colOff>
      <xdr:row>25</xdr:row>
      <xdr:rowOff>112059</xdr:rowOff>
    </xdr:from>
    <xdr:to>
      <xdr:col>18</xdr:col>
      <xdr:colOff>145676</xdr:colOff>
      <xdr:row>31</xdr:row>
      <xdr:rowOff>78441</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8490882" y="5670177"/>
          <a:ext cx="3140823" cy="1311088"/>
        </a:xfrm>
        <a:prstGeom prst="wedgeRectCallout">
          <a:avLst>
            <a:gd name="adj1" fmla="val -73098"/>
            <a:gd name="adj2" fmla="val -32156"/>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a:t>
          </a:r>
          <a:r>
            <a:rPr lang="ja-JP" altLang="en-US"/>
            <a:t> </a:t>
          </a:r>
          <a:endParaRPr lang="en-US" altLang="ja-JP" sz="1100" b="1" i="0" u="none" strike="noStrike">
            <a:solidFill>
              <a:schemeClr val="dk1"/>
            </a:solidFill>
            <a:effectLst/>
            <a:latin typeface="+mn-lt"/>
            <a:ea typeface="+mn-ea"/>
            <a:cs typeface="+mn-cs"/>
          </a:endParaRPr>
        </a:p>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シート⑰⑱も作成ください。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13</xdr:col>
      <xdr:colOff>134470</xdr:colOff>
      <xdr:row>6</xdr:row>
      <xdr:rowOff>160057</xdr:rowOff>
    </xdr:from>
    <xdr:to>
      <xdr:col>18</xdr:col>
      <xdr:colOff>89646</xdr:colOff>
      <xdr:row>12</xdr:row>
      <xdr:rowOff>47998</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8482852" y="1157381"/>
          <a:ext cx="3092823" cy="1232646"/>
        </a:xfrm>
        <a:prstGeom prst="wedgeRectCallout">
          <a:avLst>
            <a:gd name="adj1" fmla="val -73098"/>
            <a:gd name="adj2" fmla="val -32156"/>
          </a:avLst>
        </a:prstGeom>
        <a:solidFill>
          <a:schemeClr val="bg1">
            <a:lumMod val="8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13</xdr:col>
      <xdr:colOff>224117</xdr:colOff>
      <xdr:row>12</xdr:row>
      <xdr:rowOff>156883</xdr:rowOff>
    </xdr:from>
    <xdr:to>
      <xdr:col>18</xdr:col>
      <xdr:colOff>179293</xdr:colOff>
      <xdr:row>18</xdr:row>
      <xdr:rowOff>44824</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650941" y="2786530"/>
          <a:ext cx="3092823" cy="1187823"/>
        </a:xfrm>
        <a:prstGeom prst="wedgeRectCallout">
          <a:avLst>
            <a:gd name="adj1" fmla="val -73098"/>
            <a:gd name="adj2" fmla="val -32156"/>
          </a:avLst>
        </a:prstGeom>
        <a:solidFill>
          <a:schemeClr val="bg1">
            <a:lumMod val="8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派遣講師がいる場合のみ派遣講師の講師略歴書を作成ください。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また略歴書記載講師の「⑨個人情報取り扱いについて」を作成してください。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450850</xdr:colOff>
      <xdr:row>32</xdr:row>
      <xdr:rowOff>19050</xdr:rowOff>
    </xdr:from>
    <xdr:to>
      <xdr:col>11</xdr:col>
      <xdr:colOff>381000</xdr:colOff>
      <xdr:row>34</xdr:row>
      <xdr:rowOff>196850</xdr:rowOff>
    </xdr:to>
    <xdr:sp macro="" textlink="">
      <xdr:nvSpPr>
        <xdr:cNvPr id="2" name="吹き出し: 四角形 1">
          <a:extLst>
            <a:ext uri="{FF2B5EF4-FFF2-40B4-BE49-F238E27FC236}">
              <a16:creationId xmlns:a16="http://schemas.microsoft.com/office/drawing/2014/main" id="{00000000-0008-0000-1200-000002000000}"/>
            </a:ext>
          </a:extLst>
        </xdr:cNvPr>
        <xdr:cNvSpPr/>
      </xdr:nvSpPr>
      <xdr:spPr>
        <a:xfrm>
          <a:off x="6438900" y="6623050"/>
          <a:ext cx="1816100" cy="609600"/>
        </a:xfrm>
        <a:prstGeom prst="wedgeRectCallout">
          <a:avLst>
            <a:gd name="adj1" fmla="val -56847"/>
            <a:gd name="adj2" fmla="val -1666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t>講師・管理員略歴書を提出する人ごとにシートをコピーし同意書を作成してください。</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32</xdr:row>
          <xdr:rowOff>31750</xdr:rowOff>
        </xdr:from>
        <xdr:to>
          <xdr:col>2</xdr:col>
          <xdr:colOff>184150</xdr:colOff>
          <xdr:row>32</xdr:row>
          <xdr:rowOff>393700</xdr:rowOff>
        </xdr:to>
        <xdr:sp macro="" textlink="">
          <xdr:nvSpPr>
            <xdr:cNvPr id="152579" name="Check Box 3" hidden="1">
              <a:extLst>
                <a:ext uri="{63B3BB69-23CF-44E3-9099-C40C66FF867C}">
                  <a14:compatExt spid="_x0000_s152579"/>
                </a:ext>
                <a:ext uri="{FF2B5EF4-FFF2-40B4-BE49-F238E27FC236}">
                  <a16:creationId xmlns:a16="http://schemas.microsoft.com/office/drawing/2014/main" id="{00000000-0008-0000-1400-000003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100852</xdr:colOff>
      <xdr:row>32</xdr:row>
      <xdr:rowOff>78441</xdr:rowOff>
    </xdr:from>
    <xdr:to>
      <xdr:col>2</xdr:col>
      <xdr:colOff>549088</xdr:colOff>
      <xdr:row>32</xdr:row>
      <xdr:rowOff>369794</xdr:rowOff>
    </xdr:to>
    <xdr:sp macro="" textlink="">
      <xdr:nvSpPr>
        <xdr:cNvPr id="5" name="正方形/長方形 4">
          <a:extLst>
            <a:ext uri="{FF2B5EF4-FFF2-40B4-BE49-F238E27FC236}">
              <a16:creationId xmlns:a16="http://schemas.microsoft.com/office/drawing/2014/main" id="{00000000-0008-0000-1400-000005000000}"/>
            </a:ext>
          </a:extLst>
        </xdr:cNvPr>
        <xdr:cNvSpPr/>
      </xdr:nvSpPr>
      <xdr:spPr>
        <a:xfrm>
          <a:off x="336176" y="7519147"/>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研修時期</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32</xdr:row>
          <xdr:rowOff>38100</xdr:rowOff>
        </xdr:from>
        <xdr:to>
          <xdr:col>4</xdr:col>
          <xdr:colOff>19050</xdr:colOff>
          <xdr:row>32</xdr:row>
          <xdr:rowOff>400050</xdr:rowOff>
        </xdr:to>
        <xdr:sp macro="" textlink="">
          <xdr:nvSpPr>
            <xdr:cNvPr id="152589" name="Check Box 13" hidden="1">
              <a:extLst>
                <a:ext uri="{63B3BB69-23CF-44E3-9099-C40C66FF867C}">
                  <a14:compatExt spid="_x0000_s152589"/>
                </a:ext>
                <a:ext uri="{FF2B5EF4-FFF2-40B4-BE49-F238E27FC236}">
                  <a16:creationId xmlns:a16="http://schemas.microsoft.com/office/drawing/2014/main" id="{00000000-0008-0000-1400-00000D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466165</xdr:colOff>
      <xdr:row>32</xdr:row>
      <xdr:rowOff>85165</xdr:rowOff>
    </xdr:from>
    <xdr:to>
      <xdr:col>5</xdr:col>
      <xdr:colOff>6725</xdr:colOff>
      <xdr:row>32</xdr:row>
      <xdr:rowOff>376518</xdr:rowOff>
    </xdr:to>
    <xdr:sp macro="" textlink="">
      <xdr:nvSpPr>
        <xdr:cNvPr id="6" name="正方形/長方形 5">
          <a:extLst>
            <a:ext uri="{FF2B5EF4-FFF2-40B4-BE49-F238E27FC236}">
              <a16:creationId xmlns:a16="http://schemas.microsoft.com/office/drawing/2014/main" id="{00000000-0008-0000-1400-000006000000}"/>
            </a:ext>
          </a:extLst>
        </xdr:cNvPr>
        <xdr:cNvSpPr/>
      </xdr:nvSpPr>
      <xdr:spPr>
        <a:xfrm>
          <a:off x="1541930" y="7525871"/>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実施研修日数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355600</xdr:colOff>
          <xdr:row>32</xdr:row>
          <xdr:rowOff>31750</xdr:rowOff>
        </xdr:from>
        <xdr:to>
          <xdr:col>6</xdr:col>
          <xdr:colOff>393700</xdr:colOff>
          <xdr:row>32</xdr:row>
          <xdr:rowOff>393700</xdr:rowOff>
        </xdr:to>
        <xdr:sp macro="" textlink="">
          <xdr:nvSpPr>
            <xdr:cNvPr id="152590" name="Check Box 14" hidden="1">
              <a:extLst>
                <a:ext uri="{63B3BB69-23CF-44E3-9099-C40C66FF867C}">
                  <a14:compatExt spid="_x0000_s152590"/>
                </a:ext>
                <a:ext uri="{FF2B5EF4-FFF2-40B4-BE49-F238E27FC236}">
                  <a16:creationId xmlns:a16="http://schemas.microsoft.com/office/drawing/2014/main" id="{00000000-0008-0000-1400-00000E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192742</xdr:colOff>
      <xdr:row>32</xdr:row>
      <xdr:rowOff>80683</xdr:rowOff>
    </xdr:from>
    <xdr:to>
      <xdr:col>8</xdr:col>
      <xdr:colOff>470647</xdr:colOff>
      <xdr:row>32</xdr:row>
      <xdr:rowOff>372036</xdr:rowOff>
    </xdr:to>
    <xdr:sp macro="" textlink="">
      <xdr:nvSpPr>
        <xdr:cNvPr id="7" name="正方形/長方形 6">
          <a:extLst>
            <a:ext uri="{FF2B5EF4-FFF2-40B4-BE49-F238E27FC236}">
              <a16:creationId xmlns:a16="http://schemas.microsoft.com/office/drawing/2014/main" id="{00000000-0008-0000-1400-000007000000}"/>
            </a:ext>
          </a:extLst>
        </xdr:cNvPr>
        <xdr:cNvSpPr/>
      </xdr:nvSpPr>
      <xdr:spPr>
        <a:xfrm>
          <a:off x="3016624" y="7521389"/>
          <a:ext cx="2328582"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その他（研修生参加予定人数）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368300</xdr:colOff>
      <xdr:row>4</xdr:row>
      <xdr:rowOff>149225</xdr:rowOff>
    </xdr:from>
    <xdr:to>
      <xdr:col>11</xdr:col>
      <xdr:colOff>895350</xdr:colOff>
      <xdr:row>8</xdr:row>
      <xdr:rowOff>92075</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7312025" y="873125"/>
          <a:ext cx="25749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247650</xdr:colOff>
      <xdr:row>2</xdr:row>
      <xdr:rowOff>76200</xdr:rowOff>
    </xdr:from>
    <xdr:to>
      <xdr:col>11</xdr:col>
      <xdr:colOff>768350</xdr:colOff>
      <xdr:row>5</xdr:row>
      <xdr:rowOff>19050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7191375" y="495300"/>
          <a:ext cx="25685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twoCellAnchor>
    <xdr:from>
      <xdr:col>5</xdr:col>
      <xdr:colOff>142875</xdr:colOff>
      <xdr:row>2</xdr:row>
      <xdr:rowOff>9525</xdr:rowOff>
    </xdr:from>
    <xdr:to>
      <xdr:col>7</xdr:col>
      <xdr:colOff>276225</xdr:colOff>
      <xdr:row>7</xdr:row>
      <xdr:rowOff>57150</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5029200" y="428625"/>
          <a:ext cx="1504950" cy="809625"/>
        </a:xfrm>
        <a:prstGeom prst="rect">
          <a:avLst/>
        </a:prstGeom>
        <a:solidFill>
          <a:srgbClr val="FFC000"/>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入力例</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165100</xdr:colOff>
          <xdr:row>117</xdr:row>
          <xdr:rowOff>69850</xdr:rowOff>
        </xdr:from>
        <xdr:to>
          <xdr:col>19</xdr:col>
          <xdr:colOff>241300</xdr:colOff>
          <xdr:row>118</xdr:row>
          <xdr:rowOff>114300</xdr:rowOff>
        </xdr:to>
        <xdr:sp macro="" textlink="">
          <xdr:nvSpPr>
            <xdr:cNvPr id="75804" name="Check Box 28" hidden="1">
              <a:extLst>
                <a:ext uri="{63B3BB69-23CF-44E3-9099-C40C66FF867C}">
                  <a14:compatExt spid="_x0000_s75804"/>
                </a:ext>
                <a:ext uri="{FF2B5EF4-FFF2-40B4-BE49-F238E27FC236}">
                  <a16:creationId xmlns:a16="http://schemas.microsoft.com/office/drawing/2014/main" id="{00000000-0008-0000-1B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3.0倍以上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117</xdr:row>
          <xdr:rowOff>69850</xdr:rowOff>
        </xdr:from>
        <xdr:to>
          <xdr:col>17</xdr:col>
          <xdr:colOff>152400</xdr:colOff>
          <xdr:row>118</xdr:row>
          <xdr:rowOff>127000</xdr:rowOff>
        </xdr:to>
        <xdr:sp macro="" textlink="">
          <xdr:nvSpPr>
            <xdr:cNvPr id="75805" name="Check Box 29" hidden="1">
              <a:extLst>
                <a:ext uri="{63B3BB69-23CF-44E3-9099-C40C66FF867C}">
                  <a14:compatExt spid="_x0000_s75805"/>
                </a:ext>
                <a:ext uri="{FF2B5EF4-FFF2-40B4-BE49-F238E27FC236}">
                  <a16:creationId xmlns:a16="http://schemas.microsoft.com/office/drawing/2014/main" id="{00000000-0008-0000-1B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2.5～3.0倍未満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117</xdr:row>
          <xdr:rowOff>69850</xdr:rowOff>
        </xdr:from>
        <xdr:to>
          <xdr:col>15</xdr:col>
          <xdr:colOff>203200</xdr:colOff>
          <xdr:row>118</xdr:row>
          <xdr:rowOff>127000</xdr:rowOff>
        </xdr:to>
        <xdr:sp macro="" textlink="">
          <xdr:nvSpPr>
            <xdr:cNvPr id="75806" name="Check Box 30" hidden="1">
              <a:extLst>
                <a:ext uri="{63B3BB69-23CF-44E3-9099-C40C66FF867C}">
                  <a14:compatExt spid="_x0000_s75806"/>
                </a:ext>
                <a:ext uri="{FF2B5EF4-FFF2-40B4-BE49-F238E27FC236}">
                  <a16:creationId xmlns:a16="http://schemas.microsoft.com/office/drawing/2014/main" id="{00000000-0008-0000-1B00-00001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2.0～2.5倍未満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117</xdr:row>
          <xdr:rowOff>57150</xdr:rowOff>
        </xdr:from>
        <xdr:to>
          <xdr:col>11</xdr:col>
          <xdr:colOff>76200</xdr:colOff>
          <xdr:row>118</xdr:row>
          <xdr:rowOff>127000</xdr:rowOff>
        </xdr:to>
        <xdr:sp macro="" textlink="">
          <xdr:nvSpPr>
            <xdr:cNvPr id="75807" name="Check Box 31" hidden="1">
              <a:extLst>
                <a:ext uri="{63B3BB69-23CF-44E3-9099-C40C66FF867C}">
                  <a14:compatExt spid="_x0000_s75807"/>
                </a:ext>
                <a:ext uri="{FF2B5EF4-FFF2-40B4-BE49-F238E27FC236}">
                  <a16:creationId xmlns:a16="http://schemas.microsoft.com/office/drawing/2014/main" id="{00000000-0008-0000-1B00-00001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1.5～2.0倍未満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50800</xdr:rowOff>
        </xdr:from>
        <xdr:to>
          <xdr:col>8</xdr:col>
          <xdr:colOff>95250</xdr:colOff>
          <xdr:row>118</xdr:row>
          <xdr:rowOff>114300</xdr:rowOff>
        </xdr:to>
        <xdr:sp macro="" textlink="">
          <xdr:nvSpPr>
            <xdr:cNvPr id="75808" name="Check Box 32" hidden="1">
              <a:extLst>
                <a:ext uri="{63B3BB69-23CF-44E3-9099-C40C66FF867C}">
                  <a14:compatExt spid="_x0000_s75808"/>
                </a:ext>
                <a:ext uri="{FF2B5EF4-FFF2-40B4-BE49-F238E27FC236}">
                  <a16:creationId xmlns:a16="http://schemas.microsoft.com/office/drawing/2014/main" id="{00000000-0008-0000-1B00-00002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1.0～1.5倍未満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117</xdr:row>
          <xdr:rowOff>69850</xdr:rowOff>
        </xdr:from>
        <xdr:to>
          <xdr:col>5</xdr:col>
          <xdr:colOff>146050</xdr:colOff>
          <xdr:row>118</xdr:row>
          <xdr:rowOff>88900</xdr:rowOff>
        </xdr:to>
        <xdr:sp macro="" textlink="">
          <xdr:nvSpPr>
            <xdr:cNvPr id="75809" name="Check Box 33" hidden="1">
              <a:extLst>
                <a:ext uri="{63B3BB69-23CF-44E3-9099-C40C66FF867C}">
                  <a14:compatExt spid="_x0000_s75809"/>
                </a:ext>
                <a:ext uri="{FF2B5EF4-FFF2-40B4-BE49-F238E27FC236}">
                  <a16:creationId xmlns:a16="http://schemas.microsoft.com/office/drawing/2014/main" id="{00000000-0008-0000-1B00-00002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1.0倍未満</a:t>
              </a:r>
            </a:p>
          </xdr:txBody>
        </xdr:sp>
        <xdr:clientData/>
      </xdr:twoCellAnchor>
    </mc:Choice>
    <mc:Fallback/>
  </mc:AlternateContent>
  <xdr:twoCellAnchor>
    <xdr:from>
      <xdr:col>17</xdr:col>
      <xdr:colOff>307413</xdr:colOff>
      <xdr:row>118</xdr:row>
      <xdr:rowOff>36794</xdr:rowOff>
    </xdr:from>
    <xdr:to>
      <xdr:col>18</xdr:col>
      <xdr:colOff>19239</xdr:colOff>
      <xdr:row>119</xdr:row>
      <xdr:rowOff>171267</xdr:rowOff>
    </xdr:to>
    <xdr:cxnSp macro="">
      <xdr:nvCxnSpPr>
        <xdr:cNvPr id="15" name="コネクタ: カギ線 14">
          <a:extLst>
            <a:ext uri="{FF2B5EF4-FFF2-40B4-BE49-F238E27FC236}">
              <a16:creationId xmlns:a16="http://schemas.microsoft.com/office/drawing/2014/main" id="{00000000-0008-0000-1B00-00000F000000}"/>
            </a:ext>
          </a:extLst>
        </xdr:cNvPr>
        <xdr:cNvCxnSpPr/>
      </xdr:nvCxnSpPr>
      <xdr:spPr>
        <a:xfrm rot="16200000" flipH="1">
          <a:off x="6754064" y="26724443"/>
          <a:ext cx="299573" cy="251576"/>
        </a:xfrm>
        <a:prstGeom prst="bentConnector3">
          <a:avLst>
            <a:gd name="adj1" fmla="val 9615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200776</xdr:colOff>
      <xdr:row>87</xdr:row>
      <xdr:rowOff>70159</xdr:rowOff>
    </xdr:from>
    <xdr:to>
      <xdr:col>19</xdr:col>
      <xdr:colOff>306294</xdr:colOff>
      <xdr:row>90</xdr:row>
      <xdr:rowOff>104371</xdr:rowOff>
    </xdr:to>
    <xdr:grpSp>
      <xdr:nvGrpSpPr>
        <xdr:cNvPr id="16" name="グループ化 15">
          <a:extLst>
            <a:ext uri="{FF2B5EF4-FFF2-40B4-BE49-F238E27FC236}">
              <a16:creationId xmlns:a16="http://schemas.microsoft.com/office/drawing/2014/main" id="{00000000-0008-0000-1B00-000010000000}"/>
            </a:ext>
          </a:extLst>
        </xdr:cNvPr>
        <xdr:cNvGrpSpPr/>
      </xdr:nvGrpSpPr>
      <xdr:grpSpPr>
        <a:xfrm>
          <a:off x="2438777" y="19217837"/>
          <a:ext cx="4770341" cy="690503"/>
          <a:chOff x="2509187" y="18649512"/>
          <a:chExt cx="4744754" cy="669212"/>
        </a:xfrm>
      </xdr:grpSpPr>
      <mc:AlternateContent xmlns:mc="http://schemas.openxmlformats.org/markup-compatibility/2006">
        <mc:Choice xmlns:a14="http://schemas.microsoft.com/office/drawing/2010/main" Requires="a14">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1B00-00000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mc:AlternateContent xmlns:mc="http://schemas.openxmlformats.org/markup-compatibility/2006">
        <mc:Choice xmlns:a14="http://schemas.microsoft.com/office/drawing/2010/main" Requires="a14">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1B00-00000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1B00-00000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1B00-00000B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1B00-00000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xdr:sp macro="" textlink="">
        <xdr:nvSpPr>
          <xdr:cNvPr id="4" name="正方形/長方形 3">
            <a:extLst>
              <a:ext uri="{FF2B5EF4-FFF2-40B4-BE49-F238E27FC236}">
                <a16:creationId xmlns:a16="http://schemas.microsoft.com/office/drawing/2014/main" id="{00000000-0008-0000-1B00-000004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1B00-000005000000}"/>
              </a:ext>
            </a:extLst>
          </xdr:cNvPr>
          <xdr:cNvSpPr/>
        </xdr:nvSpPr>
        <xdr:spPr>
          <a:xfrm>
            <a:off x="2921456" y="18690286"/>
            <a:ext cx="4123308" cy="362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１．達成できなかった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．完全に達成できた</a:t>
            </a:r>
          </a:p>
        </xdr:txBody>
      </xdr:sp>
      <mc:AlternateContent xmlns:mc="http://schemas.openxmlformats.org/markup-compatibility/2006">
        <mc:Choice xmlns:a14="http://schemas.microsoft.com/office/drawing/2010/main" Requires="a14">
          <xdr:sp macro="" textlink="">
            <xdr:nvSpPr>
              <xdr:cNvPr id="75817" name="Check Box 41" hidden="1">
                <a:extLst>
                  <a:ext uri="{63B3BB69-23CF-44E3-9099-C40C66FF867C}">
                    <a14:compatExt spid="_x0000_s75817"/>
                  </a:ext>
                  <a:ext uri="{FF2B5EF4-FFF2-40B4-BE49-F238E27FC236}">
                    <a16:creationId xmlns:a16="http://schemas.microsoft.com/office/drawing/2014/main" id="{00000000-0008-0000-1B00-000029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mc:AlternateContent xmlns:mc="http://schemas.openxmlformats.org/markup-compatibility/2006">
        <mc:Choice xmlns:a14="http://schemas.microsoft.com/office/drawing/2010/main" Requires="a14">
          <xdr:sp macro="" textlink="">
            <xdr:nvSpPr>
              <xdr:cNvPr id="75818" name="Check Box 42" hidden="1">
                <a:extLst>
                  <a:ext uri="{63B3BB69-23CF-44E3-9099-C40C66FF867C}">
                    <a14:compatExt spid="_x0000_s75818"/>
                  </a:ext>
                  <a:ext uri="{FF2B5EF4-FFF2-40B4-BE49-F238E27FC236}">
                    <a16:creationId xmlns:a16="http://schemas.microsoft.com/office/drawing/2014/main" id="{00000000-0008-0000-1B00-00002A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19" name="Check Box 43" hidden="1">
                <a:extLst>
                  <a:ext uri="{63B3BB69-23CF-44E3-9099-C40C66FF867C}">
                    <a14:compatExt spid="_x0000_s75819"/>
                  </a:ext>
                  <a:ext uri="{FF2B5EF4-FFF2-40B4-BE49-F238E27FC236}">
                    <a16:creationId xmlns:a16="http://schemas.microsoft.com/office/drawing/2014/main" id="{00000000-0008-0000-1B00-00002B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20" name="Check Box 44" hidden="1">
                <a:extLst>
                  <a:ext uri="{63B3BB69-23CF-44E3-9099-C40C66FF867C}">
                    <a14:compatExt spid="_x0000_s75820"/>
                  </a:ext>
                  <a:ext uri="{FF2B5EF4-FFF2-40B4-BE49-F238E27FC236}">
                    <a16:creationId xmlns:a16="http://schemas.microsoft.com/office/drawing/2014/main" id="{00000000-0008-0000-1B00-00002C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21" name="Check Box 45" hidden="1">
                <a:extLst>
                  <a:ext uri="{63B3BB69-23CF-44E3-9099-C40C66FF867C}">
                    <a14:compatExt spid="_x0000_s75821"/>
                  </a:ext>
                  <a:ext uri="{FF2B5EF4-FFF2-40B4-BE49-F238E27FC236}">
                    <a16:creationId xmlns:a16="http://schemas.microsoft.com/office/drawing/2014/main" id="{00000000-0008-0000-1B00-00002D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xdr:grpSp>
    <xdr:clientData/>
  </xdr:twoCellAnchor>
  <xdr:twoCellAnchor>
    <xdr:from>
      <xdr:col>7</xdr:col>
      <xdr:colOff>203764</xdr:colOff>
      <xdr:row>96</xdr:row>
      <xdr:rowOff>43265</xdr:rowOff>
    </xdr:from>
    <xdr:to>
      <xdr:col>19</xdr:col>
      <xdr:colOff>309282</xdr:colOff>
      <xdr:row>98</xdr:row>
      <xdr:rowOff>2771</xdr:rowOff>
    </xdr:to>
    <xdr:grpSp>
      <xdr:nvGrpSpPr>
        <xdr:cNvPr id="17" name="グループ化 16">
          <a:extLst>
            <a:ext uri="{FF2B5EF4-FFF2-40B4-BE49-F238E27FC236}">
              <a16:creationId xmlns:a16="http://schemas.microsoft.com/office/drawing/2014/main" id="{00000000-0008-0000-1B00-000011000000}"/>
            </a:ext>
          </a:extLst>
        </xdr:cNvPr>
        <xdr:cNvGrpSpPr/>
      </xdr:nvGrpSpPr>
      <xdr:grpSpPr>
        <a:xfrm>
          <a:off x="2441765" y="21169528"/>
          <a:ext cx="4773516" cy="673508"/>
          <a:chOff x="2509187" y="18649512"/>
          <a:chExt cx="4744754" cy="669212"/>
        </a:xfrm>
      </xdr:grpSpPr>
      <mc:AlternateContent xmlns:mc="http://schemas.openxmlformats.org/markup-compatibility/2006">
        <mc:Choice xmlns:a14="http://schemas.microsoft.com/office/drawing/2010/main" Requires="a14">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1B00-00002E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mc:AlternateContent xmlns:mc="http://schemas.openxmlformats.org/markup-compatibility/2006">
        <mc:Choice xmlns:a14="http://schemas.microsoft.com/office/drawing/2010/main" Requires="a14">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1B00-00002F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1B00-000030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1B00-000031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1B00-000032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xdr:sp macro="" textlink="">
        <xdr:nvSpPr>
          <xdr:cNvPr id="18" name="正方形/長方形 17">
            <a:extLst>
              <a:ext uri="{FF2B5EF4-FFF2-40B4-BE49-F238E27FC236}">
                <a16:creationId xmlns:a16="http://schemas.microsoft.com/office/drawing/2014/main" id="{00000000-0008-0000-1B00-000012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1B00-000013000000}"/>
              </a:ext>
            </a:extLst>
          </xdr:cNvPr>
          <xdr:cNvSpPr/>
        </xdr:nvSpPr>
        <xdr:spPr>
          <a:xfrm>
            <a:off x="2921456" y="18690286"/>
            <a:ext cx="3722033" cy="362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１．適切ではなかった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．とても適切だった</a:t>
            </a:r>
          </a:p>
        </xdr:txBody>
      </xdr:sp>
      <mc:AlternateContent xmlns:mc="http://schemas.openxmlformats.org/markup-compatibility/2006">
        <mc:Choice xmlns:a14="http://schemas.microsoft.com/office/drawing/2010/main" Requires="a14">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1B00-000033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mc:AlternateContent xmlns:mc="http://schemas.openxmlformats.org/markup-compatibility/2006">
        <mc:Choice xmlns:a14="http://schemas.microsoft.com/office/drawing/2010/main" Requires="a14">
          <xdr:sp macro="" textlink="">
            <xdr:nvSpPr>
              <xdr:cNvPr id="75828" name="Check Box 52" hidden="1">
                <a:extLst>
                  <a:ext uri="{63B3BB69-23CF-44E3-9099-C40C66FF867C}">
                    <a14:compatExt spid="_x0000_s75828"/>
                  </a:ext>
                  <a:ext uri="{FF2B5EF4-FFF2-40B4-BE49-F238E27FC236}">
                    <a16:creationId xmlns:a16="http://schemas.microsoft.com/office/drawing/2014/main" id="{00000000-0008-0000-1B00-000034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29" name="Check Box 53" hidden="1">
                <a:extLst>
                  <a:ext uri="{63B3BB69-23CF-44E3-9099-C40C66FF867C}">
                    <a14:compatExt spid="_x0000_s75829"/>
                  </a:ext>
                  <a:ext uri="{FF2B5EF4-FFF2-40B4-BE49-F238E27FC236}">
                    <a16:creationId xmlns:a16="http://schemas.microsoft.com/office/drawing/2014/main" id="{00000000-0008-0000-1B00-000035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30" name="Check Box 54" hidden="1">
                <a:extLst>
                  <a:ext uri="{63B3BB69-23CF-44E3-9099-C40C66FF867C}">
                    <a14:compatExt spid="_x0000_s75830"/>
                  </a:ext>
                  <a:ext uri="{FF2B5EF4-FFF2-40B4-BE49-F238E27FC236}">
                    <a16:creationId xmlns:a16="http://schemas.microsoft.com/office/drawing/2014/main" id="{00000000-0008-0000-1B00-000036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31" name="Check Box 55" hidden="1">
                <a:extLst>
                  <a:ext uri="{63B3BB69-23CF-44E3-9099-C40C66FF867C}">
                    <a14:compatExt spid="_x0000_s75831"/>
                  </a:ext>
                  <a:ext uri="{FF2B5EF4-FFF2-40B4-BE49-F238E27FC236}">
                    <a16:creationId xmlns:a16="http://schemas.microsoft.com/office/drawing/2014/main" id="{00000000-0008-0000-1B00-000037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xdr:grpSp>
    <xdr:clientData/>
  </xdr:twoCellAnchor>
  <xdr:twoCellAnchor>
    <xdr:from>
      <xdr:col>7</xdr:col>
      <xdr:colOff>221694</xdr:colOff>
      <xdr:row>100</xdr:row>
      <xdr:rowOff>128430</xdr:rowOff>
    </xdr:from>
    <xdr:to>
      <xdr:col>19</xdr:col>
      <xdr:colOff>327212</xdr:colOff>
      <xdr:row>102</xdr:row>
      <xdr:rowOff>364348</xdr:rowOff>
    </xdr:to>
    <xdr:grpSp>
      <xdr:nvGrpSpPr>
        <xdr:cNvPr id="20" name="グループ化 19">
          <a:extLst>
            <a:ext uri="{FF2B5EF4-FFF2-40B4-BE49-F238E27FC236}">
              <a16:creationId xmlns:a16="http://schemas.microsoft.com/office/drawing/2014/main" id="{00000000-0008-0000-1B00-000014000000}"/>
            </a:ext>
          </a:extLst>
        </xdr:cNvPr>
        <xdr:cNvGrpSpPr/>
      </xdr:nvGrpSpPr>
      <xdr:grpSpPr>
        <a:xfrm>
          <a:off x="2459695" y="22413755"/>
          <a:ext cx="4773516" cy="687328"/>
          <a:chOff x="2509187" y="18649512"/>
          <a:chExt cx="4744754" cy="669212"/>
        </a:xfrm>
      </xdr:grpSpPr>
      <mc:AlternateContent xmlns:mc="http://schemas.openxmlformats.org/markup-compatibility/2006">
        <mc:Choice xmlns:a14="http://schemas.microsoft.com/office/drawing/2010/main" Requires="a14">
          <xdr:sp macro="" textlink="">
            <xdr:nvSpPr>
              <xdr:cNvPr id="75832" name="Check Box 56" hidden="1">
                <a:extLst>
                  <a:ext uri="{63B3BB69-23CF-44E3-9099-C40C66FF867C}">
                    <a14:compatExt spid="_x0000_s75832"/>
                  </a:ext>
                  <a:ext uri="{FF2B5EF4-FFF2-40B4-BE49-F238E27FC236}">
                    <a16:creationId xmlns:a16="http://schemas.microsoft.com/office/drawing/2014/main" id="{00000000-0008-0000-1B00-00003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mc:AlternateContent xmlns:mc="http://schemas.openxmlformats.org/markup-compatibility/2006">
        <mc:Choice xmlns:a14="http://schemas.microsoft.com/office/drawing/2010/main" Requires="a14">
          <xdr:sp macro="" textlink="">
            <xdr:nvSpPr>
              <xdr:cNvPr id="75833" name="Check Box 57" hidden="1">
                <a:extLst>
                  <a:ext uri="{63B3BB69-23CF-44E3-9099-C40C66FF867C}">
                    <a14:compatExt spid="_x0000_s75833"/>
                  </a:ext>
                  <a:ext uri="{FF2B5EF4-FFF2-40B4-BE49-F238E27FC236}">
                    <a16:creationId xmlns:a16="http://schemas.microsoft.com/office/drawing/2014/main" id="{00000000-0008-0000-1B00-00003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34" name="Check Box 58" hidden="1">
                <a:extLst>
                  <a:ext uri="{63B3BB69-23CF-44E3-9099-C40C66FF867C}">
                    <a14:compatExt spid="_x0000_s75834"/>
                  </a:ext>
                  <a:ext uri="{FF2B5EF4-FFF2-40B4-BE49-F238E27FC236}">
                    <a16:creationId xmlns:a16="http://schemas.microsoft.com/office/drawing/2014/main" id="{00000000-0008-0000-1B00-00003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35" name="Check Box 59" hidden="1">
                <a:extLst>
                  <a:ext uri="{63B3BB69-23CF-44E3-9099-C40C66FF867C}">
                    <a14:compatExt spid="_x0000_s75835"/>
                  </a:ext>
                  <a:ext uri="{FF2B5EF4-FFF2-40B4-BE49-F238E27FC236}">
                    <a16:creationId xmlns:a16="http://schemas.microsoft.com/office/drawing/2014/main" id="{00000000-0008-0000-1B00-00003B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36" name="Check Box 60" hidden="1">
                <a:extLst>
                  <a:ext uri="{63B3BB69-23CF-44E3-9099-C40C66FF867C}">
                    <a14:compatExt spid="_x0000_s75836"/>
                  </a:ext>
                  <a:ext uri="{FF2B5EF4-FFF2-40B4-BE49-F238E27FC236}">
                    <a16:creationId xmlns:a16="http://schemas.microsoft.com/office/drawing/2014/main" id="{00000000-0008-0000-1B00-00003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xdr:sp macro="" textlink="">
        <xdr:nvSpPr>
          <xdr:cNvPr id="21" name="正方形/長方形 20">
            <a:extLst>
              <a:ext uri="{FF2B5EF4-FFF2-40B4-BE49-F238E27FC236}">
                <a16:creationId xmlns:a16="http://schemas.microsoft.com/office/drawing/2014/main" id="{00000000-0008-0000-1B00-000015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1B00-000016000000}"/>
              </a:ext>
            </a:extLst>
          </xdr:cNvPr>
          <xdr:cNvSpPr/>
        </xdr:nvSpPr>
        <xdr:spPr>
          <a:xfrm>
            <a:off x="2720786" y="18690286"/>
            <a:ext cx="4519707" cy="362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１．得られなかった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．十分な満足・理解を得られた</a:t>
            </a:r>
          </a:p>
        </xdr:txBody>
      </xdr:sp>
      <mc:AlternateContent xmlns:mc="http://schemas.openxmlformats.org/markup-compatibility/2006">
        <mc:Choice xmlns:a14="http://schemas.microsoft.com/office/drawing/2010/main" Requires="a14">
          <xdr:sp macro="" textlink="">
            <xdr:nvSpPr>
              <xdr:cNvPr id="75837" name="Check Box 61" hidden="1">
                <a:extLst>
                  <a:ext uri="{63B3BB69-23CF-44E3-9099-C40C66FF867C}">
                    <a14:compatExt spid="_x0000_s75837"/>
                  </a:ext>
                  <a:ext uri="{FF2B5EF4-FFF2-40B4-BE49-F238E27FC236}">
                    <a16:creationId xmlns:a16="http://schemas.microsoft.com/office/drawing/2014/main" id="{00000000-0008-0000-1B00-00003D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mc:AlternateContent xmlns:mc="http://schemas.openxmlformats.org/markup-compatibility/2006">
        <mc:Choice xmlns:a14="http://schemas.microsoft.com/office/drawing/2010/main" Requires="a14">
          <xdr:sp macro="" textlink="">
            <xdr:nvSpPr>
              <xdr:cNvPr id="75838" name="Check Box 62" hidden="1">
                <a:extLst>
                  <a:ext uri="{63B3BB69-23CF-44E3-9099-C40C66FF867C}">
                    <a14:compatExt spid="_x0000_s75838"/>
                  </a:ext>
                  <a:ext uri="{FF2B5EF4-FFF2-40B4-BE49-F238E27FC236}">
                    <a16:creationId xmlns:a16="http://schemas.microsoft.com/office/drawing/2014/main" id="{00000000-0008-0000-1B00-00003E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39" name="Check Box 63" hidden="1">
                <a:extLst>
                  <a:ext uri="{63B3BB69-23CF-44E3-9099-C40C66FF867C}">
                    <a14:compatExt spid="_x0000_s75839"/>
                  </a:ext>
                  <a:ext uri="{FF2B5EF4-FFF2-40B4-BE49-F238E27FC236}">
                    <a16:creationId xmlns:a16="http://schemas.microsoft.com/office/drawing/2014/main" id="{00000000-0008-0000-1B00-00003F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40" name="Check Box 64" hidden="1">
                <a:extLst>
                  <a:ext uri="{63B3BB69-23CF-44E3-9099-C40C66FF867C}">
                    <a14:compatExt spid="_x0000_s75840"/>
                  </a:ext>
                  <a:ext uri="{FF2B5EF4-FFF2-40B4-BE49-F238E27FC236}">
                    <a16:creationId xmlns:a16="http://schemas.microsoft.com/office/drawing/2014/main" id="{00000000-0008-0000-1B00-000040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41" name="Check Box 65" hidden="1">
                <a:extLst>
                  <a:ext uri="{63B3BB69-23CF-44E3-9099-C40C66FF867C}">
                    <a14:compatExt spid="_x0000_s75841"/>
                  </a:ext>
                  <a:ext uri="{FF2B5EF4-FFF2-40B4-BE49-F238E27FC236}">
                    <a16:creationId xmlns:a16="http://schemas.microsoft.com/office/drawing/2014/main" id="{00000000-0008-0000-1B00-000041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xdr:grpSp>
    <xdr:clientData/>
  </xdr:twoCellAnchor>
  <xdr:twoCellAnchor>
    <xdr:from>
      <xdr:col>8</xdr:col>
      <xdr:colOff>15506</xdr:colOff>
      <xdr:row>107</xdr:row>
      <xdr:rowOff>56712</xdr:rowOff>
    </xdr:from>
    <xdr:to>
      <xdr:col>19</xdr:col>
      <xdr:colOff>352612</xdr:colOff>
      <xdr:row>109</xdr:row>
      <xdr:rowOff>23689</xdr:rowOff>
    </xdr:to>
    <xdr:grpSp>
      <xdr:nvGrpSpPr>
        <xdr:cNvPr id="23" name="グループ化 22">
          <a:extLst>
            <a:ext uri="{FF2B5EF4-FFF2-40B4-BE49-F238E27FC236}">
              <a16:creationId xmlns:a16="http://schemas.microsoft.com/office/drawing/2014/main" id="{00000000-0008-0000-1B00-000017000000}"/>
            </a:ext>
          </a:extLst>
        </xdr:cNvPr>
        <xdr:cNvGrpSpPr/>
      </xdr:nvGrpSpPr>
      <xdr:grpSpPr>
        <a:xfrm>
          <a:off x="2488831" y="24104536"/>
          <a:ext cx="4763430" cy="676122"/>
          <a:chOff x="2509187" y="18649512"/>
          <a:chExt cx="4744754" cy="669212"/>
        </a:xfrm>
      </xdr:grpSpPr>
      <mc:AlternateContent xmlns:mc="http://schemas.openxmlformats.org/markup-compatibility/2006">
        <mc:Choice xmlns:a14="http://schemas.microsoft.com/office/drawing/2010/main" Requires="a14">
          <xdr:sp macro="" textlink="">
            <xdr:nvSpPr>
              <xdr:cNvPr id="75842" name="Check Box 66" hidden="1">
                <a:extLst>
                  <a:ext uri="{63B3BB69-23CF-44E3-9099-C40C66FF867C}">
                    <a14:compatExt spid="_x0000_s75842"/>
                  </a:ext>
                  <a:ext uri="{FF2B5EF4-FFF2-40B4-BE49-F238E27FC236}">
                    <a16:creationId xmlns:a16="http://schemas.microsoft.com/office/drawing/2014/main" id="{00000000-0008-0000-1B00-000042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mc:AlternateContent xmlns:mc="http://schemas.openxmlformats.org/markup-compatibility/2006">
        <mc:Choice xmlns:a14="http://schemas.microsoft.com/office/drawing/2010/main" Requires="a14">
          <xdr:sp macro="" textlink="">
            <xdr:nvSpPr>
              <xdr:cNvPr id="75843" name="Check Box 67" hidden="1">
                <a:extLst>
                  <a:ext uri="{63B3BB69-23CF-44E3-9099-C40C66FF867C}">
                    <a14:compatExt spid="_x0000_s75843"/>
                  </a:ext>
                  <a:ext uri="{FF2B5EF4-FFF2-40B4-BE49-F238E27FC236}">
                    <a16:creationId xmlns:a16="http://schemas.microsoft.com/office/drawing/2014/main" id="{00000000-0008-0000-1B00-000043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44" name="Check Box 68" hidden="1">
                <a:extLst>
                  <a:ext uri="{63B3BB69-23CF-44E3-9099-C40C66FF867C}">
                    <a14:compatExt spid="_x0000_s75844"/>
                  </a:ext>
                  <a:ext uri="{FF2B5EF4-FFF2-40B4-BE49-F238E27FC236}">
                    <a16:creationId xmlns:a16="http://schemas.microsoft.com/office/drawing/2014/main" id="{00000000-0008-0000-1B00-000044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45" name="Check Box 69" hidden="1">
                <a:extLst>
                  <a:ext uri="{63B3BB69-23CF-44E3-9099-C40C66FF867C}">
                    <a14:compatExt spid="_x0000_s75845"/>
                  </a:ext>
                  <a:ext uri="{FF2B5EF4-FFF2-40B4-BE49-F238E27FC236}">
                    <a16:creationId xmlns:a16="http://schemas.microsoft.com/office/drawing/2014/main" id="{00000000-0008-0000-1B00-000045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46" name="Check Box 70" hidden="1">
                <a:extLst>
                  <a:ext uri="{63B3BB69-23CF-44E3-9099-C40C66FF867C}">
                    <a14:compatExt spid="_x0000_s75846"/>
                  </a:ext>
                  <a:ext uri="{FF2B5EF4-FFF2-40B4-BE49-F238E27FC236}">
                    <a16:creationId xmlns:a16="http://schemas.microsoft.com/office/drawing/2014/main" id="{00000000-0008-0000-1B00-000046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xdr:sp macro="" textlink="">
        <xdr:nvSpPr>
          <xdr:cNvPr id="24" name="正方形/長方形 23">
            <a:extLst>
              <a:ext uri="{FF2B5EF4-FFF2-40B4-BE49-F238E27FC236}">
                <a16:creationId xmlns:a16="http://schemas.microsoft.com/office/drawing/2014/main" id="{00000000-0008-0000-1B00-000018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1B00-000019000000}"/>
              </a:ext>
            </a:extLst>
          </xdr:cNvPr>
          <xdr:cNvSpPr/>
        </xdr:nvSpPr>
        <xdr:spPr>
          <a:xfrm>
            <a:off x="2964329" y="18690286"/>
            <a:ext cx="4276164" cy="362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１．見込めない</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．十分な波及効果が見込める</a:t>
            </a:r>
          </a:p>
        </xdr:txBody>
      </xdr:sp>
      <mc:AlternateContent xmlns:mc="http://schemas.openxmlformats.org/markup-compatibility/2006">
        <mc:Choice xmlns:a14="http://schemas.microsoft.com/office/drawing/2010/main" Requires="a14">
          <xdr:sp macro="" textlink="">
            <xdr:nvSpPr>
              <xdr:cNvPr id="75847" name="Check Box 71" hidden="1">
                <a:extLst>
                  <a:ext uri="{63B3BB69-23CF-44E3-9099-C40C66FF867C}">
                    <a14:compatExt spid="_x0000_s75847"/>
                  </a:ext>
                  <a:ext uri="{FF2B5EF4-FFF2-40B4-BE49-F238E27FC236}">
                    <a16:creationId xmlns:a16="http://schemas.microsoft.com/office/drawing/2014/main" id="{00000000-0008-0000-1B00-000047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mc:AlternateContent xmlns:mc="http://schemas.openxmlformats.org/markup-compatibility/2006">
        <mc:Choice xmlns:a14="http://schemas.microsoft.com/office/drawing/2010/main" Requires="a14">
          <xdr:sp macro="" textlink="">
            <xdr:nvSpPr>
              <xdr:cNvPr id="75848" name="Check Box 72" hidden="1">
                <a:extLst>
                  <a:ext uri="{63B3BB69-23CF-44E3-9099-C40C66FF867C}">
                    <a14:compatExt spid="_x0000_s75848"/>
                  </a:ext>
                  <a:ext uri="{FF2B5EF4-FFF2-40B4-BE49-F238E27FC236}">
                    <a16:creationId xmlns:a16="http://schemas.microsoft.com/office/drawing/2014/main" id="{00000000-0008-0000-1B00-000048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49" name="Check Box 73" hidden="1">
                <a:extLst>
                  <a:ext uri="{63B3BB69-23CF-44E3-9099-C40C66FF867C}">
                    <a14:compatExt spid="_x0000_s75849"/>
                  </a:ext>
                  <a:ext uri="{FF2B5EF4-FFF2-40B4-BE49-F238E27FC236}">
                    <a16:creationId xmlns:a16="http://schemas.microsoft.com/office/drawing/2014/main" id="{00000000-0008-0000-1B00-000049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50" name="Check Box 74" hidden="1">
                <a:extLst>
                  <a:ext uri="{63B3BB69-23CF-44E3-9099-C40C66FF867C}">
                    <a14:compatExt spid="_x0000_s75850"/>
                  </a:ext>
                  <a:ext uri="{FF2B5EF4-FFF2-40B4-BE49-F238E27FC236}">
                    <a16:creationId xmlns:a16="http://schemas.microsoft.com/office/drawing/2014/main" id="{00000000-0008-0000-1B00-00004A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51" name="Check Box 75" hidden="1">
                <a:extLst>
                  <a:ext uri="{63B3BB69-23CF-44E3-9099-C40C66FF867C}">
                    <a14:compatExt spid="_x0000_s75851"/>
                  </a:ext>
                  <a:ext uri="{FF2B5EF4-FFF2-40B4-BE49-F238E27FC236}">
                    <a16:creationId xmlns:a16="http://schemas.microsoft.com/office/drawing/2014/main" id="{00000000-0008-0000-1B00-00004B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xdr:grp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1D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23</xdr:col>
      <xdr:colOff>76200</xdr:colOff>
      <xdr:row>11</xdr:row>
      <xdr:rowOff>28575</xdr:rowOff>
    </xdr:from>
    <xdr:to>
      <xdr:col>23</xdr:col>
      <xdr:colOff>140969</xdr:colOff>
      <xdr:row>12</xdr:row>
      <xdr:rowOff>133350</xdr:rowOff>
    </xdr:to>
    <xdr:sp macro="" textlink="">
      <xdr:nvSpPr>
        <xdr:cNvPr id="2" name="左大かっこ 1">
          <a:extLst>
            <a:ext uri="{FF2B5EF4-FFF2-40B4-BE49-F238E27FC236}">
              <a16:creationId xmlns:a16="http://schemas.microsoft.com/office/drawing/2014/main" id="{00000000-0008-0000-1E00-000002000000}"/>
            </a:ext>
          </a:extLst>
        </xdr:cNvPr>
        <xdr:cNvSpPr/>
      </xdr:nvSpPr>
      <xdr:spPr>
        <a:xfrm>
          <a:off x="4495800" y="17716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11</xdr:row>
      <xdr:rowOff>28575</xdr:rowOff>
    </xdr:from>
    <xdr:to>
      <xdr:col>27</xdr:col>
      <xdr:colOff>85725</xdr:colOff>
      <xdr:row>12</xdr:row>
      <xdr:rowOff>133350</xdr:rowOff>
    </xdr:to>
    <xdr:sp macro="" textlink="">
      <xdr:nvSpPr>
        <xdr:cNvPr id="3" name="左大かっこ 2">
          <a:extLst>
            <a:ext uri="{FF2B5EF4-FFF2-40B4-BE49-F238E27FC236}">
              <a16:creationId xmlns:a16="http://schemas.microsoft.com/office/drawing/2014/main" id="{00000000-0008-0000-1E00-000003000000}"/>
            </a:ext>
          </a:extLst>
        </xdr:cNvPr>
        <xdr:cNvSpPr/>
      </xdr:nvSpPr>
      <xdr:spPr>
        <a:xfrm flipH="1">
          <a:off x="5162550" y="17716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4" name="左大かっこ 3">
          <a:extLst>
            <a:ext uri="{FF2B5EF4-FFF2-40B4-BE49-F238E27FC236}">
              <a16:creationId xmlns:a16="http://schemas.microsoft.com/office/drawing/2014/main" id="{00000000-0008-0000-1E00-000004000000}"/>
            </a:ext>
          </a:extLst>
        </xdr:cNvPr>
        <xdr:cNvSpPr/>
      </xdr:nvSpPr>
      <xdr:spPr>
        <a:xfrm>
          <a:off x="4495800" y="28575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5" name="左大かっこ 4">
          <a:extLst>
            <a:ext uri="{FF2B5EF4-FFF2-40B4-BE49-F238E27FC236}">
              <a16:creationId xmlns:a16="http://schemas.microsoft.com/office/drawing/2014/main" id="{00000000-0008-0000-1E00-000005000000}"/>
            </a:ext>
          </a:extLst>
        </xdr:cNvPr>
        <xdr:cNvSpPr/>
      </xdr:nvSpPr>
      <xdr:spPr>
        <a:xfrm flipH="1">
          <a:off x="5162550" y="28575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6" name="左大かっこ 5">
          <a:extLst>
            <a:ext uri="{FF2B5EF4-FFF2-40B4-BE49-F238E27FC236}">
              <a16:creationId xmlns:a16="http://schemas.microsoft.com/office/drawing/2014/main" id="{00000000-0008-0000-1E00-000006000000}"/>
            </a:ext>
          </a:extLst>
        </xdr:cNvPr>
        <xdr:cNvSpPr/>
      </xdr:nvSpPr>
      <xdr:spPr>
        <a:xfrm>
          <a:off x="4495800" y="39433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7" name="左大かっこ 6">
          <a:extLst>
            <a:ext uri="{FF2B5EF4-FFF2-40B4-BE49-F238E27FC236}">
              <a16:creationId xmlns:a16="http://schemas.microsoft.com/office/drawing/2014/main" id="{00000000-0008-0000-1E00-000007000000}"/>
            </a:ext>
          </a:extLst>
        </xdr:cNvPr>
        <xdr:cNvSpPr/>
      </xdr:nvSpPr>
      <xdr:spPr>
        <a:xfrm flipH="1">
          <a:off x="5162550" y="39433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8" name="左大かっこ 7">
          <a:extLst>
            <a:ext uri="{FF2B5EF4-FFF2-40B4-BE49-F238E27FC236}">
              <a16:creationId xmlns:a16="http://schemas.microsoft.com/office/drawing/2014/main" id="{00000000-0008-0000-1E00-000008000000}"/>
            </a:ext>
          </a:extLst>
        </xdr:cNvPr>
        <xdr:cNvSpPr/>
      </xdr:nvSpPr>
      <xdr:spPr>
        <a:xfrm>
          <a:off x="4495800" y="50292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9" name="左大かっこ 8">
          <a:extLst>
            <a:ext uri="{FF2B5EF4-FFF2-40B4-BE49-F238E27FC236}">
              <a16:creationId xmlns:a16="http://schemas.microsoft.com/office/drawing/2014/main" id="{00000000-0008-0000-1E00-000009000000}"/>
            </a:ext>
          </a:extLst>
        </xdr:cNvPr>
        <xdr:cNvSpPr/>
      </xdr:nvSpPr>
      <xdr:spPr>
        <a:xfrm flipH="1">
          <a:off x="5162550" y="50292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10" name="左大かっこ 9">
          <a:extLst>
            <a:ext uri="{FF2B5EF4-FFF2-40B4-BE49-F238E27FC236}">
              <a16:creationId xmlns:a16="http://schemas.microsoft.com/office/drawing/2014/main" id="{00000000-0008-0000-1E00-00000A000000}"/>
            </a:ext>
          </a:extLst>
        </xdr:cNvPr>
        <xdr:cNvSpPr/>
      </xdr:nvSpPr>
      <xdr:spPr>
        <a:xfrm>
          <a:off x="4495800" y="61150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11" name="左大かっこ 10">
          <a:extLst>
            <a:ext uri="{FF2B5EF4-FFF2-40B4-BE49-F238E27FC236}">
              <a16:creationId xmlns:a16="http://schemas.microsoft.com/office/drawing/2014/main" id="{00000000-0008-0000-1E00-00000B000000}"/>
            </a:ext>
          </a:extLst>
        </xdr:cNvPr>
        <xdr:cNvSpPr/>
      </xdr:nvSpPr>
      <xdr:spPr>
        <a:xfrm flipH="1">
          <a:off x="5162550" y="61150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12" name="左大かっこ 11">
          <a:extLst>
            <a:ext uri="{FF2B5EF4-FFF2-40B4-BE49-F238E27FC236}">
              <a16:creationId xmlns:a16="http://schemas.microsoft.com/office/drawing/2014/main" id="{00000000-0008-0000-1E00-00000C000000}"/>
            </a:ext>
          </a:extLst>
        </xdr:cNvPr>
        <xdr:cNvSpPr/>
      </xdr:nvSpPr>
      <xdr:spPr>
        <a:xfrm>
          <a:off x="4495800" y="72009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13" name="左大かっこ 12">
          <a:extLst>
            <a:ext uri="{FF2B5EF4-FFF2-40B4-BE49-F238E27FC236}">
              <a16:creationId xmlns:a16="http://schemas.microsoft.com/office/drawing/2014/main" id="{00000000-0008-0000-1E00-00000D000000}"/>
            </a:ext>
          </a:extLst>
        </xdr:cNvPr>
        <xdr:cNvSpPr/>
      </xdr:nvSpPr>
      <xdr:spPr>
        <a:xfrm flipH="1">
          <a:off x="5162550" y="72009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14" name="左大かっこ 13">
          <a:extLst>
            <a:ext uri="{FF2B5EF4-FFF2-40B4-BE49-F238E27FC236}">
              <a16:creationId xmlns:a16="http://schemas.microsoft.com/office/drawing/2014/main" id="{00000000-0008-0000-1E00-00000E000000}"/>
            </a:ext>
          </a:extLst>
        </xdr:cNvPr>
        <xdr:cNvSpPr/>
      </xdr:nvSpPr>
      <xdr:spPr>
        <a:xfrm>
          <a:off x="4495800" y="82867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15" name="左大かっこ 14">
          <a:extLst>
            <a:ext uri="{FF2B5EF4-FFF2-40B4-BE49-F238E27FC236}">
              <a16:creationId xmlns:a16="http://schemas.microsoft.com/office/drawing/2014/main" id="{00000000-0008-0000-1E00-00000F000000}"/>
            </a:ext>
          </a:extLst>
        </xdr:cNvPr>
        <xdr:cNvSpPr/>
      </xdr:nvSpPr>
      <xdr:spPr>
        <a:xfrm flipH="1">
          <a:off x="5162550" y="82867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16" name="左大かっこ 15">
          <a:extLst>
            <a:ext uri="{FF2B5EF4-FFF2-40B4-BE49-F238E27FC236}">
              <a16:creationId xmlns:a16="http://schemas.microsoft.com/office/drawing/2014/main" id="{00000000-0008-0000-1E00-000010000000}"/>
            </a:ext>
          </a:extLst>
        </xdr:cNvPr>
        <xdr:cNvSpPr/>
      </xdr:nvSpPr>
      <xdr:spPr>
        <a:xfrm>
          <a:off x="4495800" y="93726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17" name="左大かっこ 16">
          <a:extLst>
            <a:ext uri="{FF2B5EF4-FFF2-40B4-BE49-F238E27FC236}">
              <a16:creationId xmlns:a16="http://schemas.microsoft.com/office/drawing/2014/main" id="{00000000-0008-0000-1E00-000011000000}"/>
            </a:ext>
          </a:extLst>
        </xdr:cNvPr>
        <xdr:cNvSpPr/>
      </xdr:nvSpPr>
      <xdr:spPr>
        <a:xfrm flipH="1">
          <a:off x="5162550" y="93726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11</xdr:row>
      <xdr:rowOff>28575</xdr:rowOff>
    </xdr:from>
    <xdr:to>
      <xdr:col>23</xdr:col>
      <xdr:colOff>140969</xdr:colOff>
      <xdr:row>12</xdr:row>
      <xdr:rowOff>133350</xdr:rowOff>
    </xdr:to>
    <xdr:sp macro="" textlink="">
      <xdr:nvSpPr>
        <xdr:cNvPr id="18" name="左大かっこ 17">
          <a:extLst>
            <a:ext uri="{FF2B5EF4-FFF2-40B4-BE49-F238E27FC236}">
              <a16:creationId xmlns:a16="http://schemas.microsoft.com/office/drawing/2014/main" id="{00000000-0008-0000-1E00-000012000000}"/>
            </a:ext>
          </a:extLst>
        </xdr:cNvPr>
        <xdr:cNvSpPr/>
      </xdr:nvSpPr>
      <xdr:spPr>
        <a:xfrm>
          <a:off x="4495800" y="17716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11</xdr:row>
      <xdr:rowOff>28575</xdr:rowOff>
    </xdr:from>
    <xdr:to>
      <xdr:col>27</xdr:col>
      <xdr:colOff>85725</xdr:colOff>
      <xdr:row>12</xdr:row>
      <xdr:rowOff>133350</xdr:rowOff>
    </xdr:to>
    <xdr:sp macro="" textlink="">
      <xdr:nvSpPr>
        <xdr:cNvPr id="19" name="左大かっこ 18">
          <a:extLst>
            <a:ext uri="{FF2B5EF4-FFF2-40B4-BE49-F238E27FC236}">
              <a16:creationId xmlns:a16="http://schemas.microsoft.com/office/drawing/2014/main" id="{00000000-0008-0000-1E00-000013000000}"/>
            </a:ext>
          </a:extLst>
        </xdr:cNvPr>
        <xdr:cNvSpPr/>
      </xdr:nvSpPr>
      <xdr:spPr>
        <a:xfrm flipH="1">
          <a:off x="5162550" y="17716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20" name="左大かっこ 19">
          <a:extLst>
            <a:ext uri="{FF2B5EF4-FFF2-40B4-BE49-F238E27FC236}">
              <a16:creationId xmlns:a16="http://schemas.microsoft.com/office/drawing/2014/main" id="{00000000-0008-0000-1E00-000014000000}"/>
            </a:ext>
          </a:extLst>
        </xdr:cNvPr>
        <xdr:cNvSpPr/>
      </xdr:nvSpPr>
      <xdr:spPr>
        <a:xfrm>
          <a:off x="4495800" y="28575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21" name="左大かっこ 20">
          <a:extLst>
            <a:ext uri="{FF2B5EF4-FFF2-40B4-BE49-F238E27FC236}">
              <a16:creationId xmlns:a16="http://schemas.microsoft.com/office/drawing/2014/main" id="{00000000-0008-0000-1E00-000015000000}"/>
            </a:ext>
          </a:extLst>
        </xdr:cNvPr>
        <xdr:cNvSpPr/>
      </xdr:nvSpPr>
      <xdr:spPr>
        <a:xfrm flipH="1">
          <a:off x="5162550" y="28575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22" name="左大かっこ 21">
          <a:extLst>
            <a:ext uri="{FF2B5EF4-FFF2-40B4-BE49-F238E27FC236}">
              <a16:creationId xmlns:a16="http://schemas.microsoft.com/office/drawing/2014/main" id="{00000000-0008-0000-1E00-000016000000}"/>
            </a:ext>
          </a:extLst>
        </xdr:cNvPr>
        <xdr:cNvSpPr/>
      </xdr:nvSpPr>
      <xdr:spPr>
        <a:xfrm>
          <a:off x="4495800" y="39433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23" name="左大かっこ 22">
          <a:extLst>
            <a:ext uri="{FF2B5EF4-FFF2-40B4-BE49-F238E27FC236}">
              <a16:creationId xmlns:a16="http://schemas.microsoft.com/office/drawing/2014/main" id="{00000000-0008-0000-1E00-000017000000}"/>
            </a:ext>
          </a:extLst>
        </xdr:cNvPr>
        <xdr:cNvSpPr/>
      </xdr:nvSpPr>
      <xdr:spPr>
        <a:xfrm flipH="1">
          <a:off x="5162550" y="39433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24" name="左大かっこ 23">
          <a:extLst>
            <a:ext uri="{FF2B5EF4-FFF2-40B4-BE49-F238E27FC236}">
              <a16:creationId xmlns:a16="http://schemas.microsoft.com/office/drawing/2014/main" id="{00000000-0008-0000-1E00-000018000000}"/>
            </a:ext>
          </a:extLst>
        </xdr:cNvPr>
        <xdr:cNvSpPr/>
      </xdr:nvSpPr>
      <xdr:spPr>
        <a:xfrm>
          <a:off x="4495800" y="50292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25" name="左大かっこ 24">
          <a:extLst>
            <a:ext uri="{FF2B5EF4-FFF2-40B4-BE49-F238E27FC236}">
              <a16:creationId xmlns:a16="http://schemas.microsoft.com/office/drawing/2014/main" id="{00000000-0008-0000-1E00-000019000000}"/>
            </a:ext>
          </a:extLst>
        </xdr:cNvPr>
        <xdr:cNvSpPr/>
      </xdr:nvSpPr>
      <xdr:spPr>
        <a:xfrm flipH="1">
          <a:off x="5162550" y="50292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26" name="左大かっこ 25">
          <a:extLst>
            <a:ext uri="{FF2B5EF4-FFF2-40B4-BE49-F238E27FC236}">
              <a16:creationId xmlns:a16="http://schemas.microsoft.com/office/drawing/2014/main" id="{00000000-0008-0000-1E00-00001A000000}"/>
            </a:ext>
          </a:extLst>
        </xdr:cNvPr>
        <xdr:cNvSpPr/>
      </xdr:nvSpPr>
      <xdr:spPr>
        <a:xfrm>
          <a:off x="4495800" y="61150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27" name="左大かっこ 26">
          <a:extLst>
            <a:ext uri="{FF2B5EF4-FFF2-40B4-BE49-F238E27FC236}">
              <a16:creationId xmlns:a16="http://schemas.microsoft.com/office/drawing/2014/main" id="{00000000-0008-0000-1E00-00001B000000}"/>
            </a:ext>
          </a:extLst>
        </xdr:cNvPr>
        <xdr:cNvSpPr/>
      </xdr:nvSpPr>
      <xdr:spPr>
        <a:xfrm flipH="1">
          <a:off x="5162550" y="61150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28" name="左大かっこ 27">
          <a:extLst>
            <a:ext uri="{FF2B5EF4-FFF2-40B4-BE49-F238E27FC236}">
              <a16:creationId xmlns:a16="http://schemas.microsoft.com/office/drawing/2014/main" id="{00000000-0008-0000-1E00-00001C000000}"/>
            </a:ext>
          </a:extLst>
        </xdr:cNvPr>
        <xdr:cNvSpPr/>
      </xdr:nvSpPr>
      <xdr:spPr>
        <a:xfrm>
          <a:off x="4495800" y="72009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29" name="左大かっこ 28">
          <a:extLst>
            <a:ext uri="{FF2B5EF4-FFF2-40B4-BE49-F238E27FC236}">
              <a16:creationId xmlns:a16="http://schemas.microsoft.com/office/drawing/2014/main" id="{00000000-0008-0000-1E00-00001D000000}"/>
            </a:ext>
          </a:extLst>
        </xdr:cNvPr>
        <xdr:cNvSpPr/>
      </xdr:nvSpPr>
      <xdr:spPr>
        <a:xfrm flipH="1">
          <a:off x="5162550" y="72009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30" name="左大かっこ 29">
          <a:extLst>
            <a:ext uri="{FF2B5EF4-FFF2-40B4-BE49-F238E27FC236}">
              <a16:creationId xmlns:a16="http://schemas.microsoft.com/office/drawing/2014/main" id="{00000000-0008-0000-1E00-00001E000000}"/>
            </a:ext>
          </a:extLst>
        </xdr:cNvPr>
        <xdr:cNvSpPr/>
      </xdr:nvSpPr>
      <xdr:spPr>
        <a:xfrm>
          <a:off x="4495800" y="82867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31" name="左大かっこ 30">
          <a:extLst>
            <a:ext uri="{FF2B5EF4-FFF2-40B4-BE49-F238E27FC236}">
              <a16:creationId xmlns:a16="http://schemas.microsoft.com/office/drawing/2014/main" id="{00000000-0008-0000-1E00-00001F000000}"/>
            </a:ext>
          </a:extLst>
        </xdr:cNvPr>
        <xdr:cNvSpPr/>
      </xdr:nvSpPr>
      <xdr:spPr>
        <a:xfrm flipH="1">
          <a:off x="5162550" y="82867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32" name="左大かっこ 31">
          <a:extLst>
            <a:ext uri="{FF2B5EF4-FFF2-40B4-BE49-F238E27FC236}">
              <a16:creationId xmlns:a16="http://schemas.microsoft.com/office/drawing/2014/main" id="{00000000-0008-0000-1E00-000020000000}"/>
            </a:ext>
          </a:extLst>
        </xdr:cNvPr>
        <xdr:cNvSpPr/>
      </xdr:nvSpPr>
      <xdr:spPr>
        <a:xfrm>
          <a:off x="4495800" y="93726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33" name="左大かっこ 32">
          <a:extLst>
            <a:ext uri="{FF2B5EF4-FFF2-40B4-BE49-F238E27FC236}">
              <a16:creationId xmlns:a16="http://schemas.microsoft.com/office/drawing/2014/main" id="{00000000-0008-0000-1E00-000021000000}"/>
            </a:ext>
          </a:extLst>
        </xdr:cNvPr>
        <xdr:cNvSpPr/>
      </xdr:nvSpPr>
      <xdr:spPr>
        <a:xfrm flipH="1">
          <a:off x="5162550" y="93726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34" name="左大かっこ 33">
          <a:extLst>
            <a:ext uri="{FF2B5EF4-FFF2-40B4-BE49-F238E27FC236}">
              <a16:creationId xmlns:a16="http://schemas.microsoft.com/office/drawing/2014/main" id="{00000000-0008-0000-1E00-000022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35" name="左大かっこ 34">
          <a:extLst>
            <a:ext uri="{FF2B5EF4-FFF2-40B4-BE49-F238E27FC236}">
              <a16:creationId xmlns:a16="http://schemas.microsoft.com/office/drawing/2014/main" id="{00000000-0008-0000-1E00-000023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36" name="左大かっこ 35">
          <a:extLst>
            <a:ext uri="{FF2B5EF4-FFF2-40B4-BE49-F238E27FC236}">
              <a16:creationId xmlns:a16="http://schemas.microsoft.com/office/drawing/2014/main" id="{00000000-0008-0000-1E00-000024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37" name="左大かっこ 36">
          <a:extLst>
            <a:ext uri="{FF2B5EF4-FFF2-40B4-BE49-F238E27FC236}">
              <a16:creationId xmlns:a16="http://schemas.microsoft.com/office/drawing/2014/main" id="{00000000-0008-0000-1E00-000025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38" name="左大かっこ 37">
          <a:extLst>
            <a:ext uri="{FF2B5EF4-FFF2-40B4-BE49-F238E27FC236}">
              <a16:creationId xmlns:a16="http://schemas.microsoft.com/office/drawing/2014/main" id="{00000000-0008-0000-1E00-000026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39" name="左大かっこ 38">
          <a:extLst>
            <a:ext uri="{FF2B5EF4-FFF2-40B4-BE49-F238E27FC236}">
              <a16:creationId xmlns:a16="http://schemas.microsoft.com/office/drawing/2014/main" id="{00000000-0008-0000-1E00-000027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40" name="左大かっこ 39">
          <a:extLst>
            <a:ext uri="{FF2B5EF4-FFF2-40B4-BE49-F238E27FC236}">
              <a16:creationId xmlns:a16="http://schemas.microsoft.com/office/drawing/2014/main" id="{00000000-0008-0000-1E00-000028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41" name="左大かっこ 40">
          <a:extLst>
            <a:ext uri="{FF2B5EF4-FFF2-40B4-BE49-F238E27FC236}">
              <a16:creationId xmlns:a16="http://schemas.microsoft.com/office/drawing/2014/main" id="{00000000-0008-0000-1E00-000029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42" name="左大かっこ 41">
          <a:extLst>
            <a:ext uri="{FF2B5EF4-FFF2-40B4-BE49-F238E27FC236}">
              <a16:creationId xmlns:a16="http://schemas.microsoft.com/office/drawing/2014/main" id="{00000000-0008-0000-1E00-00002A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43" name="左大かっこ 42">
          <a:extLst>
            <a:ext uri="{FF2B5EF4-FFF2-40B4-BE49-F238E27FC236}">
              <a16:creationId xmlns:a16="http://schemas.microsoft.com/office/drawing/2014/main" id="{00000000-0008-0000-1E00-00002B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44" name="左大かっこ 43">
          <a:extLst>
            <a:ext uri="{FF2B5EF4-FFF2-40B4-BE49-F238E27FC236}">
              <a16:creationId xmlns:a16="http://schemas.microsoft.com/office/drawing/2014/main" id="{00000000-0008-0000-1E00-00002C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45" name="左大かっこ 44">
          <a:extLst>
            <a:ext uri="{FF2B5EF4-FFF2-40B4-BE49-F238E27FC236}">
              <a16:creationId xmlns:a16="http://schemas.microsoft.com/office/drawing/2014/main" id="{00000000-0008-0000-1E00-00002D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46" name="左大かっこ 45">
          <a:extLst>
            <a:ext uri="{FF2B5EF4-FFF2-40B4-BE49-F238E27FC236}">
              <a16:creationId xmlns:a16="http://schemas.microsoft.com/office/drawing/2014/main" id="{00000000-0008-0000-1E00-00002E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47" name="左大かっこ 46">
          <a:extLst>
            <a:ext uri="{FF2B5EF4-FFF2-40B4-BE49-F238E27FC236}">
              <a16:creationId xmlns:a16="http://schemas.microsoft.com/office/drawing/2014/main" id="{00000000-0008-0000-1E00-00002F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48" name="左大かっこ 47">
          <a:extLst>
            <a:ext uri="{FF2B5EF4-FFF2-40B4-BE49-F238E27FC236}">
              <a16:creationId xmlns:a16="http://schemas.microsoft.com/office/drawing/2014/main" id="{00000000-0008-0000-1E00-000030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49" name="左大かっこ 48">
          <a:extLst>
            <a:ext uri="{FF2B5EF4-FFF2-40B4-BE49-F238E27FC236}">
              <a16:creationId xmlns:a16="http://schemas.microsoft.com/office/drawing/2014/main" id="{00000000-0008-0000-1E00-000031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50" name="左大かっこ 49">
          <a:extLst>
            <a:ext uri="{FF2B5EF4-FFF2-40B4-BE49-F238E27FC236}">
              <a16:creationId xmlns:a16="http://schemas.microsoft.com/office/drawing/2014/main" id="{00000000-0008-0000-1E00-000032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51" name="左大かっこ 50">
          <a:extLst>
            <a:ext uri="{FF2B5EF4-FFF2-40B4-BE49-F238E27FC236}">
              <a16:creationId xmlns:a16="http://schemas.microsoft.com/office/drawing/2014/main" id="{00000000-0008-0000-1E00-000033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52" name="左大かっこ 51">
          <a:extLst>
            <a:ext uri="{FF2B5EF4-FFF2-40B4-BE49-F238E27FC236}">
              <a16:creationId xmlns:a16="http://schemas.microsoft.com/office/drawing/2014/main" id="{00000000-0008-0000-1E00-000034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53" name="左大かっこ 52">
          <a:extLst>
            <a:ext uri="{FF2B5EF4-FFF2-40B4-BE49-F238E27FC236}">
              <a16:creationId xmlns:a16="http://schemas.microsoft.com/office/drawing/2014/main" id="{00000000-0008-0000-1E00-000035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54" name="左大かっこ 53">
          <a:extLst>
            <a:ext uri="{FF2B5EF4-FFF2-40B4-BE49-F238E27FC236}">
              <a16:creationId xmlns:a16="http://schemas.microsoft.com/office/drawing/2014/main" id="{00000000-0008-0000-1E00-000036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55" name="左大かっこ 54">
          <a:extLst>
            <a:ext uri="{FF2B5EF4-FFF2-40B4-BE49-F238E27FC236}">
              <a16:creationId xmlns:a16="http://schemas.microsoft.com/office/drawing/2014/main" id="{00000000-0008-0000-1E00-000037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56" name="左大かっこ 55">
          <a:extLst>
            <a:ext uri="{FF2B5EF4-FFF2-40B4-BE49-F238E27FC236}">
              <a16:creationId xmlns:a16="http://schemas.microsoft.com/office/drawing/2014/main" id="{00000000-0008-0000-1E00-000038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57" name="左大かっこ 56">
          <a:extLst>
            <a:ext uri="{FF2B5EF4-FFF2-40B4-BE49-F238E27FC236}">
              <a16:creationId xmlns:a16="http://schemas.microsoft.com/office/drawing/2014/main" id="{00000000-0008-0000-1E00-000039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58" name="左大かっこ 57">
          <a:extLst>
            <a:ext uri="{FF2B5EF4-FFF2-40B4-BE49-F238E27FC236}">
              <a16:creationId xmlns:a16="http://schemas.microsoft.com/office/drawing/2014/main" id="{00000000-0008-0000-1E00-00003A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59" name="左大かっこ 58">
          <a:extLst>
            <a:ext uri="{FF2B5EF4-FFF2-40B4-BE49-F238E27FC236}">
              <a16:creationId xmlns:a16="http://schemas.microsoft.com/office/drawing/2014/main" id="{00000000-0008-0000-1E00-00003B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60" name="左大かっこ 59">
          <a:extLst>
            <a:ext uri="{FF2B5EF4-FFF2-40B4-BE49-F238E27FC236}">
              <a16:creationId xmlns:a16="http://schemas.microsoft.com/office/drawing/2014/main" id="{00000000-0008-0000-1E00-00003C000000}"/>
            </a:ext>
          </a:extLst>
        </xdr:cNvPr>
        <xdr:cNvSpPr/>
      </xdr:nvSpPr>
      <xdr:spPr>
        <a:xfrm>
          <a:off x="4500033" y="1732492"/>
          <a:ext cx="64769"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61" name="左大かっこ 60">
          <a:extLst>
            <a:ext uri="{FF2B5EF4-FFF2-40B4-BE49-F238E27FC236}">
              <a16:creationId xmlns:a16="http://schemas.microsoft.com/office/drawing/2014/main" id="{00000000-0008-0000-1E00-00003D000000}"/>
            </a:ext>
          </a:extLst>
        </xdr:cNvPr>
        <xdr:cNvSpPr/>
      </xdr:nvSpPr>
      <xdr:spPr>
        <a:xfrm flipH="1">
          <a:off x="5162550" y="1732492"/>
          <a:ext cx="66675" cy="252941"/>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762000</xdr:colOff>
      <xdr:row>1</xdr:row>
      <xdr:rowOff>209550</xdr:rowOff>
    </xdr:from>
    <xdr:to>
      <xdr:col>4</xdr:col>
      <xdr:colOff>133350</xdr:colOff>
      <xdr:row>3</xdr:row>
      <xdr:rowOff>9525</xdr:rowOff>
    </xdr:to>
    <xdr:sp macro="" textlink="">
      <xdr:nvSpPr>
        <xdr:cNvPr id="2" name="円/楕円 1">
          <a:extLst>
            <a:ext uri="{FF2B5EF4-FFF2-40B4-BE49-F238E27FC236}">
              <a16:creationId xmlns:a16="http://schemas.microsoft.com/office/drawing/2014/main" id="{00000000-0008-0000-1F00-000002000000}"/>
            </a:ext>
          </a:extLst>
        </xdr:cNvPr>
        <xdr:cNvSpPr/>
      </xdr:nvSpPr>
      <xdr:spPr>
        <a:xfrm>
          <a:off x="2247900" y="428625"/>
          <a:ext cx="8382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342898</xdr:colOff>
      <xdr:row>6</xdr:row>
      <xdr:rowOff>19051</xdr:rowOff>
    </xdr:from>
    <xdr:to>
      <xdr:col>8</xdr:col>
      <xdr:colOff>76200</xdr:colOff>
      <xdr:row>6</xdr:row>
      <xdr:rowOff>266217</xdr:rowOff>
    </xdr:to>
    <xdr:sp macro="" textlink="">
      <xdr:nvSpPr>
        <xdr:cNvPr id="3" name="円/楕円 2">
          <a:extLst>
            <a:ext uri="{FF2B5EF4-FFF2-40B4-BE49-F238E27FC236}">
              <a16:creationId xmlns:a16="http://schemas.microsoft.com/office/drawing/2014/main" id="{00000000-0008-0000-1F00-000003000000}"/>
            </a:ext>
          </a:extLst>
        </xdr:cNvPr>
        <xdr:cNvSpPr/>
      </xdr:nvSpPr>
      <xdr:spPr>
        <a:xfrm flipH="1">
          <a:off x="5124448" y="1447801"/>
          <a:ext cx="247652" cy="247166"/>
        </a:xfrm>
        <a:prstGeom prst="ellipse">
          <a:avLst/>
        </a:prstGeom>
        <a:solidFill>
          <a:schemeClr val="lt1">
            <a:alpha val="0"/>
          </a:schemeClr>
        </a:solidFill>
        <a:ln w="22225">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1</xdr:row>
      <xdr:rowOff>123825</xdr:rowOff>
    </xdr:from>
    <xdr:to>
      <xdr:col>14</xdr:col>
      <xdr:colOff>9525</xdr:colOff>
      <xdr:row>5</xdr:row>
      <xdr:rowOff>171450</xdr:rowOff>
    </xdr:to>
    <xdr:sp macro="" textlink="">
      <xdr:nvSpPr>
        <xdr:cNvPr id="4" name="AutoShape 15">
          <a:extLst>
            <a:ext uri="{FF2B5EF4-FFF2-40B4-BE49-F238E27FC236}">
              <a16:creationId xmlns:a16="http://schemas.microsoft.com/office/drawing/2014/main" id="{00000000-0008-0000-1F00-000004000000}"/>
            </a:ext>
          </a:extLst>
        </xdr:cNvPr>
        <xdr:cNvSpPr>
          <a:spLocks noChangeArrowheads="1"/>
        </xdr:cNvSpPr>
      </xdr:nvSpPr>
      <xdr:spPr bwMode="auto">
        <a:xfrm>
          <a:off x="7419975" y="342900"/>
          <a:ext cx="2571750" cy="923925"/>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派遣講師・派遣通訳・管理員から該当のものに丸をつけてください。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地域区分は、甲・乙・丙から該当のものに丸をつけてください。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28575</xdr:colOff>
      <xdr:row>35</xdr:row>
      <xdr:rowOff>219075</xdr:rowOff>
    </xdr:from>
    <xdr:to>
      <xdr:col>17</xdr:col>
      <xdr:colOff>504825</xdr:colOff>
      <xdr:row>38</xdr:row>
      <xdr:rowOff>28575</xdr:rowOff>
    </xdr:to>
    <xdr:sp macro="" textlink="">
      <xdr:nvSpPr>
        <xdr:cNvPr id="5" name="Text Box 5">
          <a:extLst>
            <a:ext uri="{FF2B5EF4-FFF2-40B4-BE49-F238E27FC236}">
              <a16:creationId xmlns:a16="http://schemas.microsoft.com/office/drawing/2014/main" id="{00000000-0008-0000-2500-000005000000}"/>
            </a:ext>
          </a:extLst>
        </xdr:cNvPr>
        <xdr:cNvSpPr txBox="1">
          <a:spLocks noChangeArrowheads="1"/>
        </xdr:cNvSpPr>
      </xdr:nvSpPr>
      <xdr:spPr bwMode="auto">
        <a:xfrm>
          <a:off x="5153025" y="70008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間違いを防ぐため、数字を1つ１つセルに入力してください。</a:t>
          </a:r>
        </a:p>
      </xdr:txBody>
    </xdr:sp>
    <xdr:clientData/>
  </xdr:twoCellAnchor>
  <xdr:twoCellAnchor>
    <xdr:from>
      <xdr:col>13</xdr:col>
      <xdr:colOff>28575</xdr:colOff>
      <xdr:row>27</xdr:row>
      <xdr:rowOff>28575</xdr:rowOff>
    </xdr:from>
    <xdr:to>
      <xdr:col>17</xdr:col>
      <xdr:colOff>504825</xdr:colOff>
      <xdr:row>28</xdr:row>
      <xdr:rowOff>38100</xdr:rowOff>
    </xdr:to>
    <xdr:sp macro="" textlink="">
      <xdr:nvSpPr>
        <xdr:cNvPr id="7" name="Text Box 8">
          <a:extLst>
            <a:ext uri="{FF2B5EF4-FFF2-40B4-BE49-F238E27FC236}">
              <a16:creationId xmlns:a16="http://schemas.microsoft.com/office/drawing/2014/main" id="{00000000-0008-0000-2500-000007000000}"/>
            </a:ext>
          </a:extLst>
        </xdr:cNvPr>
        <xdr:cNvSpPr txBox="1">
          <a:spLocks noChangeArrowheads="1"/>
        </xdr:cNvSpPr>
      </xdr:nvSpPr>
      <xdr:spPr bwMode="auto">
        <a:xfrm>
          <a:off x="5153025" y="5324475"/>
          <a:ext cx="32194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ハイフンをいれてください。</a:t>
          </a:r>
        </a:p>
      </xdr:txBody>
    </xdr:sp>
    <xdr:clientData/>
  </xdr:twoCellAnchor>
  <xdr:twoCellAnchor>
    <xdr:from>
      <xdr:col>13</xdr:col>
      <xdr:colOff>28575</xdr:colOff>
      <xdr:row>38</xdr:row>
      <xdr:rowOff>57150</xdr:rowOff>
    </xdr:from>
    <xdr:to>
      <xdr:col>17</xdr:col>
      <xdr:colOff>504825</xdr:colOff>
      <xdr:row>40</xdr:row>
      <xdr:rowOff>114300</xdr:rowOff>
    </xdr:to>
    <xdr:sp macro="" textlink="">
      <xdr:nvSpPr>
        <xdr:cNvPr id="9" name="Text Box 5">
          <a:extLst>
            <a:ext uri="{FF2B5EF4-FFF2-40B4-BE49-F238E27FC236}">
              <a16:creationId xmlns:a16="http://schemas.microsoft.com/office/drawing/2014/main" id="{00000000-0008-0000-2500-000009000000}"/>
            </a:ext>
          </a:extLst>
        </xdr:cNvPr>
        <xdr:cNvSpPr txBox="1">
          <a:spLocks noChangeArrowheads="1"/>
        </xdr:cNvSpPr>
      </xdr:nvSpPr>
      <xdr:spPr bwMode="auto">
        <a:xfrm>
          <a:off x="5153025" y="74580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口座名義がアルファベットの場合は、アルファベットを入力してください。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5</xdr:row>
      <xdr:rowOff>66676</xdr:rowOff>
    </xdr:from>
    <xdr:to>
      <xdr:col>10</xdr:col>
      <xdr:colOff>9525</xdr:colOff>
      <xdr:row>11</xdr:row>
      <xdr:rowOff>123826</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8124825" y="1162051"/>
          <a:ext cx="2667000" cy="1371600"/>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日程案は、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5</xdr:col>
      <xdr:colOff>600075</xdr:colOff>
      <xdr:row>34</xdr:row>
      <xdr:rowOff>57149</xdr:rowOff>
    </xdr:from>
    <xdr:to>
      <xdr:col>8</xdr:col>
      <xdr:colOff>609600</xdr:colOff>
      <xdr:row>39</xdr:row>
      <xdr:rowOff>190499</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7953375" y="7581899"/>
          <a:ext cx="2066925" cy="1304925"/>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振込先が日本以外の場合</a:t>
          </a:r>
          <a:r>
            <a:rPr kumimoji="1" lang="en-US" altLang="ja-JP" sz="1100">
              <a:solidFill>
                <a:sysClr val="windowText" lastClr="000000"/>
              </a:solidFill>
            </a:rPr>
            <a:t>】</a:t>
          </a:r>
        </a:p>
        <a:p>
          <a:pPr algn="l"/>
          <a:r>
            <a:rPr kumimoji="1" lang="ja-JP" altLang="en-US" sz="1100">
              <a:solidFill>
                <a:sysClr val="windowText" lastClr="000000"/>
              </a:solidFill>
            </a:rPr>
            <a:t>（通常型の現地日系企業申請、三国型実務の場合等）</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シート「㉔</a:t>
          </a:r>
          <a:r>
            <a:rPr kumimoji="1" lang="en-US" altLang="ja-JP" sz="1100">
              <a:solidFill>
                <a:sysClr val="windowText" lastClr="000000"/>
              </a:solidFill>
            </a:rPr>
            <a:t>-b</a:t>
          </a:r>
          <a:r>
            <a:rPr kumimoji="1" lang="en-US" altLang="ja-JP" sz="1100" baseline="0">
              <a:solidFill>
                <a:sysClr val="windowText" lastClr="000000"/>
              </a:solidFill>
            </a:rPr>
            <a:t> </a:t>
          </a:r>
          <a:r>
            <a:rPr kumimoji="1" lang="ja-JP" altLang="en-US" sz="1100" baseline="0">
              <a:solidFill>
                <a:sysClr val="windowText" lastClr="000000"/>
              </a:solidFill>
            </a:rPr>
            <a:t>振込先口座届（日本以外）」をご利用ください。</a:t>
          </a:r>
          <a:endParaRPr kumimoji="1" lang="en-US" altLang="ja-JP" sz="1100">
            <a:solidFill>
              <a:sysClr val="windowText" lastClr="000000"/>
            </a:solidFill>
          </a:endParaRPr>
        </a:p>
      </xdr:txBody>
    </xdr:sp>
    <xdr:clientData/>
  </xdr:twoCellAnchor>
  <xdr:twoCellAnchor>
    <xdr:from>
      <xdr:col>6</xdr:col>
      <xdr:colOff>38100</xdr:colOff>
      <xdr:row>22</xdr:row>
      <xdr:rowOff>33618</xdr:rowOff>
    </xdr:from>
    <xdr:to>
      <xdr:col>10</xdr:col>
      <xdr:colOff>549088</xdr:colOff>
      <xdr:row>25</xdr:row>
      <xdr:rowOff>123265</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8072718" y="5031442"/>
          <a:ext cx="3245223" cy="761999"/>
        </a:xfrm>
        <a:prstGeom prst="wedgeRectCallout">
          <a:avLst>
            <a:gd name="adj1" fmla="val -68121"/>
            <a:gd name="adj2" fmla="val 1862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精算通貨が現地通貨等、日本円以外の場合</a:t>
          </a:r>
          <a:r>
            <a:rPr kumimoji="1" lang="en-US" altLang="ja-JP" sz="1100">
              <a:solidFill>
                <a:sysClr val="windowText" lastClr="000000"/>
              </a:solidFill>
            </a:rPr>
            <a:t>】</a:t>
          </a: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シート「</a:t>
          </a:r>
          <a:r>
            <a:rPr kumimoji="1" lang="ja-JP" altLang="en-US" sz="1100">
              <a:solidFill>
                <a:sysClr val="windowText" lastClr="000000"/>
              </a:solidFill>
              <a:effectLst/>
              <a:latin typeface="+mn-lt"/>
              <a:ea typeface="+mn-ea"/>
              <a:cs typeface="+mn-cs"/>
            </a:rPr>
            <a:t>⑭</a:t>
          </a:r>
          <a:r>
            <a:rPr kumimoji="1" lang="en-US" altLang="ja-JP" sz="1100">
              <a:solidFill>
                <a:sysClr val="windowText" lastClr="000000"/>
              </a:solidFill>
              <a:effectLst/>
              <a:latin typeface="+mn-lt"/>
              <a:ea typeface="+mn-ea"/>
              <a:cs typeface="+mn-cs"/>
            </a:rPr>
            <a:t>-b</a:t>
          </a:r>
          <a:r>
            <a:rPr kumimoji="1" lang="en-US" altLang="ja-JP" sz="1100" baseline="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日本円以外の精算</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をご利用ください。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19050</xdr:colOff>
      <xdr:row>1</xdr:row>
      <xdr:rowOff>114301</xdr:rowOff>
    </xdr:from>
    <xdr:to>
      <xdr:col>9</xdr:col>
      <xdr:colOff>628650</xdr:colOff>
      <xdr:row>4</xdr:row>
      <xdr:rowOff>180975</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8058150" y="333376"/>
          <a:ext cx="2667000" cy="723899"/>
        </a:xfrm>
        <a:prstGeom prst="wedgeRectCallout">
          <a:avLst>
            <a:gd name="adj1" fmla="val -75287"/>
            <a:gd name="adj2" fmla="val 36090"/>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ゼロエミ事業の場合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シート「①</a:t>
          </a:r>
          <a:r>
            <a:rPr lang="en-US" altLang="ja-JP">
              <a:solidFill>
                <a:sysClr val="windowText" lastClr="000000"/>
              </a:solidFill>
              <a:effectLst/>
            </a:rPr>
            <a:t>-</a:t>
          </a:r>
          <a:r>
            <a:rPr lang="ja-JP" altLang="en-US">
              <a:solidFill>
                <a:sysClr val="windowText" lastClr="000000"/>
              </a:solidFill>
              <a:effectLst/>
            </a:rPr>
            <a:t>ｂ低炭素技術説明書」（プロセス、省エネ機器、</a:t>
          </a:r>
          <a:r>
            <a:rPr lang="en-US" altLang="ja-JP">
              <a:solidFill>
                <a:sysClr val="windowText" lastClr="000000"/>
              </a:solidFill>
              <a:effectLst/>
            </a:rPr>
            <a:t>FA</a:t>
          </a:r>
          <a:r>
            <a:rPr lang="ja-JP" altLang="en-US">
              <a:solidFill>
                <a:sysClr val="windowText" lastClr="000000"/>
              </a:solidFill>
              <a:effectLst/>
            </a:rPr>
            <a:t>機器）も作成ください。 </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6</xdr:col>
      <xdr:colOff>66675</xdr:colOff>
      <xdr:row>13</xdr:row>
      <xdr:rowOff>66675</xdr:rowOff>
    </xdr:from>
    <xdr:to>
      <xdr:col>9</xdr:col>
      <xdr:colOff>104775</xdr:colOff>
      <xdr:row>16</xdr:row>
      <xdr:rowOff>161926</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8105775" y="2914650"/>
          <a:ext cx="2095500" cy="752476"/>
        </a:xfrm>
        <a:prstGeom prst="wedgeRectCallout">
          <a:avLst>
            <a:gd name="adj1" fmla="val -84281"/>
            <a:gd name="adj2" fmla="val -121285"/>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④申告書</a:t>
          </a:r>
          <a:endParaRPr kumimoji="1" lang="en-US" altLang="ja-JP" sz="1100">
            <a:solidFill>
              <a:sysClr val="windowText" lastClr="000000"/>
            </a:solidFill>
          </a:endParaRPr>
        </a:p>
        <a:p>
          <a:pPr algn="l"/>
          <a:r>
            <a:rPr kumimoji="1" lang="ja-JP" altLang="en-US" sz="1100">
              <a:solidFill>
                <a:sysClr val="windowText" lastClr="000000"/>
              </a:solidFill>
            </a:rPr>
            <a:t>新興国事業、ゼロエミ事業で異なります。</a:t>
          </a:r>
        </a:p>
      </xdr:txBody>
    </xdr:sp>
    <xdr:clientData/>
  </xdr:twoCellAnchor>
  <xdr:twoCellAnchor>
    <xdr:from>
      <xdr:col>6</xdr:col>
      <xdr:colOff>145676</xdr:colOff>
      <xdr:row>26</xdr:row>
      <xdr:rowOff>112059</xdr:rowOff>
    </xdr:from>
    <xdr:to>
      <xdr:col>10</xdr:col>
      <xdr:colOff>515471</xdr:colOff>
      <xdr:row>31</xdr:row>
      <xdr:rowOff>0</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8180294" y="6006353"/>
          <a:ext cx="3104030" cy="1008529"/>
        </a:xfrm>
        <a:prstGeom prst="wedgeRectCallout">
          <a:avLst>
            <a:gd name="adj1" fmla="val -73098"/>
            <a:gd name="adj2" fmla="val -32156"/>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2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44825</xdr:colOff>
      <xdr:row>7</xdr:row>
      <xdr:rowOff>235323</xdr:rowOff>
    </xdr:from>
    <xdr:to>
      <xdr:col>16</xdr:col>
      <xdr:colOff>44824</xdr:colOff>
      <xdr:row>8</xdr:row>
      <xdr:rowOff>212911</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6409766" y="750794"/>
          <a:ext cx="2050676" cy="459441"/>
        </a:xfrm>
        <a:prstGeom prst="wedgeRectCallout">
          <a:avLst>
            <a:gd name="adj1" fmla="val -71073"/>
            <a:gd name="adj2" fmla="val -62775"/>
          </a:avLst>
        </a:prstGeom>
        <a:solidFill>
          <a:schemeClr val="bg1">
            <a:lumMod val="8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該当の事業の行のみを表示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600-000002000000}"/>
            </a:ext>
          </a:extLst>
        </xdr:cNvPr>
        <xdr:cNvSpPr>
          <a:spLocks noChangeArrowheads="1"/>
        </xdr:cNvSpPr>
      </xdr:nvSpPr>
      <xdr:spPr bwMode="auto">
        <a:xfrm>
          <a:off x="9696451"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76200</xdr:colOff>
      <xdr:row>11</xdr:row>
      <xdr:rowOff>28575</xdr:rowOff>
    </xdr:from>
    <xdr:to>
      <xdr:col>23</xdr:col>
      <xdr:colOff>140969</xdr:colOff>
      <xdr:row>12</xdr:row>
      <xdr:rowOff>133350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4495800" y="17716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11</xdr:row>
      <xdr:rowOff>28575</xdr:rowOff>
    </xdr:from>
    <xdr:to>
      <xdr:col>27</xdr:col>
      <xdr:colOff>85725</xdr:colOff>
      <xdr:row>12</xdr:row>
      <xdr:rowOff>133350</xdr:rowOff>
    </xdr:to>
    <xdr:sp macro="" textlink="">
      <xdr:nvSpPr>
        <xdr:cNvPr id="3" name="左大かっこ 2">
          <a:extLst>
            <a:ext uri="{FF2B5EF4-FFF2-40B4-BE49-F238E27FC236}">
              <a16:creationId xmlns:a16="http://schemas.microsoft.com/office/drawing/2014/main" id="{00000000-0008-0000-0700-000003000000}"/>
            </a:ext>
          </a:extLst>
        </xdr:cNvPr>
        <xdr:cNvSpPr/>
      </xdr:nvSpPr>
      <xdr:spPr>
        <a:xfrm flipH="1">
          <a:off x="5162550" y="17716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4495800" y="28575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flipH="1">
          <a:off x="5162550" y="28575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6" name="左大かっこ 5">
          <a:extLst>
            <a:ext uri="{FF2B5EF4-FFF2-40B4-BE49-F238E27FC236}">
              <a16:creationId xmlns:a16="http://schemas.microsoft.com/office/drawing/2014/main" id="{00000000-0008-0000-0700-000006000000}"/>
            </a:ext>
          </a:extLst>
        </xdr:cNvPr>
        <xdr:cNvSpPr/>
      </xdr:nvSpPr>
      <xdr:spPr>
        <a:xfrm>
          <a:off x="4495800" y="39433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7" name="左大かっこ 6">
          <a:extLst>
            <a:ext uri="{FF2B5EF4-FFF2-40B4-BE49-F238E27FC236}">
              <a16:creationId xmlns:a16="http://schemas.microsoft.com/office/drawing/2014/main" id="{00000000-0008-0000-0700-000007000000}"/>
            </a:ext>
          </a:extLst>
        </xdr:cNvPr>
        <xdr:cNvSpPr/>
      </xdr:nvSpPr>
      <xdr:spPr>
        <a:xfrm flipH="1">
          <a:off x="5162550" y="39433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4495800" y="50292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9" name="左大かっこ 8">
          <a:extLst>
            <a:ext uri="{FF2B5EF4-FFF2-40B4-BE49-F238E27FC236}">
              <a16:creationId xmlns:a16="http://schemas.microsoft.com/office/drawing/2014/main" id="{00000000-0008-0000-0700-000009000000}"/>
            </a:ext>
          </a:extLst>
        </xdr:cNvPr>
        <xdr:cNvSpPr/>
      </xdr:nvSpPr>
      <xdr:spPr>
        <a:xfrm flipH="1">
          <a:off x="5162550" y="50292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10" name="左大かっこ 9">
          <a:extLst>
            <a:ext uri="{FF2B5EF4-FFF2-40B4-BE49-F238E27FC236}">
              <a16:creationId xmlns:a16="http://schemas.microsoft.com/office/drawing/2014/main" id="{00000000-0008-0000-0700-00000A000000}"/>
            </a:ext>
          </a:extLst>
        </xdr:cNvPr>
        <xdr:cNvSpPr/>
      </xdr:nvSpPr>
      <xdr:spPr>
        <a:xfrm>
          <a:off x="4495800" y="61150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11" name="左大かっこ 10">
          <a:extLst>
            <a:ext uri="{FF2B5EF4-FFF2-40B4-BE49-F238E27FC236}">
              <a16:creationId xmlns:a16="http://schemas.microsoft.com/office/drawing/2014/main" id="{00000000-0008-0000-0700-00000B000000}"/>
            </a:ext>
          </a:extLst>
        </xdr:cNvPr>
        <xdr:cNvSpPr/>
      </xdr:nvSpPr>
      <xdr:spPr>
        <a:xfrm flipH="1">
          <a:off x="5162550" y="61150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12" name="左大かっこ 11">
          <a:extLst>
            <a:ext uri="{FF2B5EF4-FFF2-40B4-BE49-F238E27FC236}">
              <a16:creationId xmlns:a16="http://schemas.microsoft.com/office/drawing/2014/main" id="{00000000-0008-0000-0700-00000C000000}"/>
            </a:ext>
          </a:extLst>
        </xdr:cNvPr>
        <xdr:cNvSpPr/>
      </xdr:nvSpPr>
      <xdr:spPr>
        <a:xfrm>
          <a:off x="4495800" y="72009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13" name="左大かっこ 12">
          <a:extLst>
            <a:ext uri="{FF2B5EF4-FFF2-40B4-BE49-F238E27FC236}">
              <a16:creationId xmlns:a16="http://schemas.microsoft.com/office/drawing/2014/main" id="{00000000-0008-0000-0700-00000D000000}"/>
            </a:ext>
          </a:extLst>
        </xdr:cNvPr>
        <xdr:cNvSpPr/>
      </xdr:nvSpPr>
      <xdr:spPr>
        <a:xfrm flipH="1">
          <a:off x="5162550" y="72009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14" name="左大かっこ 13">
          <a:extLst>
            <a:ext uri="{FF2B5EF4-FFF2-40B4-BE49-F238E27FC236}">
              <a16:creationId xmlns:a16="http://schemas.microsoft.com/office/drawing/2014/main" id="{00000000-0008-0000-0700-00000E000000}"/>
            </a:ext>
          </a:extLst>
        </xdr:cNvPr>
        <xdr:cNvSpPr/>
      </xdr:nvSpPr>
      <xdr:spPr>
        <a:xfrm>
          <a:off x="4495800" y="82867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15" name="左大かっこ 14">
          <a:extLst>
            <a:ext uri="{FF2B5EF4-FFF2-40B4-BE49-F238E27FC236}">
              <a16:creationId xmlns:a16="http://schemas.microsoft.com/office/drawing/2014/main" id="{00000000-0008-0000-0700-00000F000000}"/>
            </a:ext>
          </a:extLst>
        </xdr:cNvPr>
        <xdr:cNvSpPr/>
      </xdr:nvSpPr>
      <xdr:spPr>
        <a:xfrm flipH="1">
          <a:off x="5162550" y="82867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16" name="左大かっこ 15">
          <a:extLst>
            <a:ext uri="{FF2B5EF4-FFF2-40B4-BE49-F238E27FC236}">
              <a16:creationId xmlns:a16="http://schemas.microsoft.com/office/drawing/2014/main" id="{00000000-0008-0000-0700-000010000000}"/>
            </a:ext>
          </a:extLst>
        </xdr:cNvPr>
        <xdr:cNvSpPr/>
      </xdr:nvSpPr>
      <xdr:spPr>
        <a:xfrm>
          <a:off x="4495800" y="93726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17" name="左大かっこ 16">
          <a:extLst>
            <a:ext uri="{FF2B5EF4-FFF2-40B4-BE49-F238E27FC236}">
              <a16:creationId xmlns:a16="http://schemas.microsoft.com/office/drawing/2014/main" id="{00000000-0008-0000-0700-000011000000}"/>
            </a:ext>
          </a:extLst>
        </xdr:cNvPr>
        <xdr:cNvSpPr/>
      </xdr:nvSpPr>
      <xdr:spPr>
        <a:xfrm flipH="1">
          <a:off x="5162550" y="93726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11</xdr:row>
      <xdr:rowOff>28575</xdr:rowOff>
    </xdr:from>
    <xdr:to>
      <xdr:col>23</xdr:col>
      <xdr:colOff>140969</xdr:colOff>
      <xdr:row>12</xdr:row>
      <xdr:rowOff>133350</xdr:rowOff>
    </xdr:to>
    <xdr:sp macro="" textlink="">
      <xdr:nvSpPr>
        <xdr:cNvPr id="18" name="左大かっこ 17">
          <a:extLst>
            <a:ext uri="{FF2B5EF4-FFF2-40B4-BE49-F238E27FC236}">
              <a16:creationId xmlns:a16="http://schemas.microsoft.com/office/drawing/2014/main" id="{00000000-0008-0000-0700-000012000000}"/>
            </a:ext>
          </a:extLst>
        </xdr:cNvPr>
        <xdr:cNvSpPr/>
      </xdr:nvSpPr>
      <xdr:spPr>
        <a:xfrm>
          <a:off x="4495800" y="17716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11</xdr:row>
      <xdr:rowOff>28575</xdr:rowOff>
    </xdr:from>
    <xdr:to>
      <xdr:col>27</xdr:col>
      <xdr:colOff>85725</xdr:colOff>
      <xdr:row>12</xdr:row>
      <xdr:rowOff>133350</xdr:rowOff>
    </xdr:to>
    <xdr:sp macro="" textlink="">
      <xdr:nvSpPr>
        <xdr:cNvPr id="19" name="左大かっこ 18">
          <a:extLst>
            <a:ext uri="{FF2B5EF4-FFF2-40B4-BE49-F238E27FC236}">
              <a16:creationId xmlns:a16="http://schemas.microsoft.com/office/drawing/2014/main" id="{00000000-0008-0000-0700-000013000000}"/>
            </a:ext>
          </a:extLst>
        </xdr:cNvPr>
        <xdr:cNvSpPr/>
      </xdr:nvSpPr>
      <xdr:spPr>
        <a:xfrm flipH="1">
          <a:off x="5162550" y="17716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18</xdr:row>
      <xdr:rowOff>28575</xdr:rowOff>
    </xdr:from>
    <xdr:to>
      <xdr:col>23</xdr:col>
      <xdr:colOff>140969</xdr:colOff>
      <xdr:row>19</xdr:row>
      <xdr:rowOff>133350</xdr:rowOff>
    </xdr:to>
    <xdr:sp macro="" textlink="">
      <xdr:nvSpPr>
        <xdr:cNvPr id="20" name="左大かっこ 19">
          <a:extLst>
            <a:ext uri="{FF2B5EF4-FFF2-40B4-BE49-F238E27FC236}">
              <a16:creationId xmlns:a16="http://schemas.microsoft.com/office/drawing/2014/main" id="{00000000-0008-0000-0700-000014000000}"/>
            </a:ext>
          </a:extLst>
        </xdr:cNvPr>
        <xdr:cNvSpPr/>
      </xdr:nvSpPr>
      <xdr:spPr>
        <a:xfrm>
          <a:off x="4495800" y="28575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85725</xdr:colOff>
      <xdr:row>19</xdr:row>
      <xdr:rowOff>133350</xdr:rowOff>
    </xdr:to>
    <xdr:sp macro="" textlink="">
      <xdr:nvSpPr>
        <xdr:cNvPr id="21" name="左大かっこ 20">
          <a:extLst>
            <a:ext uri="{FF2B5EF4-FFF2-40B4-BE49-F238E27FC236}">
              <a16:creationId xmlns:a16="http://schemas.microsoft.com/office/drawing/2014/main" id="{00000000-0008-0000-0700-000015000000}"/>
            </a:ext>
          </a:extLst>
        </xdr:cNvPr>
        <xdr:cNvSpPr/>
      </xdr:nvSpPr>
      <xdr:spPr>
        <a:xfrm flipH="1">
          <a:off x="5162550" y="28575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25</xdr:row>
      <xdr:rowOff>28575</xdr:rowOff>
    </xdr:from>
    <xdr:to>
      <xdr:col>23</xdr:col>
      <xdr:colOff>140969</xdr:colOff>
      <xdr:row>26</xdr:row>
      <xdr:rowOff>133350</xdr:rowOff>
    </xdr:to>
    <xdr:sp macro="" textlink="">
      <xdr:nvSpPr>
        <xdr:cNvPr id="22" name="左大かっこ 21">
          <a:extLst>
            <a:ext uri="{FF2B5EF4-FFF2-40B4-BE49-F238E27FC236}">
              <a16:creationId xmlns:a16="http://schemas.microsoft.com/office/drawing/2014/main" id="{00000000-0008-0000-0700-000016000000}"/>
            </a:ext>
          </a:extLst>
        </xdr:cNvPr>
        <xdr:cNvSpPr/>
      </xdr:nvSpPr>
      <xdr:spPr>
        <a:xfrm>
          <a:off x="4495800" y="39433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25</xdr:row>
      <xdr:rowOff>28575</xdr:rowOff>
    </xdr:from>
    <xdr:to>
      <xdr:col>27</xdr:col>
      <xdr:colOff>85725</xdr:colOff>
      <xdr:row>26</xdr:row>
      <xdr:rowOff>133350</xdr:rowOff>
    </xdr:to>
    <xdr:sp macro="" textlink="">
      <xdr:nvSpPr>
        <xdr:cNvPr id="23" name="左大かっこ 22">
          <a:extLst>
            <a:ext uri="{FF2B5EF4-FFF2-40B4-BE49-F238E27FC236}">
              <a16:creationId xmlns:a16="http://schemas.microsoft.com/office/drawing/2014/main" id="{00000000-0008-0000-0700-000017000000}"/>
            </a:ext>
          </a:extLst>
        </xdr:cNvPr>
        <xdr:cNvSpPr/>
      </xdr:nvSpPr>
      <xdr:spPr>
        <a:xfrm flipH="1">
          <a:off x="5162550" y="39433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32</xdr:row>
      <xdr:rowOff>28575</xdr:rowOff>
    </xdr:from>
    <xdr:to>
      <xdr:col>23</xdr:col>
      <xdr:colOff>140969</xdr:colOff>
      <xdr:row>33</xdr:row>
      <xdr:rowOff>133350</xdr:rowOff>
    </xdr:to>
    <xdr:sp macro="" textlink="">
      <xdr:nvSpPr>
        <xdr:cNvPr id="24" name="左大かっこ 23">
          <a:extLst>
            <a:ext uri="{FF2B5EF4-FFF2-40B4-BE49-F238E27FC236}">
              <a16:creationId xmlns:a16="http://schemas.microsoft.com/office/drawing/2014/main" id="{00000000-0008-0000-0700-000018000000}"/>
            </a:ext>
          </a:extLst>
        </xdr:cNvPr>
        <xdr:cNvSpPr/>
      </xdr:nvSpPr>
      <xdr:spPr>
        <a:xfrm>
          <a:off x="4495800" y="50292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32</xdr:row>
      <xdr:rowOff>28575</xdr:rowOff>
    </xdr:from>
    <xdr:to>
      <xdr:col>27</xdr:col>
      <xdr:colOff>85725</xdr:colOff>
      <xdr:row>33</xdr:row>
      <xdr:rowOff>133350</xdr:rowOff>
    </xdr:to>
    <xdr:sp macro="" textlink="">
      <xdr:nvSpPr>
        <xdr:cNvPr id="25" name="左大かっこ 24">
          <a:extLst>
            <a:ext uri="{FF2B5EF4-FFF2-40B4-BE49-F238E27FC236}">
              <a16:creationId xmlns:a16="http://schemas.microsoft.com/office/drawing/2014/main" id="{00000000-0008-0000-0700-000019000000}"/>
            </a:ext>
          </a:extLst>
        </xdr:cNvPr>
        <xdr:cNvSpPr/>
      </xdr:nvSpPr>
      <xdr:spPr>
        <a:xfrm flipH="1">
          <a:off x="5162550" y="50292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39</xdr:row>
      <xdr:rowOff>28575</xdr:rowOff>
    </xdr:from>
    <xdr:to>
      <xdr:col>23</xdr:col>
      <xdr:colOff>140969</xdr:colOff>
      <xdr:row>40</xdr:row>
      <xdr:rowOff>133350</xdr:rowOff>
    </xdr:to>
    <xdr:sp macro="" textlink="">
      <xdr:nvSpPr>
        <xdr:cNvPr id="26" name="左大かっこ 25">
          <a:extLst>
            <a:ext uri="{FF2B5EF4-FFF2-40B4-BE49-F238E27FC236}">
              <a16:creationId xmlns:a16="http://schemas.microsoft.com/office/drawing/2014/main" id="{00000000-0008-0000-0700-00001A000000}"/>
            </a:ext>
          </a:extLst>
        </xdr:cNvPr>
        <xdr:cNvSpPr/>
      </xdr:nvSpPr>
      <xdr:spPr>
        <a:xfrm>
          <a:off x="4495800" y="61150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39</xdr:row>
      <xdr:rowOff>28575</xdr:rowOff>
    </xdr:from>
    <xdr:to>
      <xdr:col>27</xdr:col>
      <xdr:colOff>85725</xdr:colOff>
      <xdr:row>40</xdr:row>
      <xdr:rowOff>133350</xdr:rowOff>
    </xdr:to>
    <xdr:sp macro="" textlink="">
      <xdr:nvSpPr>
        <xdr:cNvPr id="27" name="左大かっこ 26">
          <a:extLst>
            <a:ext uri="{FF2B5EF4-FFF2-40B4-BE49-F238E27FC236}">
              <a16:creationId xmlns:a16="http://schemas.microsoft.com/office/drawing/2014/main" id="{00000000-0008-0000-0700-00001B000000}"/>
            </a:ext>
          </a:extLst>
        </xdr:cNvPr>
        <xdr:cNvSpPr/>
      </xdr:nvSpPr>
      <xdr:spPr>
        <a:xfrm flipH="1">
          <a:off x="5162550" y="61150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46</xdr:row>
      <xdr:rowOff>28575</xdr:rowOff>
    </xdr:from>
    <xdr:to>
      <xdr:col>23</xdr:col>
      <xdr:colOff>140969</xdr:colOff>
      <xdr:row>47</xdr:row>
      <xdr:rowOff>133350</xdr:rowOff>
    </xdr:to>
    <xdr:sp macro="" textlink="">
      <xdr:nvSpPr>
        <xdr:cNvPr id="28" name="左大かっこ 27">
          <a:extLst>
            <a:ext uri="{FF2B5EF4-FFF2-40B4-BE49-F238E27FC236}">
              <a16:creationId xmlns:a16="http://schemas.microsoft.com/office/drawing/2014/main" id="{00000000-0008-0000-0700-00001C000000}"/>
            </a:ext>
          </a:extLst>
        </xdr:cNvPr>
        <xdr:cNvSpPr/>
      </xdr:nvSpPr>
      <xdr:spPr>
        <a:xfrm>
          <a:off x="4495800" y="72009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46</xdr:row>
      <xdr:rowOff>28575</xdr:rowOff>
    </xdr:from>
    <xdr:to>
      <xdr:col>27</xdr:col>
      <xdr:colOff>85725</xdr:colOff>
      <xdr:row>47</xdr:row>
      <xdr:rowOff>133350</xdr:rowOff>
    </xdr:to>
    <xdr:sp macro="" textlink="">
      <xdr:nvSpPr>
        <xdr:cNvPr id="29" name="左大かっこ 28">
          <a:extLst>
            <a:ext uri="{FF2B5EF4-FFF2-40B4-BE49-F238E27FC236}">
              <a16:creationId xmlns:a16="http://schemas.microsoft.com/office/drawing/2014/main" id="{00000000-0008-0000-0700-00001D000000}"/>
            </a:ext>
          </a:extLst>
        </xdr:cNvPr>
        <xdr:cNvSpPr/>
      </xdr:nvSpPr>
      <xdr:spPr>
        <a:xfrm flipH="1">
          <a:off x="5162550" y="72009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53</xdr:row>
      <xdr:rowOff>28575</xdr:rowOff>
    </xdr:from>
    <xdr:to>
      <xdr:col>23</xdr:col>
      <xdr:colOff>140969</xdr:colOff>
      <xdr:row>54</xdr:row>
      <xdr:rowOff>133350</xdr:rowOff>
    </xdr:to>
    <xdr:sp macro="" textlink="">
      <xdr:nvSpPr>
        <xdr:cNvPr id="30" name="左大かっこ 29">
          <a:extLst>
            <a:ext uri="{FF2B5EF4-FFF2-40B4-BE49-F238E27FC236}">
              <a16:creationId xmlns:a16="http://schemas.microsoft.com/office/drawing/2014/main" id="{00000000-0008-0000-0700-00001E000000}"/>
            </a:ext>
          </a:extLst>
        </xdr:cNvPr>
        <xdr:cNvSpPr/>
      </xdr:nvSpPr>
      <xdr:spPr>
        <a:xfrm>
          <a:off x="4495800" y="828675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53</xdr:row>
      <xdr:rowOff>28575</xdr:rowOff>
    </xdr:from>
    <xdr:to>
      <xdr:col>27</xdr:col>
      <xdr:colOff>85725</xdr:colOff>
      <xdr:row>54</xdr:row>
      <xdr:rowOff>133350</xdr:rowOff>
    </xdr:to>
    <xdr:sp macro="" textlink="">
      <xdr:nvSpPr>
        <xdr:cNvPr id="31" name="左大かっこ 30">
          <a:extLst>
            <a:ext uri="{FF2B5EF4-FFF2-40B4-BE49-F238E27FC236}">
              <a16:creationId xmlns:a16="http://schemas.microsoft.com/office/drawing/2014/main" id="{00000000-0008-0000-0700-00001F000000}"/>
            </a:ext>
          </a:extLst>
        </xdr:cNvPr>
        <xdr:cNvSpPr/>
      </xdr:nvSpPr>
      <xdr:spPr>
        <a:xfrm flipH="1">
          <a:off x="5162550" y="828675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60</xdr:row>
      <xdr:rowOff>28575</xdr:rowOff>
    </xdr:from>
    <xdr:to>
      <xdr:col>23</xdr:col>
      <xdr:colOff>140969</xdr:colOff>
      <xdr:row>61</xdr:row>
      <xdr:rowOff>133350</xdr:rowOff>
    </xdr:to>
    <xdr:sp macro="" textlink="">
      <xdr:nvSpPr>
        <xdr:cNvPr id="32" name="左大かっこ 31">
          <a:extLst>
            <a:ext uri="{FF2B5EF4-FFF2-40B4-BE49-F238E27FC236}">
              <a16:creationId xmlns:a16="http://schemas.microsoft.com/office/drawing/2014/main" id="{00000000-0008-0000-0700-000020000000}"/>
            </a:ext>
          </a:extLst>
        </xdr:cNvPr>
        <xdr:cNvSpPr/>
      </xdr:nvSpPr>
      <xdr:spPr>
        <a:xfrm>
          <a:off x="4495800" y="9372600"/>
          <a:ext cx="64769"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60</xdr:row>
      <xdr:rowOff>28575</xdr:rowOff>
    </xdr:from>
    <xdr:to>
      <xdr:col>27</xdr:col>
      <xdr:colOff>85725</xdr:colOff>
      <xdr:row>61</xdr:row>
      <xdr:rowOff>133350</xdr:rowOff>
    </xdr:to>
    <xdr:sp macro="" textlink="">
      <xdr:nvSpPr>
        <xdr:cNvPr id="33" name="左大かっこ 32">
          <a:extLst>
            <a:ext uri="{FF2B5EF4-FFF2-40B4-BE49-F238E27FC236}">
              <a16:creationId xmlns:a16="http://schemas.microsoft.com/office/drawing/2014/main" id="{00000000-0008-0000-0700-000021000000}"/>
            </a:ext>
          </a:extLst>
        </xdr:cNvPr>
        <xdr:cNvSpPr/>
      </xdr:nvSpPr>
      <xdr:spPr>
        <a:xfrm flipH="1">
          <a:off x="5162550" y="9372600"/>
          <a:ext cx="66675" cy="2571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302558</xdr:colOff>
      <xdr:row>26</xdr:row>
      <xdr:rowOff>168089</xdr:rowOff>
    </xdr:from>
    <xdr:to>
      <xdr:col>22</xdr:col>
      <xdr:colOff>459441</xdr:colOff>
      <xdr:row>29</xdr:row>
      <xdr:rowOff>100854</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8247529" y="5995148"/>
          <a:ext cx="2207559" cy="605118"/>
        </a:xfrm>
        <a:prstGeom prst="wedgeRectCallout">
          <a:avLst>
            <a:gd name="adj1" fmla="val -60348"/>
            <a:gd name="adj2" fmla="val -33687"/>
          </a:avLst>
        </a:prstGeom>
        <a:solidFill>
          <a:schemeClr val="bg1">
            <a:lumMod val="8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三国実務型の場合、現地講師については記載不要です。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123823</xdr:colOff>
      <xdr:row>6</xdr:row>
      <xdr:rowOff>38101</xdr:rowOff>
    </xdr:from>
    <xdr:to>
      <xdr:col>18</xdr:col>
      <xdr:colOff>448234</xdr:colOff>
      <xdr:row>11</xdr:row>
      <xdr:rowOff>1</xdr:rowOff>
    </xdr:to>
    <xdr:sp macro="" textlink="">
      <xdr:nvSpPr>
        <xdr:cNvPr id="2" name="AutoShape 15">
          <a:extLst>
            <a:ext uri="{FF2B5EF4-FFF2-40B4-BE49-F238E27FC236}">
              <a16:creationId xmlns:a16="http://schemas.microsoft.com/office/drawing/2014/main" id="{00000000-0008-0000-0F00-000002000000}"/>
            </a:ext>
          </a:extLst>
        </xdr:cNvPr>
        <xdr:cNvSpPr>
          <a:spLocks noChangeArrowheads="1"/>
        </xdr:cNvSpPr>
      </xdr:nvSpPr>
      <xdr:spPr bwMode="auto">
        <a:xfrm>
          <a:off x="8326529" y="1382807"/>
          <a:ext cx="3742205" cy="1082488"/>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講師が複数いる場合は、シートを複製して、それぞれご作成ください。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id="{00000000-0008-0000-10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安着"/>
      <sheetName val="安着連絡"/>
      <sheetName val="リコンファーム"/>
      <sheetName val="Sheet1"/>
      <sheetName val="名前"/>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omments" Target="../comments11.xml"/><Relationship Id="rId2" Type="http://schemas.openxmlformats.org/officeDocument/2006/relationships/drawing" Target="../drawings/drawing11.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22.bin"/><Relationship Id="rId4" Type="http://schemas.openxmlformats.org/officeDocument/2006/relationships/comments" Target="../comments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15.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omments" Target="../comments1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1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5.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8" Type="http://schemas.openxmlformats.org/officeDocument/2006/relationships/ctrlProp" Target="../ctrlProps/ctrlProp8.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27.bin"/><Relationship Id="rId4"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5.bin"/><Relationship Id="rId1" Type="http://schemas.openxmlformats.org/officeDocument/2006/relationships/hyperlink" Target="http://www.jp-bank.japanpost.jp/kojin/sokin/furikomi/kouza/kj_sk_fm_kz_1.html"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EF80-2EB9-4250-BDB7-A1E4C62D256A}">
  <sheetPr>
    <tabColor theme="7" tint="0.79998168889431442"/>
  </sheetPr>
  <dimension ref="B1:L37"/>
  <sheetViews>
    <sheetView showGridLines="0" tabSelected="1" view="pageBreakPreview" zoomScale="85" zoomScaleNormal="100" zoomScaleSheetLayoutView="85" workbookViewId="0">
      <selection activeCell="Q25" sqref="Q25"/>
    </sheetView>
  </sheetViews>
  <sheetFormatPr defaultColWidth="9" defaultRowHeight="17.25" customHeight="1"/>
  <cols>
    <col min="1" max="1" width="2.08984375" style="3" customWidth="1"/>
    <col min="2" max="2" width="9" style="3"/>
    <col min="3" max="3" width="5.453125" style="3" customWidth="1"/>
    <col min="4" max="4" width="5.7265625" style="3" customWidth="1"/>
    <col min="5" max="5" width="1.453125" style="4" customWidth="1"/>
    <col min="6" max="6" width="10.6328125" style="4" customWidth="1"/>
    <col min="7" max="7" width="38.08984375" style="3" customWidth="1"/>
    <col min="8" max="11" width="7.26953125" style="256" customWidth="1"/>
    <col min="12" max="12" width="10.08984375" style="256" customWidth="1"/>
    <col min="13" max="16384" width="9" style="3"/>
  </cols>
  <sheetData>
    <row r="1" spans="2:12" ht="19.5" customHeight="1">
      <c r="B1" s="1" t="s">
        <v>928</v>
      </c>
      <c r="C1" s="1"/>
      <c r="D1" s="1"/>
      <c r="E1" s="2"/>
      <c r="F1" s="2"/>
      <c r="L1" s="256" t="s">
        <v>1162</v>
      </c>
    </row>
    <row r="2" spans="2:12" ht="8.15" customHeight="1" thickBot="1">
      <c r="C2" s="1"/>
      <c r="D2" s="1"/>
      <c r="E2" s="2"/>
      <c r="F2" s="2"/>
    </row>
    <row r="3" spans="2:12" ht="17.25" customHeight="1">
      <c r="B3" s="1"/>
      <c r="H3" s="675" t="s">
        <v>1063</v>
      </c>
      <c r="I3" s="676"/>
      <c r="J3" s="676"/>
      <c r="K3" s="677"/>
      <c r="L3" s="589" t="s">
        <v>1068</v>
      </c>
    </row>
    <row r="4" spans="2:12" ht="17.25" customHeight="1">
      <c r="C4" s="5"/>
      <c r="D4" s="5"/>
      <c r="E4" s="6"/>
      <c r="F4" s="6"/>
      <c r="H4" s="672" t="s">
        <v>1064</v>
      </c>
      <c r="I4" s="673"/>
      <c r="J4" s="673" t="s">
        <v>1065</v>
      </c>
      <c r="K4" s="674"/>
      <c r="L4" s="592" t="s">
        <v>1064</v>
      </c>
    </row>
    <row r="5" spans="2:12" ht="26.15" customHeight="1" thickBot="1">
      <c r="G5" s="4" t="s">
        <v>1070</v>
      </c>
      <c r="H5" s="593" t="s">
        <v>924</v>
      </c>
      <c r="I5" s="594" t="s">
        <v>1066</v>
      </c>
      <c r="J5" s="594" t="s">
        <v>924</v>
      </c>
      <c r="K5" s="595" t="s">
        <v>1066</v>
      </c>
      <c r="L5" s="596" t="s">
        <v>924</v>
      </c>
    </row>
    <row r="6" spans="2:12" ht="17.25" customHeight="1">
      <c r="B6" s="678" t="s">
        <v>1067</v>
      </c>
      <c r="C6" s="586" t="s">
        <v>1</v>
      </c>
      <c r="D6" s="669" t="s">
        <v>12</v>
      </c>
      <c r="E6" s="670"/>
      <c r="F6" s="670"/>
      <c r="G6" s="671"/>
      <c r="H6" s="587" t="s">
        <v>1069</v>
      </c>
      <c r="I6" s="587" t="s">
        <v>1069</v>
      </c>
      <c r="J6" s="587" t="s">
        <v>1069</v>
      </c>
      <c r="K6" s="587" t="s">
        <v>1069</v>
      </c>
      <c r="L6" s="588" t="s">
        <v>1069</v>
      </c>
    </row>
    <row r="7" spans="2:12" ht="17.25" customHeight="1">
      <c r="B7" s="679"/>
      <c r="C7" s="582" t="s">
        <v>1050</v>
      </c>
      <c r="D7" s="648" t="s">
        <v>1071</v>
      </c>
      <c r="E7" s="649"/>
      <c r="F7" s="649"/>
      <c r="G7" s="650"/>
      <c r="H7" s="590"/>
      <c r="I7" s="590"/>
      <c r="J7" s="590"/>
      <c r="K7" s="590"/>
      <c r="L7" s="591" t="s">
        <v>1069</v>
      </c>
    </row>
    <row r="8" spans="2:12" ht="17.25" customHeight="1">
      <c r="B8" s="679"/>
      <c r="C8" s="582" t="s">
        <v>2</v>
      </c>
      <c r="D8" s="583" t="s">
        <v>1051</v>
      </c>
      <c r="E8" s="584"/>
      <c r="F8" s="584"/>
      <c r="G8" s="585"/>
      <c r="H8" s="590" t="s">
        <v>1069</v>
      </c>
      <c r="I8" s="590" t="s">
        <v>1069</v>
      </c>
      <c r="J8" s="608" t="s">
        <v>755</v>
      </c>
      <c r="K8" s="608" t="s">
        <v>755</v>
      </c>
      <c r="L8" s="591" t="s">
        <v>1069</v>
      </c>
    </row>
    <row r="9" spans="2:12" ht="17.25" customHeight="1" thickBot="1">
      <c r="B9" s="680"/>
      <c r="C9" s="390" t="s">
        <v>1052</v>
      </c>
      <c r="D9" s="684" t="s">
        <v>1053</v>
      </c>
      <c r="E9" s="685"/>
      <c r="F9" s="685"/>
      <c r="G9" s="686"/>
      <c r="H9" s="607"/>
      <c r="I9" s="607"/>
      <c r="J9" s="607" t="s">
        <v>1069</v>
      </c>
      <c r="K9" s="607" t="s">
        <v>1069</v>
      </c>
      <c r="L9" s="605"/>
    </row>
    <row r="10" spans="2:12" ht="17.25" customHeight="1">
      <c r="B10" s="681" t="s">
        <v>1048</v>
      </c>
      <c r="C10" s="388" t="s">
        <v>4</v>
      </c>
      <c r="D10" s="687" t="s">
        <v>8</v>
      </c>
      <c r="E10" s="688"/>
      <c r="F10" s="688"/>
      <c r="G10" s="689"/>
      <c r="H10" s="587" t="s">
        <v>1069</v>
      </c>
      <c r="I10" s="587" t="s">
        <v>1069</v>
      </c>
      <c r="J10" s="587" t="s">
        <v>1069</v>
      </c>
      <c r="K10" s="587" t="s">
        <v>1069</v>
      </c>
      <c r="L10" s="588" t="s">
        <v>1069</v>
      </c>
    </row>
    <row r="11" spans="2:12" ht="17.25" customHeight="1">
      <c r="B11" s="682"/>
      <c r="C11" s="389" t="s">
        <v>561</v>
      </c>
      <c r="D11" s="662" t="s">
        <v>1054</v>
      </c>
      <c r="E11" s="663"/>
      <c r="F11" s="663"/>
      <c r="G11" s="664" t="s">
        <v>1056</v>
      </c>
      <c r="H11" s="597" t="s">
        <v>1069</v>
      </c>
      <c r="I11" s="597" t="s">
        <v>1069</v>
      </c>
      <c r="J11" s="597" t="s">
        <v>1069</v>
      </c>
      <c r="K11" s="597" t="s">
        <v>1069</v>
      </c>
      <c r="L11" s="600"/>
    </row>
    <row r="12" spans="2:12" ht="17.25" customHeight="1">
      <c r="B12" s="682"/>
      <c r="C12" s="387"/>
      <c r="D12" s="662" t="s">
        <v>1055</v>
      </c>
      <c r="E12" s="663"/>
      <c r="F12" s="663"/>
      <c r="G12" s="665"/>
      <c r="H12" s="598"/>
      <c r="I12" s="598"/>
      <c r="J12" s="598"/>
      <c r="K12" s="598"/>
      <c r="L12" s="601" t="s">
        <v>1069</v>
      </c>
    </row>
    <row r="13" spans="2:12" ht="17.25" customHeight="1">
      <c r="B13" s="682"/>
      <c r="C13" s="388" t="s">
        <v>5</v>
      </c>
      <c r="D13" s="648" t="s">
        <v>139</v>
      </c>
      <c r="E13" s="649"/>
      <c r="F13" s="649"/>
      <c r="G13" s="650"/>
      <c r="H13" s="597" t="s">
        <v>1069</v>
      </c>
      <c r="I13" s="597" t="s">
        <v>1069</v>
      </c>
      <c r="J13" s="597" t="s">
        <v>1069</v>
      </c>
      <c r="K13" s="597" t="s">
        <v>1069</v>
      </c>
      <c r="L13" s="591" t="s">
        <v>1069</v>
      </c>
    </row>
    <row r="14" spans="2:12" ht="17.25" customHeight="1">
      <c r="B14" s="682"/>
      <c r="C14" s="388" t="s">
        <v>6</v>
      </c>
      <c r="D14" s="648" t="s">
        <v>848</v>
      </c>
      <c r="E14" s="649"/>
      <c r="F14" s="649"/>
      <c r="G14" s="650"/>
      <c r="H14" s="597" t="s">
        <v>1069</v>
      </c>
      <c r="I14" s="597" t="s">
        <v>1069</v>
      </c>
      <c r="J14" s="608" t="s">
        <v>755</v>
      </c>
      <c r="K14" s="608" t="s">
        <v>755</v>
      </c>
      <c r="L14" s="591" t="s">
        <v>1069</v>
      </c>
    </row>
    <row r="15" spans="2:12" ht="17.25" customHeight="1">
      <c r="B15" s="682"/>
      <c r="C15" s="388" t="s">
        <v>7</v>
      </c>
      <c r="D15" s="648" t="s">
        <v>13</v>
      </c>
      <c r="E15" s="649"/>
      <c r="F15" s="649"/>
      <c r="G15" s="650"/>
      <c r="H15" s="597" t="s">
        <v>1069</v>
      </c>
      <c r="I15" s="597" t="s">
        <v>1069</v>
      </c>
      <c r="J15" s="597" t="s">
        <v>1069</v>
      </c>
      <c r="K15" s="597" t="s">
        <v>1069</v>
      </c>
      <c r="L15" s="591" t="s">
        <v>1069</v>
      </c>
    </row>
    <row r="16" spans="2:12" ht="17.25" customHeight="1">
      <c r="B16" s="682"/>
      <c r="C16" s="389" t="s">
        <v>10</v>
      </c>
      <c r="D16" s="648" t="s">
        <v>515</v>
      </c>
      <c r="E16" s="649"/>
      <c r="F16" s="649"/>
      <c r="G16" s="650"/>
      <c r="H16" s="597" t="s">
        <v>1069</v>
      </c>
      <c r="I16" s="597" t="s">
        <v>1069</v>
      </c>
      <c r="J16" s="597" t="s">
        <v>1069</v>
      </c>
      <c r="K16" s="597" t="s">
        <v>1069</v>
      </c>
      <c r="L16" s="591" t="s">
        <v>1069</v>
      </c>
    </row>
    <row r="17" spans="2:12" ht="17.25" customHeight="1">
      <c r="B17" s="682"/>
      <c r="C17" s="388" t="s">
        <v>277</v>
      </c>
      <c r="D17" s="648" t="s">
        <v>608</v>
      </c>
      <c r="E17" s="649"/>
      <c r="F17" s="649"/>
      <c r="G17" s="650"/>
      <c r="H17" s="597" t="s">
        <v>1069</v>
      </c>
      <c r="I17" s="597" t="s">
        <v>1069</v>
      </c>
      <c r="J17" s="608" t="s">
        <v>755</v>
      </c>
      <c r="K17" s="608" t="s">
        <v>755</v>
      </c>
      <c r="L17" s="591" t="s">
        <v>1069</v>
      </c>
    </row>
    <row r="18" spans="2:12" ht="17.25" customHeight="1">
      <c r="B18" s="682"/>
      <c r="C18" s="389" t="s">
        <v>368</v>
      </c>
      <c r="D18" s="648" t="s">
        <v>610</v>
      </c>
      <c r="E18" s="654"/>
      <c r="F18" s="654"/>
      <c r="G18" s="655"/>
      <c r="H18" s="597" t="s">
        <v>1069</v>
      </c>
      <c r="I18" s="597" t="s">
        <v>1069</v>
      </c>
      <c r="J18" s="597" t="s">
        <v>1069</v>
      </c>
      <c r="K18" s="597" t="s">
        <v>1069</v>
      </c>
      <c r="L18" s="602" t="s">
        <v>1069</v>
      </c>
    </row>
    <row r="19" spans="2:12" ht="17.25" customHeight="1">
      <c r="B19" s="682"/>
      <c r="C19" s="389" t="s">
        <v>369</v>
      </c>
      <c r="D19" s="648" t="s">
        <v>905</v>
      </c>
      <c r="E19" s="649"/>
      <c r="F19" s="649"/>
      <c r="G19" s="650"/>
      <c r="H19" s="597" t="s">
        <v>1069</v>
      </c>
      <c r="I19" s="597" t="s">
        <v>1069</v>
      </c>
      <c r="J19" s="597" t="s">
        <v>1069</v>
      </c>
      <c r="K19" s="597" t="s">
        <v>1069</v>
      </c>
      <c r="L19" s="591" t="s">
        <v>1069</v>
      </c>
    </row>
    <row r="20" spans="2:12" ht="30" customHeight="1" thickBot="1">
      <c r="B20" s="683"/>
      <c r="C20" s="394" t="s">
        <v>850</v>
      </c>
      <c r="D20" s="656" t="s">
        <v>881</v>
      </c>
      <c r="E20" s="657"/>
      <c r="F20" s="657"/>
      <c r="G20" s="658"/>
      <c r="H20" s="604" t="s">
        <v>1069</v>
      </c>
      <c r="I20" s="604" t="s">
        <v>1069</v>
      </c>
      <c r="J20" s="604" t="s">
        <v>1069</v>
      </c>
      <c r="K20" s="604" t="s">
        <v>1069</v>
      </c>
      <c r="L20" s="605" t="s">
        <v>1069</v>
      </c>
    </row>
    <row r="21" spans="2:12" ht="17.25" customHeight="1">
      <c r="B21" s="659" t="s">
        <v>1049</v>
      </c>
      <c r="C21" s="586" t="s">
        <v>627</v>
      </c>
      <c r="D21" s="669" t="s">
        <v>14</v>
      </c>
      <c r="E21" s="670"/>
      <c r="F21" s="670"/>
      <c r="G21" s="671"/>
      <c r="H21" s="606" t="s">
        <v>1069</v>
      </c>
      <c r="I21" s="606" t="s">
        <v>1069</v>
      </c>
      <c r="J21" s="606" t="s">
        <v>1069</v>
      </c>
      <c r="K21" s="606" t="s">
        <v>1069</v>
      </c>
      <c r="L21" s="588" t="s">
        <v>1069</v>
      </c>
    </row>
    <row r="22" spans="2:12" ht="17.25" customHeight="1">
      <c r="B22" s="660"/>
      <c r="C22" s="387" t="s">
        <v>628</v>
      </c>
      <c r="D22" s="162" t="s">
        <v>813</v>
      </c>
      <c r="E22" s="162"/>
      <c r="F22" s="358"/>
      <c r="G22" s="359"/>
      <c r="H22" s="597" t="s">
        <v>1069</v>
      </c>
      <c r="I22" s="597" t="s">
        <v>1069</v>
      </c>
      <c r="J22" s="597" t="s">
        <v>1069</v>
      </c>
      <c r="K22" s="597" t="s">
        <v>1069</v>
      </c>
      <c r="L22" s="591" t="s">
        <v>1069</v>
      </c>
    </row>
    <row r="23" spans="2:12" ht="17.25" customHeight="1">
      <c r="B23" s="660"/>
      <c r="C23" s="388" t="s">
        <v>804</v>
      </c>
      <c r="D23" s="648" t="s">
        <v>366</v>
      </c>
      <c r="E23" s="649"/>
      <c r="F23" s="649"/>
      <c r="G23" s="650"/>
      <c r="H23" s="597" t="s">
        <v>1069</v>
      </c>
      <c r="I23" s="597"/>
      <c r="J23" s="597" t="s">
        <v>1069</v>
      </c>
      <c r="K23" s="597"/>
      <c r="L23" s="591" t="s">
        <v>1069</v>
      </c>
    </row>
    <row r="24" spans="2:12" ht="29.5" customHeight="1">
      <c r="B24" s="660"/>
      <c r="C24" s="388" t="s">
        <v>1057</v>
      </c>
      <c r="D24" s="666" t="s">
        <v>1058</v>
      </c>
      <c r="E24" s="667"/>
      <c r="F24" s="667"/>
      <c r="G24" s="668"/>
      <c r="H24" s="599"/>
      <c r="I24" s="597" t="s">
        <v>1069</v>
      </c>
      <c r="J24" s="599"/>
      <c r="K24" s="597" t="s">
        <v>1069</v>
      </c>
      <c r="L24" s="603"/>
    </row>
    <row r="25" spans="2:12" ht="17.25" customHeight="1">
      <c r="B25" s="660"/>
      <c r="C25" s="388" t="s">
        <v>839</v>
      </c>
      <c r="D25" s="648" t="s">
        <v>15</v>
      </c>
      <c r="E25" s="649"/>
      <c r="F25" s="649"/>
      <c r="G25" s="650"/>
      <c r="H25" s="597" t="s">
        <v>1069</v>
      </c>
      <c r="I25" s="597" t="s">
        <v>1069</v>
      </c>
      <c r="J25" s="597" t="s">
        <v>1069</v>
      </c>
      <c r="K25" s="597" t="s">
        <v>1069</v>
      </c>
      <c r="L25" s="591" t="s">
        <v>1069</v>
      </c>
    </row>
    <row r="26" spans="2:12" ht="17.25" customHeight="1">
      <c r="B26" s="660"/>
      <c r="C26" s="388" t="s">
        <v>840</v>
      </c>
      <c r="D26" s="648" t="s">
        <v>609</v>
      </c>
      <c r="E26" s="649"/>
      <c r="F26" s="649"/>
      <c r="G26" s="650"/>
      <c r="H26" s="597" t="s">
        <v>1069</v>
      </c>
      <c r="I26" s="597" t="s">
        <v>1069</v>
      </c>
      <c r="J26" s="597" t="s">
        <v>1069</v>
      </c>
      <c r="K26" s="597" t="s">
        <v>1069</v>
      </c>
      <c r="L26" s="591" t="s">
        <v>1069</v>
      </c>
    </row>
    <row r="27" spans="2:12" ht="17.25" customHeight="1">
      <c r="B27" s="660"/>
      <c r="C27" s="388" t="s">
        <v>841</v>
      </c>
      <c r="D27" s="648" t="s">
        <v>16</v>
      </c>
      <c r="E27" s="649"/>
      <c r="F27" s="649"/>
      <c r="G27" s="650"/>
      <c r="H27" s="597" t="s">
        <v>1069</v>
      </c>
      <c r="I27" s="597" t="s">
        <v>1069</v>
      </c>
      <c r="J27" s="608" t="s">
        <v>755</v>
      </c>
      <c r="K27" s="608" t="s">
        <v>755</v>
      </c>
      <c r="L27" s="591" t="s">
        <v>1069</v>
      </c>
    </row>
    <row r="28" spans="2:12" ht="17.25" customHeight="1">
      <c r="B28" s="660"/>
      <c r="C28" s="388" t="s">
        <v>1060</v>
      </c>
      <c r="D28" s="579" t="s">
        <v>1059</v>
      </c>
      <c r="E28" s="580"/>
      <c r="F28" s="580"/>
      <c r="G28" s="581"/>
      <c r="H28" s="590"/>
      <c r="I28" s="590"/>
      <c r="J28" s="597" t="s">
        <v>1069</v>
      </c>
      <c r="K28" s="597" t="s">
        <v>1069</v>
      </c>
      <c r="L28" s="591"/>
    </row>
    <row r="29" spans="2:12" ht="17.25" customHeight="1">
      <c r="B29" s="660"/>
      <c r="C29" s="388" t="s">
        <v>842</v>
      </c>
      <c r="D29" s="651" t="s">
        <v>824</v>
      </c>
      <c r="E29" s="652"/>
      <c r="F29" s="652"/>
      <c r="G29" s="653"/>
      <c r="H29" s="597" t="s">
        <v>1069</v>
      </c>
      <c r="I29" s="597" t="s">
        <v>1069</v>
      </c>
      <c r="J29" s="608" t="s">
        <v>755</v>
      </c>
      <c r="K29" s="608" t="s">
        <v>755</v>
      </c>
      <c r="L29" s="591" t="s">
        <v>1069</v>
      </c>
    </row>
    <row r="30" spans="2:12" ht="17.25" customHeight="1">
      <c r="B30" s="660"/>
      <c r="C30" s="388" t="s">
        <v>843</v>
      </c>
      <c r="D30" s="651" t="s">
        <v>20</v>
      </c>
      <c r="E30" s="652"/>
      <c r="F30" s="652"/>
      <c r="G30" s="653"/>
      <c r="H30" s="597" t="s">
        <v>1069</v>
      </c>
      <c r="I30" s="597" t="s">
        <v>1069</v>
      </c>
      <c r="J30" s="597" t="s">
        <v>1069</v>
      </c>
      <c r="K30" s="597" t="s">
        <v>1069</v>
      </c>
      <c r="L30" s="591" t="s">
        <v>1069</v>
      </c>
    </row>
    <row r="31" spans="2:12" ht="17.25" customHeight="1">
      <c r="B31" s="660"/>
      <c r="C31" s="388" t="s">
        <v>844</v>
      </c>
      <c r="D31" s="651" t="s">
        <v>17</v>
      </c>
      <c r="E31" s="652"/>
      <c r="F31" s="652"/>
      <c r="G31" s="653"/>
      <c r="H31" s="597" t="s">
        <v>1069</v>
      </c>
      <c r="I31" s="597" t="s">
        <v>1069</v>
      </c>
      <c r="J31" s="597" t="s">
        <v>1069</v>
      </c>
      <c r="K31" s="597" t="s">
        <v>1069</v>
      </c>
      <c r="L31" s="591" t="s">
        <v>1069</v>
      </c>
    </row>
    <row r="32" spans="2:12" ht="17.25" customHeight="1">
      <c r="B32" s="660"/>
      <c r="C32" s="388" t="s">
        <v>845</v>
      </c>
      <c r="D32" s="651" t="s">
        <v>18</v>
      </c>
      <c r="E32" s="652"/>
      <c r="F32" s="652"/>
      <c r="G32" s="653"/>
      <c r="H32" s="597" t="s">
        <v>1069</v>
      </c>
      <c r="I32" s="597" t="s">
        <v>1069</v>
      </c>
      <c r="J32" s="597" t="s">
        <v>1069</v>
      </c>
      <c r="K32" s="597" t="s">
        <v>1069</v>
      </c>
      <c r="L32" s="591" t="s">
        <v>1069</v>
      </c>
    </row>
    <row r="33" spans="2:12" ht="17.25" customHeight="1">
      <c r="B33" s="660"/>
      <c r="C33" s="388" t="s">
        <v>846</v>
      </c>
      <c r="D33" s="651" t="s">
        <v>19</v>
      </c>
      <c r="E33" s="652"/>
      <c r="F33" s="652"/>
      <c r="G33" s="653"/>
      <c r="H33" s="597" t="s">
        <v>1069</v>
      </c>
      <c r="I33" s="597" t="s">
        <v>1069</v>
      </c>
      <c r="J33" s="597" t="s">
        <v>1069</v>
      </c>
      <c r="K33" s="597" t="s">
        <v>1069</v>
      </c>
      <c r="L33" s="591" t="s">
        <v>1069</v>
      </c>
    </row>
    <row r="34" spans="2:12" ht="17.25" customHeight="1">
      <c r="B34" s="660"/>
      <c r="C34" s="388" t="s">
        <v>847</v>
      </c>
      <c r="D34" s="651" t="s">
        <v>512</v>
      </c>
      <c r="E34" s="652"/>
      <c r="F34" s="652"/>
      <c r="G34" s="653"/>
      <c r="H34" s="597" t="s">
        <v>1069</v>
      </c>
      <c r="I34" s="597" t="s">
        <v>1069</v>
      </c>
      <c r="J34" s="597" t="s">
        <v>1069</v>
      </c>
      <c r="K34" s="597" t="s">
        <v>1069</v>
      </c>
      <c r="L34" s="591" t="s">
        <v>1069</v>
      </c>
    </row>
    <row r="35" spans="2:12" ht="17.25" customHeight="1">
      <c r="B35" s="660"/>
      <c r="C35" s="388" t="s">
        <v>904</v>
      </c>
      <c r="D35" s="391" t="s">
        <v>849</v>
      </c>
      <c r="E35" s="392"/>
      <c r="F35" s="392"/>
      <c r="G35" s="393"/>
      <c r="H35" s="597" t="s">
        <v>1069</v>
      </c>
      <c r="I35" s="597"/>
      <c r="J35" s="597" t="s">
        <v>1069</v>
      </c>
      <c r="K35" s="597"/>
      <c r="L35" s="591" t="s">
        <v>1069</v>
      </c>
    </row>
    <row r="36" spans="2:12" ht="17.25" customHeight="1">
      <c r="B36" s="660"/>
      <c r="C36" s="389" t="s">
        <v>1061</v>
      </c>
      <c r="D36" s="391" t="s">
        <v>1062</v>
      </c>
      <c r="E36" s="392"/>
      <c r="F36" s="392"/>
      <c r="G36" s="393"/>
      <c r="H36" s="590"/>
      <c r="I36" s="597" t="s">
        <v>1069</v>
      </c>
      <c r="J36" s="590"/>
      <c r="K36" s="597" t="s">
        <v>1069</v>
      </c>
      <c r="L36" s="591"/>
    </row>
    <row r="37" spans="2:12" ht="30.65" customHeight="1" thickBot="1">
      <c r="B37" s="661"/>
      <c r="C37" s="394" t="s">
        <v>850</v>
      </c>
      <c r="D37" s="656" t="s">
        <v>882</v>
      </c>
      <c r="E37" s="657"/>
      <c r="F37" s="657"/>
      <c r="G37" s="658"/>
      <c r="H37" s="604" t="s">
        <v>1069</v>
      </c>
      <c r="I37" s="604" t="s">
        <v>1069</v>
      </c>
      <c r="J37" s="604" t="s">
        <v>1069</v>
      </c>
      <c r="K37" s="604" t="s">
        <v>1069</v>
      </c>
      <c r="L37" s="605" t="s">
        <v>1069</v>
      </c>
    </row>
  </sheetData>
  <mergeCells count="34">
    <mergeCell ref="H4:I4"/>
    <mergeCell ref="J4:K4"/>
    <mergeCell ref="H3:K3"/>
    <mergeCell ref="B6:B9"/>
    <mergeCell ref="B10:B20"/>
    <mergeCell ref="D6:G6"/>
    <mergeCell ref="D9:G9"/>
    <mergeCell ref="D10:G10"/>
    <mergeCell ref="D13:G13"/>
    <mergeCell ref="D14:G14"/>
    <mergeCell ref="B21:B37"/>
    <mergeCell ref="D7:G7"/>
    <mergeCell ref="D11:F11"/>
    <mergeCell ref="D12:F12"/>
    <mergeCell ref="G11:G12"/>
    <mergeCell ref="D24:G24"/>
    <mergeCell ref="D30:G30"/>
    <mergeCell ref="D31:G31"/>
    <mergeCell ref="D32:G32"/>
    <mergeCell ref="D33:G33"/>
    <mergeCell ref="D34:G34"/>
    <mergeCell ref="D37:G37"/>
    <mergeCell ref="D21:G21"/>
    <mergeCell ref="D23:G23"/>
    <mergeCell ref="D25:G25"/>
    <mergeCell ref="D26:G26"/>
    <mergeCell ref="D27:G27"/>
    <mergeCell ref="D29:G29"/>
    <mergeCell ref="D15:G15"/>
    <mergeCell ref="D16:G16"/>
    <mergeCell ref="D17:G17"/>
    <mergeCell ref="D18:G18"/>
    <mergeCell ref="D19:G19"/>
    <mergeCell ref="D20:G20"/>
  </mergeCells>
  <phoneticPr fontId="1"/>
  <printOptions horizontalCentered="1"/>
  <pageMargins left="0.51181102362204722" right="0.51181102362204722" top="0.74803149606299213" bottom="0.55118110236220474" header="0.31496062992125984" footer="0.31496062992125984"/>
  <pageSetup paperSize="9" scale="83" orientation="portrait" r:id="rId1"/>
  <colBreaks count="1" manualBreakCount="1">
    <brk id="12" max="31"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K42"/>
  <sheetViews>
    <sheetView showGridLines="0" view="pageBreakPreview" topLeftCell="A15" zoomScale="85" zoomScaleNormal="100" zoomScaleSheetLayoutView="85" workbookViewId="0">
      <selection activeCell="A35" sqref="A35:XFD36"/>
    </sheetView>
  </sheetViews>
  <sheetFormatPr defaultColWidth="9" defaultRowHeight="13"/>
  <cols>
    <col min="1" max="1" width="5.26953125" style="3" customWidth="1"/>
    <col min="2" max="2" width="3.36328125" style="3" customWidth="1"/>
    <col min="3" max="4" width="3.7265625" style="3" customWidth="1"/>
    <col min="5" max="9" width="9" style="3"/>
    <col min="10" max="10" width="16.90625" style="3" customWidth="1"/>
    <col min="11" max="11" width="10.08984375" style="3" customWidth="1"/>
    <col min="12" max="16384" width="9" style="3"/>
  </cols>
  <sheetData>
    <row r="2" spans="1:11">
      <c r="A2" s="890" t="s">
        <v>631</v>
      </c>
      <c r="B2" s="904"/>
      <c r="C2" s="904"/>
      <c r="D2" s="904"/>
      <c r="E2" s="904"/>
      <c r="F2" s="904"/>
      <c r="G2" s="904"/>
      <c r="H2" s="904"/>
      <c r="I2" s="904"/>
      <c r="J2" s="904"/>
      <c r="K2" s="904"/>
    </row>
    <row r="3" spans="1:11">
      <c r="J3" s="160" t="s">
        <v>584</v>
      </c>
    </row>
    <row r="4" spans="1:11">
      <c r="A4" s="3" t="s">
        <v>564</v>
      </c>
    </row>
    <row r="5" spans="1:11">
      <c r="A5" s="3" t="s">
        <v>39</v>
      </c>
    </row>
    <row r="6" spans="1:11">
      <c r="I6" s="908">
        <v>45017</v>
      </c>
      <c r="J6" s="909"/>
      <c r="K6" s="252"/>
    </row>
    <row r="8" spans="1:11" ht="16.5">
      <c r="A8" s="700" t="s">
        <v>565</v>
      </c>
      <c r="B8" s="905"/>
      <c r="C8" s="905"/>
      <c r="D8" s="905"/>
      <c r="E8" s="905"/>
      <c r="F8" s="905"/>
      <c r="G8" s="905"/>
      <c r="H8" s="905"/>
      <c r="I8" s="905"/>
      <c r="J8" s="906"/>
      <c r="K8" s="906"/>
    </row>
    <row r="10" spans="1:11">
      <c r="B10" s="3" t="s">
        <v>632</v>
      </c>
    </row>
    <row r="11" spans="1:11">
      <c r="B11" s="3" t="s">
        <v>633</v>
      </c>
    </row>
    <row r="12" spans="1:11">
      <c r="B12" s="3" t="s">
        <v>613</v>
      </c>
    </row>
    <row r="13" spans="1:11">
      <c r="B13" s="3" t="s">
        <v>614</v>
      </c>
    </row>
    <row r="15" spans="1:11" ht="37.5" customHeight="1">
      <c r="B15" s="743" t="s">
        <v>566</v>
      </c>
      <c r="C15" s="743"/>
      <c r="D15" s="743"/>
      <c r="E15" s="907"/>
      <c r="F15" s="902" t="str">
        <f>③海外研修実施申請書!E14</f>
        <v>株式会社AOTS</v>
      </c>
      <c r="G15" s="903"/>
      <c r="H15" s="903"/>
      <c r="I15" s="903"/>
      <c r="J15" s="903"/>
    </row>
    <row r="16" spans="1:11" ht="37.5" customHeight="1">
      <c r="B16" s="756" t="s">
        <v>120</v>
      </c>
      <c r="C16" s="897"/>
      <c r="D16" s="898"/>
      <c r="E16" s="57" t="s">
        <v>567</v>
      </c>
      <c r="F16" s="902" t="str">
        <f>③海外研修実施申請書!D19</f>
        <v>代表取締役</v>
      </c>
      <c r="G16" s="903"/>
      <c r="H16" s="903"/>
      <c r="I16" s="903"/>
      <c r="J16" s="903"/>
    </row>
    <row r="17" spans="2:10" ht="37.5" customHeight="1">
      <c r="B17" s="899"/>
      <c r="C17" s="900"/>
      <c r="D17" s="901"/>
      <c r="E17" s="57" t="s">
        <v>29</v>
      </c>
      <c r="F17" s="910" t="str">
        <f>③海外研修実施申請書!D20</f>
        <v>田中　太郎</v>
      </c>
      <c r="G17" s="911"/>
      <c r="H17" s="911"/>
      <c r="I17" s="911"/>
      <c r="J17" s="912"/>
    </row>
    <row r="19" spans="2:10">
      <c r="B19" s="3" t="s">
        <v>568</v>
      </c>
    </row>
    <row r="21" spans="2:10">
      <c r="B21" s="3" t="s">
        <v>569</v>
      </c>
    </row>
    <row r="22" spans="2:10">
      <c r="C22" s="176" t="s">
        <v>94</v>
      </c>
      <c r="D22" s="3" t="s">
        <v>570</v>
      </c>
    </row>
    <row r="23" spans="2:10">
      <c r="C23" s="176" t="s">
        <v>167</v>
      </c>
      <c r="D23" s="3" t="s">
        <v>571</v>
      </c>
    </row>
    <row r="25" spans="2:10">
      <c r="B25" s="3" t="s">
        <v>576</v>
      </c>
    </row>
    <row r="26" spans="2:10">
      <c r="C26" s="3" t="s">
        <v>577</v>
      </c>
    </row>
    <row r="27" spans="2:10">
      <c r="C27" s="176" t="s">
        <v>94</v>
      </c>
      <c r="D27" s="3" t="s">
        <v>578</v>
      </c>
    </row>
    <row r="28" spans="2:10">
      <c r="D28" s="3" t="s">
        <v>579</v>
      </c>
    </row>
    <row r="30" spans="2:10">
      <c r="B30" s="3" t="s">
        <v>572</v>
      </c>
    </row>
    <row r="31" spans="2:10">
      <c r="C31" s="176" t="s">
        <v>167</v>
      </c>
      <c r="D31" s="3" t="s">
        <v>573</v>
      </c>
    </row>
    <row r="32" spans="2:10">
      <c r="C32" s="176" t="s">
        <v>94</v>
      </c>
      <c r="D32" s="3" t="s">
        <v>574</v>
      </c>
    </row>
    <row r="34" spans="2:11">
      <c r="B34" s="3" t="s">
        <v>580</v>
      </c>
    </row>
    <row r="35" spans="2:11">
      <c r="B35" s="3" t="s">
        <v>581</v>
      </c>
      <c r="C35" s="3" t="s">
        <v>582</v>
      </c>
    </row>
    <row r="36" spans="2:11">
      <c r="C36" s="3" t="s">
        <v>583</v>
      </c>
    </row>
    <row r="42" spans="2:11">
      <c r="K42" s="3" t="s">
        <v>575</v>
      </c>
    </row>
  </sheetData>
  <mergeCells count="8">
    <mergeCell ref="B16:D17"/>
    <mergeCell ref="F16:J16"/>
    <mergeCell ref="A2:K2"/>
    <mergeCell ref="A8:K8"/>
    <mergeCell ref="B15:E15"/>
    <mergeCell ref="F15:J15"/>
    <mergeCell ref="I6:J6"/>
    <mergeCell ref="F17:J17"/>
  </mergeCells>
  <phoneticPr fontId="1"/>
  <dataValidations disablePrompts="1" count="1">
    <dataValidation type="list" allowBlank="1" showInputMessage="1" showErrorMessage="1" errorTitle="入力エラー" error="プルダウンより選択してください。" sqref="C27 C31:C32 C22:C23"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2F77-DFC3-4C9C-A55E-78F56DE1CB2A}">
  <sheetPr>
    <tabColor theme="4" tint="0.59999389629810485"/>
    <pageSetUpPr fitToPage="1"/>
  </sheetPr>
  <dimension ref="A1:K56"/>
  <sheetViews>
    <sheetView showGridLines="0" view="pageBreakPreview" topLeftCell="A25" zoomScaleNormal="100" zoomScaleSheetLayoutView="100" workbookViewId="0">
      <selection activeCell="A52" sqref="A52:XFD53"/>
    </sheetView>
  </sheetViews>
  <sheetFormatPr defaultColWidth="9" defaultRowHeight="13"/>
  <cols>
    <col min="1" max="1" width="5.26953125" style="3" customWidth="1"/>
    <col min="2" max="2" width="3.36328125" style="3" customWidth="1"/>
    <col min="3" max="4" width="3.7265625" style="3" customWidth="1"/>
    <col min="5" max="9" width="9" style="3"/>
    <col min="10" max="10" width="16.90625" style="3" customWidth="1"/>
    <col min="11" max="11" width="7.453125" style="3" customWidth="1"/>
    <col min="12" max="16384" width="9" style="3"/>
  </cols>
  <sheetData>
    <row r="1" spans="1:11">
      <c r="K1" s="523" t="s">
        <v>584</v>
      </c>
    </row>
    <row r="2" spans="1:11">
      <c r="A2" s="890" t="s">
        <v>1079</v>
      </c>
      <c r="B2" s="904"/>
      <c r="C2" s="904"/>
      <c r="D2" s="904"/>
      <c r="E2" s="904"/>
      <c r="F2" s="904"/>
      <c r="G2" s="904"/>
      <c r="H2" s="904"/>
      <c r="I2" s="904"/>
      <c r="J2" s="904"/>
      <c r="K2" s="904"/>
    </row>
    <row r="3" spans="1:11">
      <c r="A3" s="524"/>
      <c r="B3" s="524"/>
      <c r="C3" s="524"/>
      <c r="D3" s="524"/>
      <c r="E3" s="524"/>
      <c r="F3" s="524"/>
      <c r="G3" s="524"/>
      <c r="H3" s="524"/>
      <c r="I3" s="524"/>
      <c r="J3" s="524"/>
      <c r="K3" s="524"/>
    </row>
    <row r="4" spans="1:11">
      <c r="A4" s="3" t="s">
        <v>564</v>
      </c>
    </row>
    <row r="5" spans="1:11">
      <c r="A5" s="3" t="s">
        <v>39</v>
      </c>
    </row>
    <row r="6" spans="1:11">
      <c r="I6" s="908">
        <v>45017</v>
      </c>
      <c r="J6" s="909"/>
      <c r="K6" s="252"/>
    </row>
    <row r="8" spans="1:11" ht="16.5">
      <c r="A8" s="700" t="s">
        <v>565</v>
      </c>
      <c r="B8" s="905"/>
      <c r="C8" s="905"/>
      <c r="D8" s="905"/>
      <c r="E8" s="905"/>
      <c r="F8" s="905"/>
      <c r="G8" s="905"/>
      <c r="H8" s="905"/>
      <c r="I8" s="905"/>
      <c r="J8" s="906"/>
      <c r="K8" s="906"/>
    </row>
    <row r="10" spans="1:11">
      <c r="B10" s="3" t="s">
        <v>1080</v>
      </c>
    </row>
    <row r="11" spans="1:11">
      <c r="B11" s="3" t="s">
        <v>1020</v>
      </c>
    </row>
    <row r="12" spans="1:11">
      <c r="B12" s="3" t="s">
        <v>1021</v>
      </c>
    </row>
    <row r="13" spans="1:11">
      <c r="B13" s="3" t="s">
        <v>1022</v>
      </c>
    </row>
    <row r="15" spans="1:11" ht="37.5" customHeight="1">
      <c r="B15" s="743" t="s">
        <v>566</v>
      </c>
      <c r="C15" s="743"/>
      <c r="D15" s="743"/>
      <c r="E15" s="907"/>
      <c r="F15" s="902" t="s">
        <v>519</v>
      </c>
      <c r="G15" s="903"/>
      <c r="H15" s="903"/>
      <c r="I15" s="903"/>
      <c r="J15" s="903"/>
    </row>
    <row r="16" spans="1:11" ht="37.5" customHeight="1">
      <c r="B16" s="756" t="s">
        <v>120</v>
      </c>
      <c r="C16" s="897"/>
      <c r="D16" s="898"/>
      <c r="E16" s="57" t="s">
        <v>567</v>
      </c>
      <c r="F16" s="902" t="s">
        <v>521</v>
      </c>
      <c r="G16" s="903"/>
      <c r="H16" s="903"/>
      <c r="I16" s="903"/>
      <c r="J16" s="903"/>
    </row>
    <row r="17" spans="2:10" ht="37.5" customHeight="1">
      <c r="B17" s="899"/>
      <c r="C17" s="900"/>
      <c r="D17" s="901"/>
      <c r="E17" s="57" t="s">
        <v>29</v>
      </c>
      <c r="F17" s="902" t="s">
        <v>522</v>
      </c>
      <c r="G17" s="903"/>
      <c r="H17" s="914"/>
      <c r="I17" s="66"/>
      <c r="J17" s="525" t="s">
        <v>330</v>
      </c>
    </row>
    <row r="19" spans="2:10">
      <c r="B19" s="3" t="s">
        <v>568</v>
      </c>
    </row>
    <row r="20" spans="2:10" ht="12" customHeight="1"/>
    <row r="21" spans="2:10">
      <c r="B21" s="3" t="s">
        <v>569</v>
      </c>
    </row>
    <row r="22" spans="2:10">
      <c r="C22" s="526" t="s">
        <v>94</v>
      </c>
      <c r="D22" s="3" t="s">
        <v>570</v>
      </c>
    </row>
    <row r="23" spans="2:10">
      <c r="C23" s="526" t="s">
        <v>167</v>
      </c>
      <c r="D23" s="3" t="s">
        <v>571</v>
      </c>
    </row>
    <row r="24" spans="2:10" ht="10" customHeight="1"/>
    <row r="25" spans="2:10">
      <c r="B25" s="3" t="s">
        <v>1023</v>
      </c>
    </row>
    <row r="26" spans="2:10">
      <c r="C26" s="526" t="s">
        <v>94</v>
      </c>
      <c r="D26" s="3" t="s">
        <v>1024</v>
      </c>
    </row>
    <row r="27" spans="2:10">
      <c r="D27" s="3" t="s">
        <v>1025</v>
      </c>
    </row>
    <row r="28" spans="2:10">
      <c r="D28" s="3" t="s">
        <v>1026</v>
      </c>
    </row>
    <row r="29" spans="2:10">
      <c r="D29" s="3" t="s">
        <v>1027</v>
      </c>
    </row>
    <row r="30" spans="2:10">
      <c r="D30" s="3" t="s">
        <v>1028</v>
      </c>
    </row>
    <row r="31" spans="2:10" ht="10" customHeight="1"/>
    <row r="32" spans="2:10">
      <c r="B32" s="3" t="s">
        <v>572</v>
      </c>
    </row>
    <row r="33" spans="2:7">
      <c r="C33" s="526" t="s">
        <v>167</v>
      </c>
      <c r="D33" s="3" t="s">
        <v>573</v>
      </c>
    </row>
    <row r="34" spans="2:7">
      <c r="C34" s="526" t="s">
        <v>167</v>
      </c>
      <c r="D34" s="3" t="s">
        <v>574</v>
      </c>
    </row>
    <row r="35" spans="2:7" ht="10" customHeight="1"/>
    <row r="36" spans="2:7">
      <c r="B36" s="3" t="s">
        <v>1029</v>
      </c>
    </row>
    <row r="37" spans="2:7">
      <c r="C37" s="3" t="s">
        <v>1030</v>
      </c>
    </row>
    <row r="38" spans="2:7">
      <c r="C38" s="526" t="s">
        <v>167</v>
      </c>
      <c r="D38" s="3" t="s">
        <v>1031</v>
      </c>
    </row>
    <row r="39" spans="2:7">
      <c r="D39" s="526" t="s">
        <v>167</v>
      </c>
      <c r="E39" s="3" t="s">
        <v>1032</v>
      </c>
    </row>
    <row r="40" spans="2:7">
      <c r="D40" s="526" t="s">
        <v>167</v>
      </c>
      <c r="E40" s="3" t="s">
        <v>1033</v>
      </c>
    </row>
    <row r="41" spans="2:7">
      <c r="E41" s="3" t="s">
        <v>1034</v>
      </c>
    </row>
    <row r="42" spans="2:7">
      <c r="E42" s="3" t="s">
        <v>1035</v>
      </c>
    </row>
    <row r="43" spans="2:7" ht="6" customHeight="1"/>
    <row r="44" spans="2:7">
      <c r="E44" s="3" t="s">
        <v>1036</v>
      </c>
      <c r="F44" s="527"/>
      <c r="G44" s="3" t="s">
        <v>1037</v>
      </c>
    </row>
    <row r="45" spans="2:7">
      <c r="E45" s="3" t="s">
        <v>1038</v>
      </c>
      <c r="F45" s="527"/>
      <c r="G45" s="3" t="s">
        <v>1037</v>
      </c>
    </row>
    <row r="46" spans="2:7">
      <c r="E46" s="3" t="s">
        <v>1039</v>
      </c>
      <c r="F46" s="527"/>
      <c r="G46" s="3" t="s">
        <v>1037</v>
      </c>
    </row>
    <row r="47" spans="2:7" ht="6" customHeight="1"/>
    <row r="48" spans="2:7">
      <c r="E48" s="3" t="s">
        <v>1040</v>
      </c>
    </row>
    <row r="49" spans="2:11">
      <c r="E49" s="3" t="s">
        <v>1041</v>
      </c>
    </row>
    <row r="50" spans="2:11" ht="6" customHeight="1"/>
    <row r="51" spans="2:11">
      <c r="B51" s="3" t="s">
        <v>580</v>
      </c>
    </row>
    <row r="52" spans="2:11">
      <c r="B52" s="3" t="s">
        <v>581</v>
      </c>
      <c r="C52" s="913" t="s">
        <v>1159</v>
      </c>
      <c r="D52" s="913"/>
      <c r="E52" s="913"/>
      <c r="F52" s="913"/>
      <c r="G52" s="913"/>
      <c r="H52" s="913"/>
      <c r="I52" s="913"/>
      <c r="J52" s="913"/>
      <c r="K52" s="913"/>
    </row>
    <row r="53" spans="2:11">
      <c r="C53" s="913"/>
      <c r="D53" s="913"/>
      <c r="E53" s="913"/>
      <c r="F53" s="913"/>
      <c r="G53" s="913"/>
      <c r="H53" s="913"/>
      <c r="I53" s="913"/>
      <c r="J53" s="913"/>
      <c r="K53" s="913"/>
    </row>
    <row r="54" spans="2:11">
      <c r="B54" s="3" t="s">
        <v>581</v>
      </c>
      <c r="C54" s="3" t="s">
        <v>582</v>
      </c>
    </row>
    <row r="55" spans="2:11">
      <c r="C55" s="3" t="s">
        <v>583</v>
      </c>
    </row>
    <row r="56" spans="2:11">
      <c r="J56" s="4" t="s">
        <v>575</v>
      </c>
    </row>
  </sheetData>
  <mergeCells count="9">
    <mergeCell ref="C52:K53"/>
    <mergeCell ref="B16:D17"/>
    <mergeCell ref="F16:J16"/>
    <mergeCell ref="F17:H17"/>
    <mergeCell ref="A2:K2"/>
    <mergeCell ref="I6:J6"/>
    <mergeCell ref="A8:K8"/>
    <mergeCell ref="B15:E15"/>
    <mergeCell ref="F15:J15"/>
  </mergeCells>
  <phoneticPr fontId="1"/>
  <dataValidations count="1">
    <dataValidation type="list" allowBlank="1" showInputMessage="1" showErrorMessage="1" errorTitle="入力エラー" error="プルダウンより選択してください。" sqref="C26 C33:C34 C38 C22:C23 D39:D40" xr:uid="{B320E166-B6DE-4A4A-8250-D3770D2B8BBF}">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2:S109"/>
  <sheetViews>
    <sheetView showGridLines="0" showZeros="0" view="pageBreakPreview" topLeftCell="A13" zoomScale="85" zoomScaleNormal="100" zoomScaleSheetLayoutView="85" workbookViewId="0">
      <selection activeCell="B26" sqref="B26:S26"/>
    </sheetView>
  </sheetViews>
  <sheetFormatPr defaultColWidth="9" defaultRowHeight="17.25" customHeight="1"/>
  <cols>
    <col min="1" max="1" width="6.36328125" style="3" bestFit="1" customWidth="1"/>
    <col min="2" max="2" width="3.453125" style="3" bestFit="1" customWidth="1"/>
    <col min="3" max="3" width="3.453125" style="3" customWidth="1"/>
    <col min="4" max="5" width="7" style="3" customWidth="1"/>
    <col min="6" max="6" width="4.453125" style="3" customWidth="1"/>
    <col min="7" max="7" width="3.36328125" style="3" customWidth="1"/>
    <col min="8" max="8" width="8.36328125" style="3" customWidth="1"/>
    <col min="9" max="9" width="4.453125" style="3" customWidth="1"/>
    <col min="10" max="10" width="3.36328125" style="3" bestFit="1" customWidth="1"/>
    <col min="11" max="11" width="3.36328125" style="3" customWidth="1"/>
    <col min="12" max="12" width="3.36328125" style="3" bestFit="1" customWidth="1"/>
    <col min="13" max="13" width="4.90625" style="3" customWidth="1"/>
    <col min="14" max="14" width="3.36328125" style="3" bestFit="1" customWidth="1"/>
    <col min="15" max="16" width="9" style="3"/>
    <col min="17" max="18" width="7.08984375" style="3" customWidth="1"/>
    <col min="19" max="19" width="5.453125" style="3" customWidth="1"/>
    <col min="20" max="16384" width="9" style="3"/>
  </cols>
  <sheetData>
    <row r="2" spans="1:19" ht="17.25" customHeight="1">
      <c r="A2" s="700" t="s">
        <v>139</v>
      </c>
      <c r="B2" s="700"/>
      <c r="C2" s="700"/>
      <c r="D2" s="700"/>
      <c r="E2" s="700"/>
      <c r="F2" s="700"/>
      <c r="G2" s="700"/>
      <c r="H2" s="700"/>
      <c r="I2" s="700"/>
      <c r="J2" s="700"/>
      <c r="K2" s="700"/>
      <c r="L2" s="700"/>
      <c r="M2" s="700"/>
      <c r="N2" s="700"/>
      <c r="O2" s="700"/>
      <c r="P2" s="700"/>
      <c r="Q2" s="700"/>
      <c r="R2" s="700"/>
      <c r="S2" s="700"/>
    </row>
    <row r="4" spans="1:19" ht="17.25" customHeight="1">
      <c r="A4" s="943" t="s">
        <v>118</v>
      </c>
      <c r="B4" s="943"/>
      <c r="C4" s="943"/>
      <c r="D4" s="943"/>
      <c r="E4" s="943"/>
      <c r="F4" s="56" t="s">
        <v>143</v>
      </c>
      <c r="G4" s="956" t="str">
        <f>①海外研修実施希望申込書!F11</f>
        <v>株式会社AOTS</v>
      </c>
      <c r="H4" s="956"/>
      <c r="I4" s="956"/>
      <c r="J4" s="956"/>
      <c r="K4" s="956"/>
      <c r="L4" s="956"/>
      <c r="M4" s="956"/>
      <c r="N4" s="956"/>
      <c r="O4" s="956"/>
      <c r="P4" s="956"/>
      <c r="Q4" s="957"/>
      <c r="R4" s="929" t="s">
        <v>203</v>
      </c>
      <c r="S4" s="929"/>
    </row>
    <row r="5" spans="1:19" ht="17.25" customHeight="1">
      <c r="A5" s="944"/>
      <c r="B5" s="944"/>
      <c r="C5" s="944"/>
      <c r="D5" s="944"/>
      <c r="E5" s="944"/>
      <c r="F5" s="46" t="s">
        <v>145</v>
      </c>
      <c r="G5" s="991" t="str">
        <f>①海外研修実施希望申込書!F12</f>
        <v>AOTS Co., Ltd.</v>
      </c>
      <c r="H5" s="991"/>
      <c r="I5" s="991"/>
      <c r="J5" s="991"/>
      <c r="K5" s="991"/>
      <c r="L5" s="991"/>
      <c r="M5" s="991"/>
      <c r="N5" s="991"/>
      <c r="O5" s="991"/>
      <c r="P5" s="991"/>
      <c r="Q5" s="992"/>
      <c r="R5" s="930" t="str">
        <f>①海外研修実施希望申込書!J7</f>
        <v>通常型</v>
      </c>
      <c r="S5" s="930"/>
    </row>
    <row r="6" spans="1:19" ht="17.25" customHeight="1">
      <c r="A6" s="68" t="s">
        <v>142</v>
      </c>
      <c r="B6" s="1007" t="s">
        <v>146</v>
      </c>
      <c r="C6" s="1007"/>
      <c r="D6" s="1007"/>
      <c r="E6" s="1008"/>
      <c r="F6" s="60" t="s">
        <v>143</v>
      </c>
      <c r="G6" s="956" t="str">
        <f>①海外研修実施希望申込書!E24</f>
        <v>インドネシア・ジャカルタ</v>
      </c>
      <c r="H6" s="956"/>
      <c r="I6" s="956"/>
      <c r="J6" s="956"/>
      <c r="K6" s="956"/>
      <c r="L6" s="956"/>
      <c r="M6" s="956"/>
      <c r="N6" s="956"/>
      <c r="O6" s="956"/>
      <c r="P6" s="956"/>
      <c r="Q6" s="956"/>
      <c r="R6" s="956"/>
      <c r="S6" s="957"/>
    </row>
    <row r="7" spans="1:19" ht="17.25" customHeight="1">
      <c r="A7" s="48"/>
      <c r="B7" s="25"/>
      <c r="C7" s="25"/>
      <c r="D7" s="25"/>
      <c r="E7" s="67"/>
      <c r="F7" s="43" t="s">
        <v>145</v>
      </c>
      <c r="G7" s="991" t="str">
        <f>①海外研修実施希望申込書!E25</f>
        <v>Indonesia, Jakarta</v>
      </c>
      <c r="H7" s="991"/>
      <c r="I7" s="991"/>
      <c r="J7" s="991"/>
      <c r="K7" s="991"/>
      <c r="L7" s="991"/>
      <c r="M7" s="991"/>
      <c r="N7" s="991"/>
      <c r="O7" s="991"/>
      <c r="P7" s="991"/>
      <c r="Q7" s="991"/>
      <c r="R7" s="991"/>
      <c r="S7" s="992"/>
    </row>
    <row r="8" spans="1:19" ht="17.25" customHeight="1">
      <c r="A8" s="68" t="s">
        <v>147</v>
      </c>
      <c r="B8" s="1007" t="s">
        <v>148</v>
      </c>
      <c r="C8" s="1007"/>
      <c r="D8" s="1007"/>
      <c r="E8" s="1008"/>
      <c r="F8" s="945" t="s">
        <v>143</v>
      </c>
      <c r="G8" s="993" t="str">
        <f>①海外研修実施希望申込書!C30</f>
        <v>現場リーダーのための5Sの基本と生産管理研修</v>
      </c>
      <c r="H8" s="993"/>
      <c r="I8" s="993"/>
      <c r="J8" s="993"/>
      <c r="K8" s="993"/>
      <c r="L8" s="993"/>
      <c r="M8" s="993"/>
      <c r="N8" s="993"/>
      <c r="O8" s="993"/>
      <c r="P8" s="993"/>
      <c r="Q8" s="993"/>
      <c r="R8" s="993"/>
      <c r="S8" s="994"/>
    </row>
    <row r="9" spans="1:19" ht="17.25" customHeight="1">
      <c r="A9" s="48"/>
      <c r="B9" s="25"/>
      <c r="C9" s="25"/>
      <c r="D9" s="25"/>
      <c r="E9" s="67"/>
      <c r="F9" s="946"/>
      <c r="G9" s="995"/>
      <c r="H9" s="995"/>
      <c r="I9" s="995"/>
      <c r="J9" s="995"/>
      <c r="K9" s="995"/>
      <c r="L9" s="995"/>
      <c r="M9" s="995"/>
      <c r="N9" s="995"/>
      <c r="O9" s="995"/>
      <c r="P9" s="995"/>
      <c r="Q9" s="995"/>
      <c r="R9" s="995"/>
      <c r="S9" s="996"/>
    </row>
    <row r="10" spans="1:19" ht="17.25" customHeight="1">
      <c r="A10" s="48"/>
      <c r="B10" s="25"/>
      <c r="C10" s="25"/>
      <c r="D10" s="25"/>
      <c r="E10" s="67"/>
      <c r="F10" s="917" t="s">
        <v>145</v>
      </c>
      <c r="G10" s="997" t="str">
        <f>①海外研修実施希望申込書!C32</f>
        <v>5S and Production Management Training for Leaders at a Manufacutruing Site</v>
      </c>
      <c r="H10" s="997"/>
      <c r="I10" s="997"/>
      <c r="J10" s="997"/>
      <c r="K10" s="997"/>
      <c r="L10" s="997"/>
      <c r="M10" s="997"/>
      <c r="N10" s="997"/>
      <c r="O10" s="997"/>
      <c r="P10" s="997"/>
      <c r="Q10" s="997"/>
      <c r="R10" s="997"/>
      <c r="S10" s="998"/>
    </row>
    <row r="11" spans="1:19" ht="17.25" customHeight="1">
      <c r="A11" s="51"/>
      <c r="B11" s="64"/>
      <c r="C11" s="64"/>
      <c r="D11" s="64"/>
      <c r="E11" s="65"/>
      <c r="F11" s="945"/>
      <c r="G11" s="999"/>
      <c r="H11" s="999"/>
      <c r="I11" s="999"/>
      <c r="J11" s="999"/>
      <c r="K11" s="999"/>
      <c r="L11" s="999"/>
      <c r="M11" s="999"/>
      <c r="N11" s="999"/>
      <c r="O11" s="999"/>
      <c r="P11" s="999"/>
      <c r="Q11" s="999"/>
      <c r="R11" s="999"/>
      <c r="S11" s="1000"/>
    </row>
    <row r="12" spans="1:19" ht="17.25" customHeight="1">
      <c r="A12" s="69" t="s">
        <v>149</v>
      </c>
      <c r="B12" s="931" t="s">
        <v>359</v>
      </c>
      <c r="C12" s="932"/>
      <c r="D12" s="932"/>
      <c r="E12" s="932"/>
      <c r="F12" s="933"/>
      <c r="G12" s="933"/>
      <c r="H12" s="933"/>
      <c r="I12" s="933"/>
      <c r="J12" s="933"/>
      <c r="K12" s="933"/>
      <c r="L12" s="933"/>
      <c r="M12" s="933"/>
      <c r="N12" s="933"/>
      <c r="O12" s="933"/>
      <c r="P12" s="933"/>
      <c r="Q12" s="933"/>
      <c r="R12" s="933"/>
      <c r="S12" s="933"/>
    </row>
    <row r="13" spans="1:19" ht="17.25" customHeight="1">
      <c r="A13" s="50"/>
      <c r="B13" s="1001"/>
      <c r="C13" s="1001"/>
      <c r="D13" s="1001"/>
      <c r="E13" s="1001"/>
      <c r="F13" s="42" t="s">
        <v>210</v>
      </c>
      <c r="G13" s="1001"/>
      <c r="H13" s="1001"/>
      <c r="I13" s="1001"/>
      <c r="J13" s="1001"/>
      <c r="K13" s="45" t="s">
        <v>204</v>
      </c>
      <c r="L13" s="1006">
        <v>5</v>
      </c>
      <c r="M13" s="1006"/>
      <c r="N13" s="1006"/>
      <c r="O13" s="43" t="s">
        <v>206</v>
      </c>
      <c r="P13" s="43"/>
      <c r="Q13" s="43"/>
      <c r="R13" s="43"/>
      <c r="S13" s="23"/>
    </row>
    <row r="14" spans="1:19" ht="17.25" customHeight="1">
      <c r="A14" s="26" t="s">
        <v>150</v>
      </c>
      <c r="B14" s="934" t="s">
        <v>513</v>
      </c>
      <c r="C14" s="933"/>
      <c r="D14" s="933"/>
      <c r="E14" s="933"/>
      <c r="F14" s="933"/>
      <c r="G14" s="933"/>
      <c r="H14" s="933"/>
      <c r="I14" s="933"/>
      <c r="J14" s="933"/>
      <c r="K14" s="933"/>
      <c r="L14" s="933"/>
      <c r="M14" s="933"/>
      <c r="N14" s="933"/>
      <c r="O14" s="933"/>
      <c r="P14" s="933"/>
      <c r="Q14" s="933"/>
      <c r="R14" s="933"/>
      <c r="S14" s="933"/>
    </row>
    <row r="15" spans="1:19" ht="17.25" customHeight="1">
      <c r="A15" s="50"/>
      <c r="B15" s="915">
        <f>①海外研修実施希望申込書!J24</f>
        <v>20</v>
      </c>
      <c r="C15" s="915"/>
      <c r="D15" s="915"/>
      <c r="E15" s="45" t="s">
        <v>204</v>
      </c>
      <c r="F15" s="1002"/>
      <c r="G15" s="1002"/>
      <c r="H15" s="1003"/>
      <c r="I15" s="1003"/>
      <c r="J15" s="1003"/>
      <c r="K15" s="1003"/>
      <c r="L15" s="1003"/>
      <c r="M15" s="1003"/>
      <c r="N15" s="1003"/>
      <c r="O15" s="1003"/>
      <c r="P15" s="1003"/>
      <c r="Q15" s="1003"/>
      <c r="R15" s="1004"/>
      <c r="S15" s="23" t="s">
        <v>205</v>
      </c>
    </row>
    <row r="16" spans="1:19" ht="17.25" customHeight="1">
      <c r="A16" s="26" t="s">
        <v>151</v>
      </c>
      <c r="B16" s="934" t="s">
        <v>417</v>
      </c>
      <c r="C16" s="933"/>
      <c r="D16" s="933"/>
      <c r="E16" s="933"/>
      <c r="F16" s="933"/>
      <c r="G16" s="933"/>
      <c r="H16" s="933"/>
      <c r="I16" s="933"/>
      <c r="J16" s="933"/>
      <c r="K16" s="933"/>
      <c r="L16" s="933"/>
      <c r="M16" s="933"/>
      <c r="N16" s="933"/>
      <c r="O16" s="933"/>
      <c r="P16" s="933"/>
      <c r="Q16" s="933"/>
      <c r="R16" s="933"/>
      <c r="S16" s="933"/>
    </row>
    <row r="17" spans="1:19" ht="17.25" customHeight="1">
      <c r="A17" s="49"/>
      <c r="B17" s="935">
        <f>①海外研修実施希望申込書!B43</f>
        <v>0</v>
      </c>
      <c r="C17" s="936"/>
      <c r="D17" s="936"/>
      <c r="E17" s="936"/>
      <c r="F17" s="936"/>
      <c r="G17" s="936"/>
      <c r="H17" s="936"/>
      <c r="I17" s="936"/>
      <c r="J17" s="936"/>
      <c r="K17" s="936"/>
      <c r="L17" s="936"/>
      <c r="M17" s="936"/>
      <c r="N17" s="936"/>
      <c r="O17" s="936"/>
      <c r="P17" s="936"/>
      <c r="Q17" s="936"/>
      <c r="R17" s="936"/>
      <c r="S17" s="936"/>
    </row>
    <row r="18" spans="1:19" ht="17.25" customHeight="1">
      <c r="A18" s="49"/>
      <c r="B18" s="937"/>
      <c r="C18" s="938"/>
      <c r="D18" s="938"/>
      <c r="E18" s="938"/>
      <c r="F18" s="938"/>
      <c r="G18" s="938"/>
      <c r="H18" s="938"/>
      <c r="I18" s="938"/>
      <c r="J18" s="938"/>
      <c r="K18" s="938"/>
      <c r="L18" s="938"/>
      <c r="M18" s="938"/>
      <c r="N18" s="938"/>
      <c r="O18" s="938"/>
      <c r="P18" s="938"/>
      <c r="Q18" s="938"/>
      <c r="R18" s="938"/>
      <c r="S18" s="938"/>
    </row>
    <row r="19" spans="1:19" ht="17.25" customHeight="1">
      <c r="A19" s="49"/>
      <c r="B19" s="937"/>
      <c r="C19" s="938"/>
      <c r="D19" s="938"/>
      <c r="E19" s="938"/>
      <c r="F19" s="938"/>
      <c r="G19" s="938"/>
      <c r="H19" s="938"/>
      <c r="I19" s="938"/>
      <c r="J19" s="938"/>
      <c r="K19" s="938"/>
      <c r="L19" s="938"/>
      <c r="M19" s="938"/>
      <c r="N19" s="938"/>
      <c r="O19" s="938"/>
      <c r="P19" s="938"/>
      <c r="Q19" s="938"/>
      <c r="R19" s="938"/>
      <c r="S19" s="938"/>
    </row>
    <row r="20" spans="1:19" ht="17.25" customHeight="1">
      <c r="A20" s="50"/>
      <c r="B20" s="937"/>
      <c r="C20" s="938"/>
      <c r="D20" s="938"/>
      <c r="E20" s="938"/>
      <c r="F20" s="938"/>
      <c r="G20" s="938"/>
      <c r="H20" s="938"/>
      <c r="I20" s="938"/>
      <c r="J20" s="938"/>
      <c r="K20" s="938"/>
      <c r="L20" s="938"/>
      <c r="M20" s="938"/>
      <c r="N20" s="938"/>
      <c r="O20" s="938"/>
      <c r="P20" s="938"/>
      <c r="Q20" s="938"/>
      <c r="R20" s="938"/>
      <c r="S20" s="938"/>
    </row>
    <row r="21" spans="1:19" ht="17.25" customHeight="1">
      <c r="A21" s="26" t="s">
        <v>152</v>
      </c>
      <c r="B21" s="934" t="s">
        <v>360</v>
      </c>
      <c r="C21" s="933"/>
      <c r="D21" s="933"/>
      <c r="E21" s="933"/>
      <c r="F21" s="933"/>
      <c r="G21" s="933"/>
      <c r="H21" s="933"/>
      <c r="I21" s="933"/>
      <c r="J21" s="933"/>
      <c r="K21" s="933"/>
      <c r="L21" s="933"/>
      <c r="M21" s="933"/>
      <c r="N21" s="933"/>
      <c r="O21" s="933"/>
      <c r="P21" s="933"/>
      <c r="Q21" s="933"/>
      <c r="R21" s="933"/>
      <c r="S21" s="933"/>
    </row>
    <row r="22" spans="1:19" ht="17.25" customHeight="1">
      <c r="A22" s="49"/>
      <c r="B22" s="939">
        <f>①海外研修実施希望申込書!B35</f>
        <v>0</v>
      </c>
      <c r="C22" s="940"/>
      <c r="D22" s="940"/>
      <c r="E22" s="940"/>
      <c r="F22" s="940"/>
      <c r="G22" s="940"/>
      <c r="H22" s="940"/>
      <c r="I22" s="940"/>
      <c r="J22" s="940"/>
      <c r="K22" s="940"/>
      <c r="L22" s="940"/>
      <c r="M22" s="940"/>
      <c r="N22" s="940"/>
      <c r="O22" s="940"/>
      <c r="P22" s="940"/>
      <c r="Q22" s="940"/>
      <c r="R22" s="940"/>
      <c r="S22" s="940"/>
    </row>
    <row r="23" spans="1:19" ht="17.25" customHeight="1">
      <c r="A23" s="49"/>
      <c r="B23" s="941"/>
      <c r="C23" s="942"/>
      <c r="D23" s="942"/>
      <c r="E23" s="942"/>
      <c r="F23" s="942"/>
      <c r="G23" s="942"/>
      <c r="H23" s="942"/>
      <c r="I23" s="942"/>
      <c r="J23" s="942"/>
      <c r="K23" s="942"/>
      <c r="L23" s="942"/>
      <c r="M23" s="942"/>
      <c r="N23" s="942"/>
      <c r="O23" s="942"/>
      <c r="P23" s="942"/>
      <c r="Q23" s="942"/>
      <c r="R23" s="942"/>
      <c r="S23" s="942"/>
    </row>
    <row r="24" spans="1:19" ht="17.25" customHeight="1">
      <c r="A24" s="49"/>
      <c r="B24" s="941"/>
      <c r="C24" s="942"/>
      <c r="D24" s="942"/>
      <c r="E24" s="942"/>
      <c r="F24" s="942"/>
      <c r="G24" s="942"/>
      <c r="H24" s="942"/>
      <c r="I24" s="942"/>
      <c r="J24" s="942"/>
      <c r="K24" s="942"/>
      <c r="L24" s="942"/>
      <c r="M24" s="942"/>
      <c r="N24" s="942"/>
      <c r="O24" s="942"/>
      <c r="P24" s="942"/>
      <c r="Q24" s="942"/>
      <c r="R24" s="942"/>
      <c r="S24" s="942"/>
    </row>
    <row r="25" spans="1:19" ht="17.25" customHeight="1">
      <c r="A25" s="50"/>
      <c r="B25" s="941"/>
      <c r="C25" s="942"/>
      <c r="D25" s="942"/>
      <c r="E25" s="942"/>
      <c r="F25" s="942"/>
      <c r="G25" s="942"/>
      <c r="H25" s="942"/>
      <c r="I25" s="942"/>
      <c r="J25" s="942"/>
      <c r="K25" s="942"/>
      <c r="L25" s="942"/>
      <c r="M25" s="942"/>
      <c r="N25" s="942"/>
      <c r="O25" s="942"/>
      <c r="P25" s="942"/>
      <c r="Q25" s="942"/>
      <c r="R25" s="942"/>
      <c r="S25" s="942"/>
    </row>
    <row r="26" spans="1:19" ht="17.25" customHeight="1">
      <c r="A26" s="26" t="s">
        <v>153</v>
      </c>
      <c r="B26" s="934" t="s">
        <v>358</v>
      </c>
      <c r="C26" s="933"/>
      <c r="D26" s="933"/>
      <c r="E26" s="933"/>
      <c r="F26" s="933"/>
      <c r="G26" s="933"/>
      <c r="H26" s="933"/>
      <c r="I26" s="933"/>
      <c r="J26" s="933"/>
      <c r="K26" s="933"/>
      <c r="L26" s="933"/>
      <c r="M26" s="933"/>
      <c r="N26" s="933"/>
      <c r="O26" s="933"/>
      <c r="P26" s="933"/>
      <c r="Q26" s="933"/>
      <c r="R26" s="933"/>
      <c r="S26" s="933"/>
    </row>
    <row r="27" spans="1:19" ht="17.25" customHeight="1">
      <c r="A27" s="49"/>
      <c r="B27" s="916" t="s">
        <v>158</v>
      </c>
      <c r="C27" s="916"/>
      <c r="D27" s="916"/>
      <c r="E27" s="180">
        <f>①海外研修実施希望申込書!D61</f>
        <v>1</v>
      </c>
      <c r="G27" s="916" t="s">
        <v>159</v>
      </c>
      <c r="H27" s="916"/>
      <c r="I27" s="1005" t="str">
        <f>①海外研修実施希望申込書!H61</f>
        <v>英語</v>
      </c>
      <c r="J27" s="1005"/>
      <c r="K27" s="1005"/>
      <c r="L27" s="1005"/>
      <c r="M27" s="1005"/>
      <c r="N27" s="1005"/>
      <c r="S27" s="41"/>
    </row>
    <row r="28" spans="1:19" ht="17.25" customHeight="1">
      <c r="A28" s="49"/>
      <c r="B28" s="3" t="s">
        <v>533</v>
      </c>
      <c r="E28" s="180" t="str">
        <f>①海外研修実施希望申込書!D62</f>
        <v>あり</v>
      </c>
      <c r="F28" s="280"/>
      <c r="G28" s="280"/>
      <c r="H28" s="280"/>
      <c r="I28" s="40"/>
      <c r="J28" s="40"/>
      <c r="K28" s="40"/>
      <c r="L28" s="40"/>
      <c r="M28" s="40"/>
      <c r="N28" s="40"/>
      <c r="S28" s="41"/>
    </row>
    <row r="29" spans="1:19" ht="17.25" customHeight="1">
      <c r="A29" s="49"/>
      <c r="B29" s="917" t="s">
        <v>160</v>
      </c>
      <c r="C29" s="917"/>
      <c r="D29" s="917"/>
      <c r="E29" s="955" t="str">
        <f>①海外研修実施希望申込書!D63</f>
        <v>英語</v>
      </c>
      <c r="F29" s="955"/>
      <c r="G29" s="955"/>
      <c r="H29" s="955"/>
      <c r="I29" s="21" t="str">
        <f>①海外研修実施希望申込書!G63</f>
        <v>⇔</v>
      </c>
      <c r="J29" s="955" t="str">
        <f>①海外研修実施希望申込書!H63</f>
        <v>インドネシア語</v>
      </c>
      <c r="K29" s="955"/>
      <c r="L29" s="955"/>
      <c r="M29" s="955"/>
      <c r="N29" s="955"/>
      <c r="O29" s="955"/>
      <c r="S29" s="41"/>
    </row>
    <row r="30" spans="1:19" ht="17.25" customHeight="1">
      <c r="A30" s="49"/>
      <c r="B30" s="44"/>
      <c r="C30" s="743" t="s">
        <v>161</v>
      </c>
      <c r="D30" s="743"/>
      <c r="E30" s="743"/>
      <c r="F30" s="743" t="s">
        <v>162</v>
      </c>
      <c r="G30" s="743"/>
      <c r="H30" s="743"/>
      <c r="I30" s="743"/>
      <c r="J30" s="743"/>
      <c r="K30" s="743"/>
      <c r="L30" s="743"/>
      <c r="M30" s="743"/>
      <c r="N30" s="743"/>
      <c r="O30" s="743"/>
      <c r="P30" s="743"/>
      <c r="Q30" s="743" t="s">
        <v>163</v>
      </c>
      <c r="R30" s="743"/>
      <c r="S30" s="743"/>
    </row>
    <row r="31" spans="1:19" ht="17.25" customHeight="1">
      <c r="A31" s="49"/>
      <c r="B31" s="32" t="s">
        <v>154</v>
      </c>
      <c r="C31" s="928"/>
      <c r="D31" s="928"/>
      <c r="E31" s="928"/>
      <c r="F31" s="928" t="s">
        <v>365</v>
      </c>
      <c r="G31" s="928"/>
      <c r="H31" s="928"/>
      <c r="I31" s="928"/>
      <c r="J31" s="928"/>
      <c r="K31" s="928"/>
      <c r="L31" s="928"/>
      <c r="M31" s="928"/>
      <c r="N31" s="928"/>
      <c r="O31" s="928"/>
      <c r="P31" s="928"/>
      <c r="Q31" s="925">
        <v>20</v>
      </c>
      <c r="R31" s="925"/>
      <c r="S31" s="925"/>
    </row>
    <row r="32" spans="1:19" ht="17.25" customHeight="1">
      <c r="A32" s="49"/>
      <c r="B32" s="35" t="s">
        <v>155</v>
      </c>
      <c r="C32" s="923"/>
      <c r="D32" s="923"/>
      <c r="E32" s="923"/>
      <c r="F32" s="923"/>
      <c r="G32" s="923"/>
      <c r="H32" s="923"/>
      <c r="I32" s="923"/>
      <c r="J32" s="923"/>
      <c r="K32" s="923"/>
      <c r="L32" s="923"/>
      <c r="M32" s="923"/>
      <c r="N32" s="923"/>
      <c r="O32" s="923"/>
      <c r="P32" s="923"/>
      <c r="Q32" s="926"/>
      <c r="R32" s="926"/>
      <c r="S32" s="926"/>
    </row>
    <row r="33" spans="1:19" ht="17.25" customHeight="1">
      <c r="A33" s="49"/>
      <c r="B33" s="35" t="s">
        <v>156</v>
      </c>
      <c r="C33" s="923"/>
      <c r="D33" s="923"/>
      <c r="E33" s="923"/>
      <c r="F33" s="923"/>
      <c r="G33" s="923"/>
      <c r="H33" s="923"/>
      <c r="I33" s="923"/>
      <c r="J33" s="923"/>
      <c r="K33" s="923"/>
      <c r="L33" s="923"/>
      <c r="M33" s="923"/>
      <c r="N33" s="923"/>
      <c r="O33" s="923"/>
      <c r="P33" s="923"/>
      <c r="Q33" s="926"/>
      <c r="R33" s="926"/>
      <c r="S33" s="926"/>
    </row>
    <row r="34" spans="1:19" ht="17.25" customHeight="1">
      <c r="A34" s="50"/>
      <c r="B34" s="33" t="s">
        <v>157</v>
      </c>
      <c r="C34" s="924"/>
      <c r="D34" s="924"/>
      <c r="E34" s="924"/>
      <c r="F34" s="924"/>
      <c r="G34" s="924"/>
      <c r="H34" s="924"/>
      <c r="I34" s="924"/>
      <c r="J34" s="924"/>
      <c r="K34" s="924"/>
      <c r="L34" s="924"/>
      <c r="M34" s="924"/>
      <c r="N34" s="924"/>
      <c r="O34" s="924"/>
      <c r="P34" s="924"/>
      <c r="Q34" s="927"/>
      <c r="R34" s="927"/>
      <c r="S34" s="927"/>
    </row>
    <row r="35" spans="1:19" ht="17.25" customHeight="1">
      <c r="A35" s="26" t="s">
        <v>164</v>
      </c>
      <c r="B35" s="934" t="s">
        <v>213</v>
      </c>
      <c r="C35" s="933"/>
      <c r="D35" s="933"/>
      <c r="E35" s="933"/>
      <c r="F35" s="933"/>
      <c r="G35" s="933"/>
      <c r="H35" s="933"/>
      <c r="I35" s="933"/>
      <c r="J35" s="933"/>
      <c r="K35" s="933"/>
      <c r="L35" s="933"/>
      <c r="M35" s="933"/>
      <c r="N35" s="933"/>
      <c r="O35" s="933"/>
      <c r="P35" s="933"/>
      <c r="Q35" s="933"/>
      <c r="R35" s="933"/>
      <c r="S35" s="933"/>
    </row>
    <row r="36" spans="1:19" ht="17.25" customHeight="1">
      <c r="A36" s="49"/>
      <c r="B36" s="947" t="s">
        <v>165</v>
      </c>
      <c r="C36" s="948"/>
      <c r="D36" s="948"/>
      <c r="E36" s="948"/>
      <c r="F36" s="948"/>
      <c r="G36" s="948"/>
      <c r="H36" s="948"/>
      <c r="I36" s="948"/>
      <c r="J36" s="948"/>
      <c r="K36" s="948"/>
      <c r="L36" s="948"/>
      <c r="M36" s="948"/>
      <c r="N36" s="948"/>
      <c r="O36" s="948"/>
      <c r="P36" s="948"/>
      <c r="Q36" s="948"/>
      <c r="R36" s="948"/>
      <c r="S36" s="948"/>
    </row>
    <row r="37" spans="1:19" ht="17.25" customHeight="1">
      <c r="A37" s="49"/>
      <c r="B37" s="949"/>
      <c r="C37" s="950"/>
      <c r="D37" s="950"/>
      <c r="E37" s="950"/>
      <c r="F37" s="950"/>
      <c r="G37" s="950"/>
      <c r="H37" s="950"/>
      <c r="I37" s="950"/>
      <c r="J37" s="950"/>
      <c r="K37" s="950"/>
      <c r="L37" s="950"/>
      <c r="M37" s="950"/>
      <c r="N37" s="950"/>
      <c r="O37" s="950"/>
      <c r="P37" s="950"/>
      <c r="Q37" s="950"/>
      <c r="R37" s="950"/>
      <c r="S37" s="950"/>
    </row>
    <row r="38" spans="1:19" ht="17.25" customHeight="1">
      <c r="A38" s="49"/>
      <c r="B38" s="951"/>
      <c r="C38" s="952"/>
      <c r="D38" s="952"/>
      <c r="E38" s="952"/>
      <c r="F38" s="952"/>
      <c r="G38" s="952"/>
      <c r="H38" s="952"/>
      <c r="I38" s="952"/>
      <c r="J38" s="952"/>
      <c r="K38" s="952"/>
      <c r="L38" s="952"/>
      <c r="M38" s="952"/>
      <c r="N38" s="952"/>
      <c r="O38" s="952"/>
      <c r="P38" s="952"/>
      <c r="Q38" s="952"/>
      <c r="R38" s="952"/>
      <c r="S38" s="952"/>
    </row>
    <row r="39" spans="1:19" ht="17.25" customHeight="1">
      <c r="A39" s="49"/>
      <c r="B39" s="951"/>
      <c r="C39" s="952"/>
      <c r="D39" s="952"/>
      <c r="E39" s="952"/>
      <c r="F39" s="952"/>
      <c r="G39" s="952"/>
      <c r="H39" s="952"/>
      <c r="I39" s="952"/>
      <c r="J39" s="952"/>
      <c r="K39" s="952"/>
      <c r="L39" s="952"/>
      <c r="M39" s="952"/>
      <c r="N39" s="952"/>
      <c r="O39" s="952"/>
      <c r="P39" s="952"/>
      <c r="Q39" s="952"/>
      <c r="R39" s="952"/>
      <c r="S39" s="952"/>
    </row>
    <row r="40" spans="1:19" ht="17.25" customHeight="1">
      <c r="A40" s="53"/>
      <c r="B40" s="953"/>
      <c r="C40" s="954"/>
      <c r="D40" s="954"/>
      <c r="E40" s="954"/>
      <c r="F40" s="954"/>
      <c r="G40" s="954"/>
      <c r="H40" s="954"/>
      <c r="I40" s="954"/>
      <c r="J40" s="954"/>
      <c r="K40" s="954"/>
      <c r="L40" s="954"/>
      <c r="M40" s="954"/>
      <c r="N40" s="954"/>
      <c r="O40" s="954"/>
      <c r="P40" s="954"/>
      <c r="Q40" s="954"/>
      <c r="R40" s="954"/>
      <c r="S40" s="954"/>
    </row>
    <row r="41" spans="1:19" ht="17.25" customHeight="1">
      <c r="A41" s="49"/>
      <c r="B41" s="947" t="s">
        <v>418</v>
      </c>
      <c r="C41" s="948"/>
      <c r="D41" s="948"/>
      <c r="E41" s="948"/>
      <c r="F41" s="948"/>
      <c r="G41" s="948"/>
      <c r="H41" s="948"/>
      <c r="I41" s="948"/>
      <c r="J41" s="948"/>
      <c r="K41" s="948"/>
      <c r="L41" s="948"/>
      <c r="M41" s="948"/>
      <c r="N41" s="948"/>
      <c r="O41" s="948"/>
      <c r="P41" s="948"/>
      <c r="Q41" s="948"/>
      <c r="R41" s="948"/>
      <c r="S41" s="948"/>
    </row>
    <row r="42" spans="1:19" ht="17.25" customHeight="1">
      <c r="A42" s="49"/>
      <c r="B42" s="949"/>
      <c r="C42" s="950"/>
      <c r="D42" s="950"/>
      <c r="E42" s="950"/>
      <c r="F42" s="950"/>
      <c r="G42" s="950"/>
      <c r="H42" s="950"/>
      <c r="I42" s="950"/>
      <c r="J42" s="950"/>
      <c r="K42" s="950"/>
      <c r="L42" s="950"/>
      <c r="M42" s="950"/>
      <c r="N42" s="950"/>
      <c r="O42" s="950"/>
      <c r="P42" s="950"/>
      <c r="Q42" s="950"/>
      <c r="R42" s="950"/>
      <c r="S42" s="950"/>
    </row>
    <row r="43" spans="1:19" ht="17.25" customHeight="1">
      <c r="A43" s="49"/>
      <c r="B43" s="951"/>
      <c r="C43" s="952"/>
      <c r="D43" s="952"/>
      <c r="E43" s="952"/>
      <c r="F43" s="952"/>
      <c r="G43" s="952"/>
      <c r="H43" s="952"/>
      <c r="I43" s="952"/>
      <c r="J43" s="952"/>
      <c r="K43" s="952"/>
      <c r="L43" s="952"/>
      <c r="M43" s="952"/>
      <c r="N43" s="952"/>
      <c r="O43" s="952"/>
      <c r="P43" s="952"/>
      <c r="Q43" s="952"/>
      <c r="R43" s="952"/>
      <c r="S43" s="952"/>
    </row>
    <row r="44" spans="1:19" ht="17.25" customHeight="1">
      <c r="A44" s="49"/>
      <c r="B44" s="951"/>
      <c r="C44" s="952"/>
      <c r="D44" s="952"/>
      <c r="E44" s="952"/>
      <c r="F44" s="952"/>
      <c r="G44" s="952"/>
      <c r="H44" s="952"/>
      <c r="I44" s="952"/>
      <c r="J44" s="952"/>
      <c r="K44" s="952"/>
      <c r="L44" s="952"/>
      <c r="M44" s="952"/>
      <c r="N44" s="952"/>
      <c r="O44" s="952"/>
      <c r="P44" s="952"/>
      <c r="Q44" s="952"/>
      <c r="R44" s="952"/>
      <c r="S44" s="952"/>
    </row>
    <row r="45" spans="1:19" ht="17.25" customHeight="1">
      <c r="A45" s="50"/>
      <c r="B45" s="951"/>
      <c r="C45" s="952"/>
      <c r="D45" s="952"/>
      <c r="E45" s="952"/>
      <c r="F45" s="952"/>
      <c r="G45" s="952"/>
      <c r="H45" s="952"/>
      <c r="I45" s="952"/>
      <c r="J45" s="952"/>
      <c r="K45" s="952"/>
      <c r="L45" s="952"/>
      <c r="M45" s="952"/>
      <c r="N45" s="952"/>
      <c r="O45" s="952"/>
      <c r="P45" s="952"/>
      <c r="Q45" s="952"/>
      <c r="R45" s="952"/>
      <c r="S45" s="952"/>
    </row>
    <row r="46" spans="1:19" ht="17.25" customHeight="1">
      <c r="A46" s="26" t="s">
        <v>166</v>
      </c>
      <c r="B46" s="934" t="s">
        <v>419</v>
      </c>
      <c r="C46" s="933"/>
      <c r="D46" s="933"/>
      <c r="E46" s="933"/>
      <c r="F46" s="933"/>
      <c r="G46" s="933"/>
      <c r="H46" s="933"/>
      <c r="I46" s="933"/>
      <c r="J46" s="933"/>
      <c r="K46" s="933"/>
      <c r="L46" s="933"/>
      <c r="M46" s="933"/>
      <c r="N46" s="933"/>
      <c r="O46" s="933"/>
      <c r="P46" s="933"/>
      <c r="Q46" s="933"/>
      <c r="R46" s="933"/>
      <c r="S46" s="933"/>
    </row>
    <row r="47" spans="1:19" ht="17.25" customHeight="1">
      <c r="A47" s="49"/>
      <c r="B47" s="4" t="str">
        <f>IF(①海外研修実施希望申込書!D55="公募","☑","□")</f>
        <v>□</v>
      </c>
      <c r="C47" s="918" t="s">
        <v>168</v>
      </c>
      <c r="D47" s="918"/>
      <c r="E47" s="922" t="str">
        <f>IF(①海外研修実施希望申込書!D55="公募",①海外研修実施希望申込書!J24,"")</f>
        <v/>
      </c>
      <c r="F47" s="922"/>
      <c r="G47" s="922"/>
      <c r="H47" s="922"/>
      <c r="S47" s="41"/>
    </row>
    <row r="48" spans="1:19" ht="17.25" customHeight="1">
      <c r="A48" s="49"/>
      <c r="C48" s="21" t="s">
        <v>21</v>
      </c>
      <c r="D48" s="3" t="s">
        <v>339</v>
      </c>
      <c r="F48" s="4" t="s">
        <v>167</v>
      </c>
      <c r="G48" s="916" t="s">
        <v>169</v>
      </c>
      <c r="H48" s="916"/>
      <c r="I48" s="916"/>
      <c r="J48" s="916"/>
      <c r="K48" s="916"/>
      <c r="S48" s="41"/>
    </row>
    <row r="49" spans="1:19" ht="17.25" customHeight="1">
      <c r="A49" s="49"/>
      <c r="F49" s="4" t="s">
        <v>167</v>
      </c>
      <c r="G49" s="916" t="s">
        <v>170</v>
      </c>
      <c r="H49" s="916"/>
      <c r="I49" s="916"/>
      <c r="J49" s="916"/>
      <c r="K49" s="916"/>
      <c r="L49" s="4" t="s">
        <v>204</v>
      </c>
      <c r="M49" s="921"/>
      <c r="N49" s="921"/>
      <c r="O49" s="921"/>
      <c r="P49" s="921"/>
      <c r="Q49" s="921"/>
      <c r="R49" s="921"/>
      <c r="S49" s="41" t="s">
        <v>206</v>
      </c>
    </row>
    <row r="50" spans="1:19" ht="17.25" customHeight="1">
      <c r="A50" s="49"/>
      <c r="F50" s="4" t="s">
        <v>167</v>
      </c>
      <c r="G50" s="916" t="s">
        <v>171</v>
      </c>
      <c r="H50" s="916"/>
      <c r="I50" s="916"/>
      <c r="J50" s="916"/>
      <c r="K50" s="916"/>
      <c r="L50" s="4" t="s">
        <v>204</v>
      </c>
      <c r="M50" s="921" t="s">
        <v>207</v>
      </c>
      <c r="N50" s="921"/>
      <c r="O50" s="921"/>
      <c r="P50" s="921"/>
      <c r="Q50" s="921"/>
      <c r="R50" s="921"/>
      <c r="S50" s="41" t="s">
        <v>206</v>
      </c>
    </row>
    <row r="51" spans="1:19" ht="17.25" customHeight="1">
      <c r="A51" s="49"/>
      <c r="F51" s="4" t="s">
        <v>167</v>
      </c>
      <c r="G51" s="916" t="s">
        <v>172</v>
      </c>
      <c r="H51" s="916"/>
      <c r="I51" s="916"/>
      <c r="J51" s="916"/>
      <c r="K51" s="916"/>
      <c r="L51" s="4" t="s">
        <v>204</v>
      </c>
      <c r="M51" s="921"/>
      <c r="N51" s="921"/>
      <c r="O51" s="921"/>
      <c r="P51" s="921"/>
      <c r="Q51" s="921"/>
      <c r="R51" s="921"/>
      <c r="S51" s="41" t="s">
        <v>206</v>
      </c>
    </row>
    <row r="52" spans="1:19" ht="17.25" customHeight="1">
      <c r="A52" s="49"/>
      <c r="C52" s="21" t="s">
        <v>337</v>
      </c>
      <c r="D52" s="3" t="s">
        <v>340</v>
      </c>
      <c r="F52" s="4" t="s">
        <v>167</v>
      </c>
      <c r="G52" s="916" t="s">
        <v>173</v>
      </c>
      <c r="H52" s="916"/>
      <c r="I52" s="916"/>
      <c r="J52" s="916"/>
      <c r="K52" s="916"/>
      <c r="L52" s="4"/>
      <c r="M52" s="40"/>
      <c r="N52" s="40"/>
      <c r="O52" s="40"/>
      <c r="P52" s="40"/>
      <c r="Q52" s="40"/>
      <c r="R52" s="40"/>
      <c r="S52" s="41"/>
    </row>
    <row r="53" spans="1:19" ht="17.25" customHeight="1">
      <c r="A53" s="49"/>
      <c r="F53" s="4" t="s">
        <v>167</v>
      </c>
      <c r="G53" s="916" t="s">
        <v>174</v>
      </c>
      <c r="H53" s="916"/>
      <c r="I53" s="916"/>
      <c r="J53" s="916"/>
      <c r="K53" s="916"/>
      <c r="L53" s="4"/>
      <c r="M53" s="40"/>
      <c r="N53" s="40"/>
      <c r="O53" s="40"/>
      <c r="P53" s="40"/>
      <c r="Q53" s="40"/>
      <c r="R53" s="40"/>
      <c r="S53" s="41"/>
    </row>
    <row r="54" spans="1:19" ht="17.25" customHeight="1">
      <c r="A54" s="49"/>
      <c r="F54" s="4" t="s">
        <v>167</v>
      </c>
      <c r="G54" s="916" t="s">
        <v>175</v>
      </c>
      <c r="H54" s="916"/>
      <c r="I54" s="916"/>
      <c r="J54" s="916"/>
      <c r="K54" s="916"/>
      <c r="L54" s="4" t="s">
        <v>208</v>
      </c>
      <c r="M54" s="921" t="s">
        <v>209</v>
      </c>
      <c r="N54" s="921"/>
      <c r="O54" s="921"/>
      <c r="P54" s="921"/>
      <c r="Q54" s="921"/>
      <c r="R54" s="921"/>
      <c r="S54" s="41" t="s">
        <v>206</v>
      </c>
    </row>
    <row r="55" spans="1:19" ht="17.25" customHeight="1">
      <c r="A55" s="49"/>
      <c r="F55" s="4" t="s">
        <v>167</v>
      </c>
      <c r="G55" s="916" t="s">
        <v>172</v>
      </c>
      <c r="H55" s="916"/>
      <c r="I55" s="916"/>
      <c r="J55" s="916"/>
      <c r="K55" s="916"/>
      <c r="L55" s="4" t="s">
        <v>204</v>
      </c>
      <c r="M55" s="921"/>
      <c r="N55" s="921"/>
      <c r="O55" s="921"/>
      <c r="P55" s="921"/>
      <c r="Q55" s="921"/>
      <c r="R55" s="921"/>
      <c r="S55" s="41" t="s">
        <v>206</v>
      </c>
    </row>
    <row r="56" spans="1:19" ht="17.25" customHeight="1">
      <c r="A56" s="49"/>
      <c r="B56" s="4" t="str">
        <f>IF(①海外研修実施希望申込書!D55="推薦","☑","□")</f>
        <v>☑</v>
      </c>
      <c r="C56" s="918" t="s">
        <v>176</v>
      </c>
      <c r="D56" s="918"/>
      <c r="E56" s="922">
        <f>IF(①海外研修実施希望申込書!D55="推薦",①海外研修実施希望申込書!J24,"")</f>
        <v>20</v>
      </c>
      <c r="F56" s="922"/>
      <c r="G56" s="922"/>
      <c r="H56" s="922"/>
      <c r="S56" s="41"/>
    </row>
    <row r="57" spans="1:19" ht="17.25" customHeight="1">
      <c r="A57" s="53"/>
      <c r="B57" s="54"/>
      <c r="C57" s="919" t="s">
        <v>177</v>
      </c>
      <c r="D57" s="919"/>
      <c r="E57" s="919"/>
      <c r="F57" s="919"/>
      <c r="G57" s="63" t="s">
        <v>211</v>
      </c>
      <c r="H57" s="1010"/>
      <c r="I57" s="1010"/>
      <c r="J57" s="1010"/>
      <c r="K57" s="1010"/>
      <c r="L57" s="1010"/>
      <c r="M57" s="1010"/>
      <c r="N57" s="1010"/>
      <c r="O57" s="1010"/>
      <c r="P57" s="1010"/>
      <c r="Q57" s="1010"/>
      <c r="R57" s="1010"/>
      <c r="S57" s="52" t="s">
        <v>212</v>
      </c>
    </row>
    <row r="58" spans="1:19" ht="17.25" customHeight="1">
      <c r="A58" s="150"/>
      <c r="B58" s="920" t="s">
        <v>178</v>
      </c>
      <c r="C58" s="920"/>
      <c r="D58" s="920"/>
      <c r="E58" s="920"/>
      <c r="F58" s="151" t="s">
        <v>94</v>
      </c>
      <c r="G58" s="149" t="s">
        <v>81</v>
      </c>
      <c r="H58" s="149"/>
      <c r="I58" s="149"/>
      <c r="J58" s="149"/>
      <c r="K58" s="149"/>
      <c r="L58" s="149"/>
      <c r="M58" s="149"/>
      <c r="N58" s="149"/>
      <c r="O58" s="149"/>
      <c r="P58" s="149"/>
      <c r="Q58" s="149"/>
      <c r="R58" s="149"/>
      <c r="S58" s="152"/>
    </row>
    <row r="59" spans="1:19" ht="17.25" customHeight="1">
      <c r="A59" s="26" t="s">
        <v>181</v>
      </c>
      <c r="B59" s="934" t="s">
        <v>420</v>
      </c>
      <c r="C59" s="933"/>
      <c r="D59" s="933"/>
      <c r="E59" s="933"/>
      <c r="F59" s="933"/>
      <c r="G59" s="933"/>
      <c r="H59" s="933"/>
      <c r="I59" s="933"/>
      <c r="J59" s="933"/>
      <c r="K59" s="933"/>
      <c r="L59" s="933"/>
      <c r="M59" s="933"/>
      <c r="N59" s="933"/>
      <c r="O59" s="933"/>
      <c r="P59" s="933"/>
      <c r="Q59" s="933"/>
      <c r="R59" s="933"/>
      <c r="S59" s="933"/>
    </row>
    <row r="60" spans="1:19" ht="17.25" customHeight="1">
      <c r="A60" s="49"/>
      <c r="B60" s="960">
        <f>①海外研修実施希望申込書!B57</f>
        <v>0</v>
      </c>
      <c r="C60" s="961"/>
      <c r="D60" s="961"/>
      <c r="E60" s="961"/>
      <c r="F60" s="961"/>
      <c r="G60" s="961"/>
      <c r="H60" s="961"/>
      <c r="I60" s="961"/>
      <c r="J60" s="961"/>
      <c r="K60" s="961"/>
      <c r="L60" s="961"/>
      <c r="M60" s="961"/>
      <c r="N60" s="961"/>
      <c r="O60" s="961"/>
      <c r="P60" s="961"/>
      <c r="Q60" s="961"/>
      <c r="R60" s="961"/>
      <c r="S60" s="961"/>
    </row>
    <row r="61" spans="1:19" ht="17.25" customHeight="1">
      <c r="A61" s="49"/>
      <c r="B61" s="962"/>
      <c r="C61" s="963"/>
      <c r="D61" s="963"/>
      <c r="E61" s="963"/>
      <c r="F61" s="963"/>
      <c r="G61" s="963"/>
      <c r="H61" s="963"/>
      <c r="I61" s="963"/>
      <c r="J61" s="963"/>
      <c r="K61" s="963"/>
      <c r="L61" s="963"/>
      <c r="M61" s="963"/>
      <c r="N61" s="963"/>
      <c r="O61" s="963"/>
      <c r="P61" s="963"/>
      <c r="Q61" s="963"/>
      <c r="R61" s="963"/>
      <c r="S61" s="963"/>
    </row>
    <row r="62" spans="1:19" ht="17.25" customHeight="1">
      <c r="A62" s="50"/>
      <c r="B62" s="962"/>
      <c r="C62" s="963"/>
      <c r="D62" s="963"/>
      <c r="E62" s="963"/>
      <c r="F62" s="963"/>
      <c r="G62" s="963"/>
      <c r="H62" s="963"/>
      <c r="I62" s="963"/>
      <c r="J62" s="963"/>
      <c r="K62" s="963"/>
      <c r="L62" s="963"/>
      <c r="M62" s="963"/>
      <c r="N62" s="963"/>
      <c r="O62" s="963"/>
      <c r="P62" s="963"/>
      <c r="Q62" s="963"/>
      <c r="R62" s="963"/>
      <c r="S62" s="963"/>
    </row>
    <row r="63" spans="1:19" ht="17.25" customHeight="1">
      <c r="A63" s="26" t="s">
        <v>182</v>
      </c>
      <c r="B63" s="964" t="s">
        <v>173</v>
      </c>
      <c r="C63" s="964"/>
      <c r="D63" s="964"/>
      <c r="E63" s="964"/>
      <c r="F63" s="964"/>
      <c r="G63" s="964"/>
      <c r="H63" s="964"/>
      <c r="I63" s="964"/>
      <c r="J63" s="964"/>
      <c r="K63" s="964"/>
      <c r="L63" s="964"/>
      <c r="M63" s="964"/>
      <c r="N63" s="964"/>
      <c r="O63" s="964"/>
      <c r="P63" s="964"/>
      <c r="Q63" s="964"/>
      <c r="R63" s="964"/>
      <c r="S63" s="934"/>
    </row>
    <row r="64" spans="1:19" ht="17.25" customHeight="1">
      <c r="A64" s="49"/>
      <c r="B64" s="3" t="s">
        <v>183</v>
      </c>
      <c r="E64" s="181" t="str">
        <f>①海外研修実施希望申込書!D65</f>
        <v>Kaigai Kenshu Inc.</v>
      </c>
      <c r="F64" s="181"/>
      <c r="G64" s="181"/>
      <c r="H64" s="181"/>
      <c r="I64" s="181"/>
      <c r="J64" s="181"/>
      <c r="K64" s="181"/>
      <c r="L64" s="181"/>
      <c r="M64" s="181"/>
      <c r="N64" s="181"/>
      <c r="O64" s="181"/>
      <c r="P64" s="181"/>
      <c r="Q64" s="181"/>
      <c r="R64" s="181"/>
      <c r="S64" s="182"/>
    </row>
    <row r="65" spans="1:19" ht="17.25" customHeight="1">
      <c r="A65" s="49"/>
      <c r="B65" s="3" t="s">
        <v>184</v>
      </c>
      <c r="E65" s="721"/>
      <c r="F65" s="965"/>
      <c r="G65" s="965"/>
      <c r="H65" s="965"/>
      <c r="I65" s="965"/>
      <c r="J65" s="965"/>
      <c r="K65" s="965"/>
      <c r="L65" s="965"/>
      <c r="M65" s="965"/>
      <c r="N65" s="965"/>
      <c r="O65" s="965"/>
      <c r="P65" s="965"/>
      <c r="Q65" s="965"/>
      <c r="R65" s="965"/>
      <c r="S65" s="966"/>
    </row>
    <row r="66" spans="1:19" ht="17.25" customHeight="1">
      <c r="A66" s="49"/>
      <c r="B66" s="25" t="s">
        <v>538</v>
      </c>
      <c r="C66" s="25"/>
      <c r="D66" s="25"/>
      <c r="E66" s="967" t="s">
        <v>541</v>
      </c>
      <c r="F66" s="965"/>
      <c r="G66" s="965"/>
      <c r="H66" s="965"/>
      <c r="I66" s="965"/>
      <c r="J66" s="965"/>
      <c r="K66" s="965"/>
      <c r="L66" s="965"/>
      <c r="M66" s="965"/>
      <c r="N66" s="965"/>
      <c r="O66" s="965"/>
      <c r="P66" s="965"/>
      <c r="Q66" s="965"/>
      <c r="R66" s="965"/>
      <c r="S66" s="966"/>
    </row>
    <row r="67" spans="1:19" ht="17.25" customHeight="1">
      <c r="A67" s="49"/>
      <c r="B67" s="25" t="s">
        <v>537</v>
      </c>
      <c r="C67" s="25"/>
      <c r="D67" s="25"/>
      <c r="E67" s="979" t="s">
        <v>539</v>
      </c>
      <c r="F67" s="965"/>
      <c r="G67" s="965"/>
      <c r="H67" s="965"/>
      <c r="I67" s="965"/>
      <c r="J67" s="183"/>
      <c r="K67" s="184"/>
      <c r="L67" s="185"/>
      <c r="M67" s="184"/>
      <c r="N67" s="186"/>
      <c r="O67" s="186"/>
      <c r="P67" s="186"/>
      <c r="Q67" s="187"/>
      <c r="R67" s="183"/>
      <c r="S67" s="188"/>
    </row>
    <row r="68" spans="1:19" ht="17.25" customHeight="1">
      <c r="A68" s="49"/>
      <c r="B68" s="25" t="s">
        <v>540</v>
      </c>
      <c r="C68" s="25"/>
      <c r="D68" s="25"/>
      <c r="E68" s="979" t="s">
        <v>547</v>
      </c>
      <c r="F68" s="965"/>
      <c r="G68" s="965"/>
      <c r="H68" s="965"/>
      <c r="I68" s="965"/>
      <c r="J68" s="183"/>
      <c r="K68" s="185"/>
      <c r="L68" s="185"/>
      <c r="M68" s="184"/>
      <c r="N68" s="186"/>
      <c r="O68" s="186"/>
      <c r="P68" s="186"/>
      <c r="Q68" s="187"/>
      <c r="R68" s="183"/>
      <c r="S68" s="188"/>
    </row>
    <row r="69" spans="1:19" ht="17.25" customHeight="1">
      <c r="A69" s="49"/>
      <c r="B69" s="3" t="s">
        <v>542</v>
      </c>
      <c r="E69" s="721"/>
      <c r="F69" s="965"/>
      <c r="G69" s="965"/>
      <c r="H69" s="965"/>
      <c r="I69" s="965"/>
      <c r="J69" s="184"/>
      <c r="K69" s="184"/>
      <c r="L69" s="184"/>
      <c r="M69" s="184"/>
      <c r="N69" s="186"/>
      <c r="O69" s="186"/>
      <c r="P69" s="184"/>
      <c r="Q69" s="184"/>
      <c r="R69" s="186"/>
      <c r="S69" s="189"/>
    </row>
    <row r="70" spans="1:19" ht="17.25" customHeight="1">
      <c r="A70" s="49"/>
      <c r="B70" s="3" t="s">
        <v>548</v>
      </c>
      <c r="E70" s="970"/>
      <c r="F70" s="965"/>
      <c r="G70" s="965"/>
      <c r="H70" s="965"/>
      <c r="I70" s="965"/>
      <c r="J70" s="184"/>
      <c r="K70" s="190"/>
      <c r="L70" s="184"/>
      <c r="M70" s="191"/>
      <c r="N70" s="184"/>
      <c r="O70" s="184"/>
      <c r="P70" s="184"/>
      <c r="Q70" s="184"/>
      <c r="R70" s="184"/>
      <c r="S70" s="192"/>
    </row>
    <row r="71" spans="1:19" ht="17.25" customHeight="1">
      <c r="A71" s="49"/>
      <c r="B71" s="3" t="s">
        <v>549</v>
      </c>
      <c r="E71" s="970"/>
      <c r="F71" s="965"/>
      <c r="G71" s="965"/>
      <c r="H71" s="965"/>
      <c r="I71" s="965"/>
      <c r="J71" s="193"/>
      <c r="K71" s="190"/>
      <c r="L71" s="194"/>
      <c r="M71" s="191"/>
      <c r="N71" s="195"/>
      <c r="O71" s="196"/>
      <c r="P71" s="197"/>
      <c r="Q71" s="184"/>
      <c r="R71" s="198"/>
      <c r="S71" s="199"/>
    </row>
    <row r="72" spans="1:19" ht="17.25" customHeight="1">
      <c r="A72" s="49"/>
      <c r="B72" s="3" t="s">
        <v>543</v>
      </c>
      <c r="E72" s="971" t="s">
        <v>550</v>
      </c>
      <c r="F72" s="972"/>
      <c r="G72" s="972"/>
      <c r="H72" s="181"/>
      <c r="I72" s="181"/>
      <c r="J72" s="193"/>
      <c r="K72" s="190"/>
      <c r="L72" s="194"/>
      <c r="M72" s="191"/>
      <c r="N72" s="195"/>
      <c r="O72" s="196"/>
      <c r="P72" s="197"/>
      <c r="Q72" s="184"/>
      <c r="R72" s="198"/>
      <c r="S72" s="199"/>
    </row>
    <row r="73" spans="1:19" ht="17.25" customHeight="1">
      <c r="A73" s="49"/>
      <c r="B73" s="106" t="s">
        <v>544</v>
      </c>
      <c r="E73" s="973">
        <v>530</v>
      </c>
      <c r="F73" s="974"/>
      <c r="G73" s="972"/>
      <c r="H73" s="181"/>
      <c r="I73" s="181"/>
      <c r="J73" s="193"/>
      <c r="K73" s="190"/>
      <c r="L73" s="194"/>
      <c r="M73" s="191"/>
      <c r="N73" s="195"/>
      <c r="O73" s="196"/>
      <c r="P73" s="197"/>
      <c r="Q73" s="184"/>
      <c r="R73" s="198"/>
      <c r="S73" s="199"/>
    </row>
    <row r="74" spans="1:19" ht="17.25" customHeight="1">
      <c r="A74" s="49"/>
      <c r="B74" s="146" t="s">
        <v>545</v>
      </c>
      <c r="E74" s="975">
        <v>150000</v>
      </c>
      <c r="F74" s="976"/>
      <c r="G74" s="972"/>
      <c r="H74" s="181"/>
      <c r="I74" s="181"/>
      <c r="J74" s="193"/>
      <c r="K74" s="190"/>
      <c r="L74" s="194"/>
      <c r="M74" s="191"/>
      <c r="N74" s="195"/>
      <c r="O74" s="196"/>
      <c r="P74" s="197"/>
      <c r="Q74" s="184"/>
      <c r="R74" s="198"/>
      <c r="S74" s="199"/>
    </row>
    <row r="75" spans="1:19" ht="17.25" customHeight="1">
      <c r="A75" s="49"/>
      <c r="B75" s="968" t="s">
        <v>546</v>
      </c>
      <c r="C75" s="969"/>
      <c r="D75" s="969"/>
      <c r="E75" s="977">
        <v>0.49</v>
      </c>
      <c r="F75" s="978"/>
      <c r="G75" s="972"/>
      <c r="H75" s="181"/>
      <c r="I75" s="181"/>
      <c r="J75" s="193"/>
      <c r="K75" s="190"/>
      <c r="L75" s="194"/>
      <c r="M75" s="191"/>
      <c r="N75" s="195"/>
      <c r="O75" s="196"/>
      <c r="P75" s="197"/>
      <c r="Q75" s="184"/>
      <c r="R75" s="198"/>
      <c r="S75" s="199"/>
    </row>
    <row r="76" spans="1:19" ht="17.25" customHeight="1">
      <c r="A76" s="49"/>
      <c r="B76" s="916" t="s">
        <v>185</v>
      </c>
      <c r="C76" s="916"/>
      <c r="D76" s="916"/>
      <c r="E76" s="916"/>
      <c r="F76" s="916"/>
      <c r="G76" s="916"/>
      <c r="H76" s="916"/>
      <c r="I76" s="916"/>
      <c r="J76" s="916"/>
      <c r="K76" s="916"/>
      <c r="L76" s="916"/>
      <c r="M76" s="916"/>
      <c r="N76" s="916"/>
      <c r="O76" s="916"/>
      <c r="P76" s="916"/>
      <c r="Q76" s="916"/>
      <c r="R76" s="916"/>
      <c r="S76" s="947"/>
    </row>
    <row r="77" spans="1:19" ht="17.25" customHeight="1">
      <c r="A77" s="49"/>
      <c r="B77" s="775"/>
      <c r="C77" s="775"/>
      <c r="D77" s="775"/>
      <c r="E77" s="775"/>
      <c r="F77" s="775"/>
      <c r="G77" s="775"/>
      <c r="H77" s="775"/>
      <c r="I77" s="775"/>
      <c r="J77" s="775"/>
      <c r="K77" s="775"/>
      <c r="L77" s="775"/>
      <c r="M77" s="775"/>
      <c r="N77" s="775"/>
      <c r="O77" s="775"/>
      <c r="P77" s="775"/>
      <c r="Q77" s="775"/>
      <c r="R77" s="775"/>
      <c r="S77" s="776"/>
    </row>
    <row r="78" spans="1:19" ht="17.25" customHeight="1">
      <c r="A78" s="53"/>
      <c r="B78" s="958"/>
      <c r="C78" s="958"/>
      <c r="D78" s="958"/>
      <c r="E78" s="958"/>
      <c r="F78" s="958"/>
      <c r="G78" s="958"/>
      <c r="H78" s="958"/>
      <c r="I78" s="958"/>
      <c r="J78" s="958"/>
      <c r="K78" s="958"/>
      <c r="L78" s="958"/>
      <c r="M78" s="958"/>
      <c r="N78" s="958"/>
      <c r="O78" s="958"/>
      <c r="P78" s="958"/>
      <c r="Q78" s="958"/>
      <c r="R78" s="958"/>
      <c r="S78" s="959"/>
    </row>
    <row r="79" spans="1:19" ht="17.25" customHeight="1">
      <c r="A79" s="49"/>
      <c r="B79" s="916" t="s">
        <v>186</v>
      </c>
      <c r="C79" s="916"/>
      <c r="D79" s="916"/>
      <c r="E79" s="916"/>
      <c r="F79" s="916"/>
      <c r="G79" s="916"/>
      <c r="H79" s="916"/>
      <c r="I79" s="916"/>
      <c r="J79" s="916"/>
      <c r="K79" s="916"/>
      <c r="L79" s="916"/>
      <c r="M79" s="916"/>
      <c r="N79" s="916"/>
      <c r="O79" s="916"/>
      <c r="P79" s="916"/>
      <c r="Q79" s="916"/>
      <c r="R79" s="916"/>
      <c r="S79" s="947"/>
    </row>
    <row r="80" spans="1:19" ht="17.25" customHeight="1">
      <c r="A80" s="49"/>
      <c r="B80" s="3" t="s">
        <v>187</v>
      </c>
      <c r="C80" s="916" t="s">
        <v>188</v>
      </c>
      <c r="D80" s="916"/>
      <c r="E80" s="916"/>
      <c r="F80" s="916"/>
      <c r="G80" s="916"/>
      <c r="H80" s="916"/>
      <c r="I80" s="916"/>
      <c r="J80" s="916"/>
      <c r="K80" s="176" t="s">
        <v>167</v>
      </c>
      <c r="L80" s="3" t="s">
        <v>179</v>
      </c>
      <c r="N80" s="176" t="s">
        <v>94</v>
      </c>
      <c r="O80" s="3" t="s">
        <v>180</v>
      </c>
      <c r="S80" s="41"/>
    </row>
    <row r="81" spans="1:19" ht="17.25" customHeight="1">
      <c r="A81" s="50"/>
      <c r="B81" s="43" t="s">
        <v>189</v>
      </c>
      <c r="C81" s="917" t="s">
        <v>190</v>
      </c>
      <c r="D81" s="917"/>
      <c r="E81" s="917"/>
      <c r="F81" s="176" t="s">
        <v>94</v>
      </c>
      <c r="G81" s="917" t="s">
        <v>191</v>
      </c>
      <c r="H81" s="917"/>
      <c r="I81" s="176" t="s">
        <v>167</v>
      </c>
      <c r="J81" s="43" t="s">
        <v>173</v>
      </c>
      <c r="K81" s="43"/>
      <c r="L81" s="43"/>
      <c r="M81" s="43"/>
      <c r="N81" s="43"/>
      <c r="O81" s="43"/>
      <c r="P81" s="43"/>
      <c r="Q81" s="43"/>
      <c r="R81" s="43"/>
      <c r="S81" s="23"/>
    </row>
    <row r="82" spans="1:19" ht="17.25" customHeight="1">
      <c r="A82" s="26" t="s">
        <v>192</v>
      </c>
      <c r="B82" s="964" t="s">
        <v>615</v>
      </c>
      <c r="C82" s="964"/>
      <c r="D82" s="964"/>
      <c r="E82" s="964"/>
      <c r="F82" s="964"/>
      <c r="G82" s="964"/>
      <c r="H82" s="964"/>
      <c r="I82" s="964"/>
      <c r="J82" s="964"/>
      <c r="K82" s="964"/>
      <c r="L82" s="964"/>
      <c r="M82" s="964"/>
      <c r="N82" s="964"/>
      <c r="O82" s="964"/>
      <c r="P82" s="964"/>
      <c r="Q82" s="964"/>
      <c r="R82" s="964"/>
      <c r="S82" s="934"/>
    </row>
    <row r="83" spans="1:19" ht="17.25" customHeight="1">
      <c r="A83" s="49"/>
      <c r="B83" s="21" t="s">
        <v>21</v>
      </c>
      <c r="C83" s="3" t="s">
        <v>193</v>
      </c>
      <c r="E83" s="982">
        <v>44652</v>
      </c>
      <c r="F83" s="982"/>
      <c r="G83" s="719" t="s">
        <v>194</v>
      </c>
      <c r="H83" s="719"/>
      <c r="I83" s="719"/>
      <c r="J83" s="719"/>
      <c r="K83" s="719"/>
      <c r="M83" s="916" t="s">
        <v>195</v>
      </c>
      <c r="N83" s="916"/>
      <c r="O83" s="916"/>
      <c r="P83" s="721"/>
      <c r="Q83" s="721"/>
      <c r="R83" s="721"/>
      <c r="S83" s="722"/>
    </row>
    <row r="84" spans="1:19" ht="17.25" customHeight="1">
      <c r="A84" s="49"/>
      <c r="C84" s="3" t="s">
        <v>196</v>
      </c>
      <c r="F84" s="719"/>
      <c r="G84" s="719"/>
      <c r="H84" s="719"/>
      <c r="I84" s="719"/>
      <c r="J84" s="719"/>
      <c r="K84" s="719"/>
      <c r="L84" s="719"/>
      <c r="M84" s="719"/>
      <c r="N84" s="719"/>
      <c r="O84" s="719"/>
      <c r="P84" s="719"/>
      <c r="Q84" s="719"/>
      <c r="R84" s="719"/>
      <c r="S84" s="720"/>
    </row>
    <row r="85" spans="1:19" ht="17.25" customHeight="1">
      <c r="A85" s="49"/>
      <c r="B85" s="21" t="s">
        <v>22</v>
      </c>
      <c r="C85" s="3" t="s">
        <v>193</v>
      </c>
      <c r="E85" s="982">
        <v>44652</v>
      </c>
      <c r="F85" s="982"/>
      <c r="G85" s="719" t="s">
        <v>194</v>
      </c>
      <c r="H85" s="719"/>
      <c r="I85" s="719"/>
      <c r="J85" s="719"/>
      <c r="K85" s="719"/>
      <c r="M85" s="916" t="s">
        <v>195</v>
      </c>
      <c r="N85" s="916"/>
      <c r="O85" s="916"/>
      <c r="P85" s="721"/>
      <c r="Q85" s="721"/>
      <c r="R85" s="721"/>
      <c r="S85" s="722"/>
    </row>
    <row r="86" spans="1:19" ht="17.25" customHeight="1">
      <c r="A86" s="50"/>
      <c r="B86" s="43"/>
      <c r="C86" s="43" t="s">
        <v>196</v>
      </c>
      <c r="D86" s="43"/>
      <c r="E86" s="43"/>
      <c r="F86" s="1011"/>
      <c r="G86" s="1011"/>
      <c r="H86" s="1011"/>
      <c r="I86" s="1011"/>
      <c r="J86" s="1011"/>
      <c r="K86" s="1011"/>
      <c r="L86" s="1011"/>
      <c r="M86" s="1011"/>
      <c r="N86" s="1011"/>
      <c r="O86" s="1011"/>
      <c r="P86" s="1011"/>
      <c r="Q86" s="1011"/>
      <c r="R86" s="1011"/>
      <c r="S86" s="1012"/>
    </row>
    <row r="87" spans="1:19" ht="17.25" customHeight="1">
      <c r="A87" s="26" t="s">
        <v>197</v>
      </c>
      <c r="B87" s="964" t="s">
        <v>361</v>
      </c>
      <c r="C87" s="964"/>
      <c r="D87" s="964"/>
      <c r="E87" s="964"/>
      <c r="F87" s="964"/>
      <c r="G87" s="964"/>
      <c r="H87" s="964"/>
      <c r="I87" s="964"/>
      <c r="J87" s="964"/>
      <c r="K87" s="964"/>
      <c r="L87" s="964"/>
      <c r="M87" s="964"/>
      <c r="N87" s="964"/>
      <c r="O87" s="964"/>
      <c r="P87" s="964"/>
      <c r="Q87" s="964"/>
      <c r="R87" s="964"/>
      <c r="S87" s="934"/>
    </row>
    <row r="88" spans="1:19" ht="17.25" customHeight="1">
      <c r="A88" s="49"/>
      <c r="B88" s="253" t="s">
        <v>555</v>
      </c>
      <c r="C88" s="983" t="s">
        <v>1160</v>
      </c>
      <c r="D88" s="983"/>
      <c r="E88" s="983"/>
      <c r="F88" s="983"/>
      <c r="G88" s="983"/>
      <c r="H88" s="983"/>
      <c r="I88" s="983"/>
      <c r="J88" s="983"/>
      <c r="K88" s="983"/>
      <c r="L88" s="983"/>
      <c r="M88" s="983"/>
      <c r="N88" s="983"/>
      <c r="O88" s="983"/>
      <c r="P88" s="983"/>
      <c r="Q88" s="983"/>
      <c r="R88" s="983"/>
      <c r="S88" s="984"/>
    </row>
    <row r="89" spans="1:19" ht="17.25" customHeight="1">
      <c r="A89" s="49"/>
      <c r="B89" s="253" t="s">
        <v>556</v>
      </c>
      <c r="C89" s="985" t="s">
        <v>634</v>
      </c>
      <c r="D89" s="985"/>
      <c r="E89" s="985"/>
      <c r="F89" s="985"/>
      <c r="G89" s="985"/>
      <c r="H89" s="985"/>
      <c r="I89" s="985"/>
      <c r="J89" s="985"/>
      <c r="K89" s="985"/>
      <c r="L89" s="985"/>
      <c r="M89" s="985"/>
      <c r="N89" s="985"/>
      <c r="O89" s="985"/>
      <c r="P89" s="985"/>
      <c r="Q89" s="985"/>
      <c r="R89" s="985"/>
      <c r="S89" s="986"/>
    </row>
    <row r="90" spans="1:19" ht="17.25" customHeight="1">
      <c r="A90" s="49"/>
      <c r="B90" s="253" t="s">
        <v>167</v>
      </c>
      <c r="C90" s="985" t="s">
        <v>1150</v>
      </c>
      <c r="D90" s="985"/>
      <c r="E90" s="985"/>
      <c r="F90" s="985"/>
      <c r="G90" s="985"/>
      <c r="H90" s="985"/>
      <c r="I90" s="985"/>
      <c r="J90" s="985"/>
      <c r="K90" s="985"/>
      <c r="L90" s="985"/>
      <c r="M90" s="985"/>
      <c r="N90" s="985"/>
      <c r="O90" s="985"/>
      <c r="P90" s="985"/>
      <c r="Q90" s="985"/>
      <c r="R90" s="985"/>
      <c r="S90" s="986"/>
    </row>
    <row r="91" spans="1:19" ht="17.25" customHeight="1">
      <c r="A91" s="49"/>
      <c r="B91" s="253" t="s">
        <v>555</v>
      </c>
      <c r="C91" s="983" t="s">
        <v>1151</v>
      </c>
      <c r="D91" s="983"/>
      <c r="E91" s="983"/>
      <c r="F91" s="983"/>
      <c r="G91" s="983"/>
      <c r="H91" s="983"/>
      <c r="I91" s="983"/>
      <c r="J91" s="983"/>
      <c r="K91" s="983"/>
      <c r="L91" s="983"/>
      <c r="M91" s="983"/>
      <c r="N91" s="983"/>
      <c r="O91" s="983"/>
      <c r="P91" s="983"/>
      <c r="Q91" s="983"/>
      <c r="R91" s="983"/>
      <c r="S91" s="984"/>
    </row>
    <row r="92" spans="1:19" ht="17.25" customHeight="1">
      <c r="A92" s="49"/>
      <c r="B92" s="253" t="s">
        <v>556</v>
      </c>
      <c r="C92" s="983" t="s">
        <v>1152</v>
      </c>
      <c r="D92" s="983"/>
      <c r="E92" s="983"/>
      <c r="F92" s="983"/>
      <c r="G92" s="983"/>
      <c r="H92" s="983"/>
      <c r="I92" s="983"/>
      <c r="J92" s="983"/>
      <c r="K92" s="983"/>
      <c r="L92" s="983"/>
      <c r="M92" s="983"/>
      <c r="N92" s="983"/>
      <c r="O92" s="983"/>
      <c r="P92" s="983"/>
      <c r="Q92" s="983"/>
      <c r="R92" s="983"/>
      <c r="S92" s="984"/>
    </row>
    <row r="93" spans="1:19" ht="17.25" customHeight="1">
      <c r="A93" s="49"/>
      <c r="B93" s="253" t="s">
        <v>556</v>
      </c>
      <c r="C93" s="983" t="s">
        <v>629</v>
      </c>
      <c r="D93" s="983"/>
      <c r="E93" s="983"/>
      <c r="F93" s="983"/>
      <c r="G93" s="983"/>
      <c r="H93" s="983"/>
      <c r="I93" s="983"/>
      <c r="J93" s="983"/>
      <c r="K93" s="983"/>
      <c r="L93" s="983"/>
      <c r="M93" s="983"/>
      <c r="N93" s="983"/>
      <c r="O93" s="983"/>
      <c r="P93" s="983"/>
      <c r="Q93" s="983"/>
      <c r="R93" s="983"/>
      <c r="S93" s="984"/>
    </row>
    <row r="94" spans="1:19" ht="17.25" customHeight="1">
      <c r="A94" s="53"/>
      <c r="B94" s="254" t="s">
        <v>167</v>
      </c>
      <c r="C94" s="987" t="s">
        <v>883</v>
      </c>
      <c r="D94" s="987"/>
      <c r="E94" s="987"/>
      <c r="F94" s="987"/>
      <c r="G94" s="987"/>
      <c r="H94" s="987"/>
      <c r="I94" s="987"/>
      <c r="J94" s="987"/>
      <c r="K94" s="987"/>
      <c r="L94" s="987"/>
      <c r="M94" s="987"/>
      <c r="N94" s="987"/>
      <c r="O94" s="987"/>
      <c r="P94" s="987"/>
      <c r="Q94" s="987"/>
      <c r="R94" s="987"/>
      <c r="S94" s="988"/>
    </row>
    <row r="95" spans="1:19" ht="17.25" customHeight="1">
      <c r="A95" s="153"/>
      <c r="B95" s="989" t="s">
        <v>198</v>
      </c>
      <c r="C95" s="989"/>
      <c r="D95" s="989"/>
      <c r="E95" s="989"/>
      <c r="F95" s="989"/>
      <c r="G95" s="989"/>
      <c r="H95" s="989"/>
      <c r="I95" s="989"/>
      <c r="J95" s="989"/>
      <c r="K95" s="989"/>
      <c r="L95" s="989"/>
      <c r="M95" s="989"/>
      <c r="N95" s="989"/>
      <c r="O95" s="989"/>
      <c r="P95" s="989"/>
      <c r="Q95" s="989"/>
      <c r="R95" s="989"/>
      <c r="S95" s="990"/>
    </row>
    <row r="96" spans="1:19" ht="17.25" customHeight="1">
      <c r="A96" s="49"/>
      <c r="B96" s="916" t="s">
        <v>558</v>
      </c>
      <c r="C96" s="916"/>
      <c r="D96" s="916"/>
      <c r="E96" s="916"/>
      <c r="F96" s="916"/>
      <c r="G96" s="916"/>
      <c r="H96" s="916"/>
      <c r="I96" s="916"/>
      <c r="J96" s="916"/>
      <c r="K96" s="916"/>
      <c r="L96" s="916"/>
      <c r="M96" s="916"/>
      <c r="N96" s="916"/>
      <c r="O96" s="916"/>
      <c r="P96" s="916"/>
      <c r="Q96" s="916"/>
      <c r="R96" s="916"/>
      <c r="S96" s="947"/>
    </row>
    <row r="97" spans="1:19" ht="17.25" customHeight="1">
      <c r="A97" s="49"/>
      <c r="B97" s="916" t="s">
        <v>557</v>
      </c>
      <c r="C97" s="916"/>
      <c r="D97" s="916"/>
      <c r="E97" s="916"/>
      <c r="F97" s="916"/>
      <c r="G97" s="916"/>
      <c r="H97" s="916"/>
      <c r="I97" s="916"/>
      <c r="J97" s="916"/>
      <c r="K97" s="916"/>
      <c r="L97" s="916"/>
      <c r="M97" s="916"/>
      <c r="N97" s="916"/>
      <c r="O97" s="916"/>
      <c r="P97" s="916"/>
      <c r="Q97" s="916"/>
      <c r="R97" s="916"/>
      <c r="S97" s="947"/>
    </row>
    <row r="98" spans="1:19" ht="17.25" customHeight="1">
      <c r="A98" s="49"/>
      <c r="B98" s="916" t="s">
        <v>616</v>
      </c>
      <c r="C98" s="916"/>
      <c r="D98" s="916"/>
      <c r="E98" s="916"/>
      <c r="F98" s="916"/>
      <c r="G98" s="916"/>
      <c r="H98" s="916"/>
      <c r="I98" s="916"/>
      <c r="J98" s="916"/>
      <c r="K98" s="916"/>
      <c r="L98" s="916"/>
      <c r="M98" s="916"/>
      <c r="N98" s="916"/>
      <c r="O98" s="916"/>
      <c r="P98" s="916"/>
      <c r="Q98" s="916"/>
      <c r="R98" s="916"/>
      <c r="S98" s="947"/>
    </row>
    <row r="99" spans="1:19" ht="17.25" customHeight="1">
      <c r="A99" s="50"/>
      <c r="B99" s="917" t="s">
        <v>617</v>
      </c>
      <c r="C99" s="917"/>
      <c r="D99" s="917"/>
      <c r="E99" s="917"/>
      <c r="F99" s="917"/>
      <c r="G99" s="917"/>
      <c r="H99" s="917"/>
      <c r="I99" s="917"/>
      <c r="J99" s="917"/>
      <c r="K99" s="917"/>
      <c r="L99" s="917"/>
      <c r="M99" s="917"/>
      <c r="N99" s="917"/>
      <c r="O99" s="917"/>
      <c r="P99" s="917"/>
      <c r="Q99" s="917"/>
      <c r="R99" s="917"/>
      <c r="S99" s="981"/>
    </row>
    <row r="100" spans="1:19" ht="17.25" customHeight="1">
      <c r="A100" s="980" t="s">
        <v>199</v>
      </c>
      <c r="B100" s="1009" t="s">
        <v>421</v>
      </c>
      <c r="C100" s="1009"/>
      <c r="D100" s="1009"/>
      <c r="E100" s="1009"/>
      <c r="F100" s="1009"/>
      <c r="G100" s="1009"/>
      <c r="H100" s="1009"/>
      <c r="I100" s="1009"/>
      <c r="J100" s="1009"/>
      <c r="K100" s="1009"/>
      <c r="L100" s="1009"/>
      <c r="M100" s="1009"/>
      <c r="N100" s="1009"/>
      <c r="O100" s="1009"/>
      <c r="P100" s="1009"/>
      <c r="Q100" s="1009"/>
      <c r="R100" s="1009"/>
      <c r="S100" s="1009"/>
    </row>
    <row r="101" spans="1:19" ht="17.25" customHeight="1">
      <c r="A101" s="980"/>
      <c r="B101" s="1009"/>
      <c r="C101" s="1009"/>
      <c r="D101" s="1009"/>
      <c r="E101" s="1009"/>
      <c r="F101" s="1009"/>
      <c r="G101" s="1009"/>
      <c r="H101" s="1009"/>
      <c r="I101" s="1009"/>
      <c r="J101" s="1009"/>
      <c r="K101" s="1009"/>
      <c r="L101" s="1009"/>
      <c r="M101" s="1009"/>
      <c r="N101" s="1009"/>
      <c r="O101" s="1009"/>
      <c r="P101" s="1009"/>
      <c r="Q101" s="1009"/>
      <c r="R101" s="1009"/>
      <c r="S101" s="1009"/>
    </row>
    <row r="102" spans="1:19" ht="17.25" customHeight="1">
      <c r="A102" s="21" t="s">
        <v>200</v>
      </c>
      <c r="B102" s="916" t="s">
        <v>422</v>
      </c>
      <c r="C102" s="916"/>
      <c r="D102" s="916"/>
      <c r="E102" s="916"/>
      <c r="F102" s="916"/>
      <c r="G102" s="916"/>
      <c r="H102" s="916"/>
      <c r="I102" s="916"/>
      <c r="J102" s="916"/>
      <c r="K102" s="916"/>
      <c r="L102" s="916"/>
      <c r="M102" s="916"/>
      <c r="N102" s="916"/>
      <c r="O102" s="916"/>
      <c r="P102" s="916"/>
      <c r="Q102" s="916"/>
      <c r="R102" s="916"/>
      <c r="S102" s="916"/>
    </row>
    <row r="103" spans="1:19" ht="17.25" customHeight="1">
      <c r="A103" s="21" t="s">
        <v>201</v>
      </c>
      <c r="B103" s="916" t="s">
        <v>423</v>
      </c>
      <c r="C103" s="916"/>
      <c r="D103" s="916"/>
      <c r="E103" s="916"/>
      <c r="F103" s="916"/>
      <c r="G103" s="916"/>
      <c r="H103" s="916"/>
      <c r="I103" s="916"/>
      <c r="J103" s="916"/>
      <c r="K103" s="916"/>
      <c r="L103" s="916"/>
      <c r="M103" s="916"/>
      <c r="N103" s="916"/>
      <c r="O103" s="916"/>
      <c r="P103" s="916"/>
      <c r="Q103" s="916"/>
      <c r="R103" s="916"/>
      <c r="S103" s="916"/>
    </row>
    <row r="106" spans="1:19" ht="13">
      <c r="A106" s="102" t="s">
        <v>202</v>
      </c>
      <c r="B106" s="1009" t="s">
        <v>424</v>
      </c>
      <c r="C106" s="1009"/>
      <c r="D106" s="1009"/>
      <c r="E106" s="1009"/>
      <c r="F106" s="1009"/>
      <c r="G106" s="1009"/>
      <c r="H106" s="1009"/>
      <c r="I106" s="1009"/>
      <c r="J106" s="1009"/>
      <c r="K106" s="1009"/>
      <c r="L106" s="1009"/>
      <c r="M106" s="1009"/>
      <c r="N106" s="1009"/>
      <c r="O106" s="1009"/>
      <c r="P106" s="1009"/>
      <c r="Q106" s="1009"/>
      <c r="R106" s="1009"/>
      <c r="S106" s="1009"/>
    </row>
    <row r="107" spans="1:19" ht="13">
      <c r="A107" s="102"/>
      <c r="B107" s="1009"/>
      <c r="C107" s="1009"/>
      <c r="D107" s="1009"/>
      <c r="E107" s="1009"/>
      <c r="F107" s="1009"/>
      <c r="G107" s="1009"/>
      <c r="H107" s="1009"/>
      <c r="I107" s="1009"/>
      <c r="J107" s="1009"/>
      <c r="K107" s="1009"/>
      <c r="L107" s="1009"/>
      <c r="M107" s="1009"/>
      <c r="N107" s="1009"/>
      <c r="O107" s="1009"/>
      <c r="P107" s="1009"/>
      <c r="Q107" s="1009"/>
      <c r="R107" s="1009"/>
      <c r="S107" s="1009"/>
    </row>
    <row r="108" spans="1:19" ht="13">
      <c r="A108" s="102"/>
      <c r="B108" s="1009"/>
      <c r="C108" s="1009"/>
      <c r="D108" s="1009"/>
      <c r="E108" s="1009"/>
      <c r="F108" s="1009"/>
      <c r="G108" s="1009"/>
      <c r="H108" s="1009"/>
      <c r="I108" s="1009"/>
      <c r="J108" s="1009"/>
      <c r="K108" s="1009"/>
      <c r="L108" s="1009"/>
      <c r="M108" s="1009"/>
      <c r="N108" s="1009"/>
      <c r="O108" s="1009"/>
      <c r="P108" s="1009"/>
      <c r="Q108" s="1009"/>
      <c r="R108" s="1009"/>
      <c r="S108" s="1009"/>
    </row>
    <row r="109" spans="1:19" ht="13">
      <c r="B109" s="1009"/>
      <c r="C109" s="1009"/>
      <c r="D109" s="1009"/>
      <c r="E109" s="1009"/>
      <c r="F109" s="1009"/>
      <c r="G109" s="1009"/>
      <c r="H109" s="1009"/>
      <c r="I109" s="1009"/>
      <c r="J109" s="1009"/>
      <c r="K109" s="1009"/>
      <c r="L109" s="1009"/>
      <c r="M109" s="1009"/>
      <c r="N109" s="1009"/>
      <c r="O109" s="1009"/>
      <c r="P109" s="1009"/>
      <c r="Q109" s="1009"/>
      <c r="R109" s="1009"/>
      <c r="S109" s="1009"/>
    </row>
  </sheetData>
  <mergeCells count="123">
    <mergeCell ref="B6:E6"/>
    <mergeCell ref="B8:E8"/>
    <mergeCell ref="B106:S109"/>
    <mergeCell ref="G49:K49"/>
    <mergeCell ref="G50:K50"/>
    <mergeCell ref="G51:K51"/>
    <mergeCell ref="G52:K52"/>
    <mergeCell ref="G53:K53"/>
    <mergeCell ref="G54:K54"/>
    <mergeCell ref="G55:K55"/>
    <mergeCell ref="G81:H81"/>
    <mergeCell ref="H57:R57"/>
    <mergeCell ref="M83:O83"/>
    <mergeCell ref="P83:S83"/>
    <mergeCell ref="E85:F85"/>
    <mergeCell ref="M85:O85"/>
    <mergeCell ref="P85:S85"/>
    <mergeCell ref="F84:S84"/>
    <mergeCell ref="F86:S86"/>
    <mergeCell ref="B87:S87"/>
    <mergeCell ref="B13:E13"/>
    <mergeCell ref="C31:E31"/>
    <mergeCell ref="F34:P34"/>
    <mergeCell ref="B100:S101"/>
    <mergeCell ref="G5:Q5"/>
    <mergeCell ref="G6:S6"/>
    <mergeCell ref="G7:S7"/>
    <mergeCell ref="G8:S9"/>
    <mergeCell ref="G10:S11"/>
    <mergeCell ref="G13:J13"/>
    <mergeCell ref="G27:H27"/>
    <mergeCell ref="G48:K48"/>
    <mergeCell ref="F15:R15"/>
    <mergeCell ref="F30:P30"/>
    <mergeCell ref="I27:N27"/>
    <mergeCell ref="L13:N13"/>
    <mergeCell ref="A100:A101"/>
    <mergeCell ref="B102:S102"/>
    <mergeCell ref="B103:S103"/>
    <mergeCell ref="B96:S96"/>
    <mergeCell ref="B99:S99"/>
    <mergeCell ref="B82:S82"/>
    <mergeCell ref="E83:F83"/>
    <mergeCell ref="C88:S88"/>
    <mergeCell ref="C89:S89"/>
    <mergeCell ref="C91:S91"/>
    <mergeCell ref="C93:S93"/>
    <mergeCell ref="C94:S94"/>
    <mergeCell ref="B95:S95"/>
    <mergeCell ref="B97:S97"/>
    <mergeCell ref="B98:S98"/>
    <mergeCell ref="G83:K83"/>
    <mergeCell ref="G85:K85"/>
    <mergeCell ref="C92:S92"/>
    <mergeCell ref="C90:S90"/>
    <mergeCell ref="B76:S76"/>
    <mergeCell ref="B77:S78"/>
    <mergeCell ref="B79:S79"/>
    <mergeCell ref="C80:J80"/>
    <mergeCell ref="C81:E81"/>
    <mergeCell ref="B59:S59"/>
    <mergeCell ref="B60:S62"/>
    <mergeCell ref="B63:S63"/>
    <mergeCell ref="E65:S65"/>
    <mergeCell ref="E66:S66"/>
    <mergeCell ref="B75:D75"/>
    <mergeCell ref="E70:I70"/>
    <mergeCell ref="E71:I71"/>
    <mergeCell ref="E72:G72"/>
    <mergeCell ref="E73:G73"/>
    <mergeCell ref="E74:G74"/>
    <mergeCell ref="E75:G75"/>
    <mergeCell ref="E67:I67"/>
    <mergeCell ref="E68:I68"/>
    <mergeCell ref="E69:I69"/>
    <mergeCell ref="A2:S2"/>
    <mergeCell ref="R4:S4"/>
    <mergeCell ref="R5:S5"/>
    <mergeCell ref="B12:S12"/>
    <mergeCell ref="B14:S14"/>
    <mergeCell ref="B46:S46"/>
    <mergeCell ref="M49:R49"/>
    <mergeCell ref="B16:S16"/>
    <mergeCell ref="B17:S20"/>
    <mergeCell ref="B21:S21"/>
    <mergeCell ref="B22:S25"/>
    <mergeCell ref="E47:H47"/>
    <mergeCell ref="A4:E5"/>
    <mergeCell ref="F8:F9"/>
    <mergeCell ref="F10:F11"/>
    <mergeCell ref="B35:S35"/>
    <mergeCell ref="B36:S36"/>
    <mergeCell ref="B37:S40"/>
    <mergeCell ref="B41:S41"/>
    <mergeCell ref="B42:S45"/>
    <mergeCell ref="E29:H29"/>
    <mergeCell ref="J29:O29"/>
    <mergeCell ref="B26:S26"/>
    <mergeCell ref="G4:Q4"/>
    <mergeCell ref="C30:E30"/>
    <mergeCell ref="Q30:S30"/>
    <mergeCell ref="B15:D15"/>
    <mergeCell ref="B27:D27"/>
    <mergeCell ref="B29:D29"/>
    <mergeCell ref="C47:D47"/>
    <mergeCell ref="C56:D56"/>
    <mergeCell ref="C57:F57"/>
    <mergeCell ref="B58:E58"/>
    <mergeCell ref="M50:R50"/>
    <mergeCell ref="M54:R54"/>
    <mergeCell ref="M55:R55"/>
    <mergeCell ref="E56:H56"/>
    <mergeCell ref="M51:R51"/>
    <mergeCell ref="C32:E32"/>
    <mergeCell ref="C33:E33"/>
    <mergeCell ref="C34:E34"/>
    <mergeCell ref="Q31:S31"/>
    <mergeCell ref="Q32:S32"/>
    <mergeCell ref="Q33:S33"/>
    <mergeCell ref="Q34:S34"/>
    <mergeCell ref="F31:P31"/>
    <mergeCell ref="F32:P32"/>
    <mergeCell ref="F33:P33"/>
  </mergeCells>
  <phoneticPr fontId="1"/>
  <dataValidations count="2">
    <dataValidation type="list" allowBlank="1" showInputMessage="1" showErrorMessage="1" errorTitle="入力エラー" error="プルダウンより選択してください。" sqref="B47 B56 F48:F55 N80 F58 F81 I81 K80 B88:B94" xr:uid="{00000000-0002-0000-0500-000000000000}">
      <formula1>"□,☑"</formula1>
    </dataValidation>
    <dataValidation type="list" allowBlank="1" showInputMessage="1" showErrorMessage="1" sqref="R5:S5" xr:uid="{00000000-0002-0000-0500-000001000000}">
      <formula1>"通常型, 第三国型,第三国型実務"</formula1>
    </dataValidation>
  </dataValidations>
  <printOptions horizontalCentered="1"/>
  <pageMargins left="0.51181102362204722" right="0.51181102362204722" top="0.74803149606299213" bottom="0.55118110236220474" header="0.31496062992125984" footer="0.31496062992125984"/>
  <pageSetup paperSize="9" scale="89" fitToHeight="0" orientation="portrait" blackAndWhite="1" r:id="rId1"/>
  <rowBreaks count="2" manualBreakCount="2">
    <brk id="45" max="18" man="1"/>
    <brk id="86" max="18"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1A2F-4A6D-4925-8756-36239E1AF55B}">
  <sheetPr>
    <tabColor theme="0" tint="-0.499984740745262"/>
    <pageSetUpPr fitToPage="1"/>
  </sheetPr>
  <dimension ref="A1:U85"/>
  <sheetViews>
    <sheetView showGridLines="0" showZeros="0" view="pageBreakPreview" zoomScale="70" zoomScaleNormal="100" zoomScaleSheetLayoutView="70" workbookViewId="0">
      <selection activeCell="Y14" sqref="Y14"/>
    </sheetView>
  </sheetViews>
  <sheetFormatPr defaultColWidth="9" defaultRowHeight="17.25" customHeight="1"/>
  <cols>
    <col min="1" max="1" width="6.36328125" style="3" bestFit="1" customWidth="1"/>
    <col min="2" max="2" width="3.453125" style="3" bestFit="1" customWidth="1"/>
    <col min="3" max="3" width="3.453125" style="3" customWidth="1"/>
    <col min="4" max="4" width="7" style="3" customWidth="1"/>
    <col min="5" max="5" width="8.36328125" style="3" customWidth="1"/>
    <col min="6" max="6" width="4.453125" style="3" customWidth="1"/>
    <col min="7" max="7" width="3.36328125" style="3" customWidth="1"/>
    <col min="8" max="8" width="8.36328125" style="3" customWidth="1"/>
    <col min="9" max="9" width="4.453125" style="3" customWidth="1"/>
    <col min="10" max="10" width="3.36328125" style="3" bestFit="1" customWidth="1"/>
    <col min="11" max="11" width="3.36328125" style="3" customWidth="1"/>
    <col min="12" max="12" width="3.36328125" style="3" bestFit="1" customWidth="1"/>
    <col min="13" max="13" width="4.90625" style="3" customWidth="1"/>
    <col min="14" max="14" width="3.36328125" style="3" bestFit="1" customWidth="1"/>
    <col min="15" max="16" width="9" style="3"/>
    <col min="17" max="18" width="7.08984375" style="3" customWidth="1"/>
    <col min="19" max="19" width="5.453125" style="3" customWidth="1"/>
    <col min="20" max="16384" width="9" style="3"/>
  </cols>
  <sheetData>
    <row r="1" spans="1:19" ht="17.25" customHeight="1">
      <c r="A1" s="1013" t="s">
        <v>872</v>
      </c>
      <c r="B1" s="1014"/>
      <c r="C1" s="1014"/>
      <c r="D1" s="1014"/>
      <c r="E1" s="1014"/>
      <c r="F1" s="1014"/>
      <c r="G1" s="1014"/>
      <c r="H1" s="1015"/>
    </row>
    <row r="3" spans="1:19" ht="17.25" customHeight="1">
      <c r="A3" s="1016" t="str">
        <f>①海外研修実施希望申込書!D7</f>
        <v>技術協力活用型・新興国市場開拓事業（研修・専門家派遣・寄附講座開設事業）</v>
      </c>
      <c r="B3" s="1016"/>
      <c r="C3" s="1016"/>
      <c r="D3" s="1016"/>
      <c r="E3" s="1016"/>
      <c r="F3" s="1016"/>
      <c r="G3" s="1016"/>
      <c r="H3" s="1016"/>
      <c r="I3" s="1016"/>
      <c r="J3" s="1016"/>
      <c r="K3" s="1016"/>
      <c r="L3" s="1016"/>
      <c r="M3" s="1016"/>
      <c r="N3" s="1016"/>
      <c r="O3" s="1016"/>
      <c r="P3" s="1016"/>
      <c r="Q3" s="1016"/>
      <c r="R3" s="1016"/>
      <c r="S3" s="1016"/>
    </row>
    <row r="4" spans="1:19" ht="17.25" customHeight="1">
      <c r="A4" s="1016">
        <f>①海外研修実施希望申込書!D8</f>
        <v>0</v>
      </c>
      <c r="B4" s="1016"/>
      <c r="C4" s="1016"/>
      <c r="D4" s="1016"/>
      <c r="E4" s="1016"/>
      <c r="F4" s="1016"/>
      <c r="G4" s="1016"/>
      <c r="H4" s="1016"/>
      <c r="I4" s="1016"/>
      <c r="J4" s="1016"/>
      <c r="K4" s="1016"/>
      <c r="L4" s="1016"/>
      <c r="M4" s="1016"/>
      <c r="N4" s="1016"/>
      <c r="O4" s="1016"/>
      <c r="P4" s="1016"/>
      <c r="Q4" s="1016"/>
      <c r="R4" s="1016"/>
      <c r="S4" s="1016"/>
    </row>
    <row r="5" spans="1:19" ht="17.25" customHeight="1">
      <c r="A5" s="1016" t="s">
        <v>873</v>
      </c>
      <c r="B5" s="1016"/>
      <c r="C5" s="1016"/>
      <c r="D5" s="1016"/>
      <c r="E5" s="1016"/>
      <c r="F5" s="1016"/>
      <c r="G5" s="1016"/>
      <c r="H5" s="1016"/>
      <c r="I5" s="1016"/>
      <c r="J5" s="1016"/>
      <c r="K5" s="1016"/>
      <c r="L5" s="1016"/>
      <c r="M5" s="1016"/>
      <c r="N5" s="1016"/>
      <c r="O5" s="1016"/>
      <c r="P5" s="1016"/>
      <c r="Q5" s="1016"/>
      <c r="R5" s="1016"/>
      <c r="S5" s="1016"/>
    </row>
    <row r="7" spans="1:19" ht="17.25" customHeight="1">
      <c r="A7" s="943" t="s">
        <v>1042</v>
      </c>
      <c r="B7" s="943"/>
      <c r="C7" s="943"/>
      <c r="D7" s="943"/>
      <c r="E7" s="943"/>
      <c r="F7" s="56" t="s">
        <v>26</v>
      </c>
      <c r="G7" s="1086" t="str">
        <f>①海外研修実施希望申込書!F11</f>
        <v>株式会社AOTS</v>
      </c>
      <c r="H7" s="1086"/>
      <c r="I7" s="1086"/>
      <c r="J7" s="1086"/>
      <c r="K7" s="1086"/>
      <c r="L7" s="1086"/>
      <c r="M7" s="1086"/>
      <c r="N7" s="1086"/>
      <c r="O7" s="1086"/>
      <c r="P7" s="1086"/>
      <c r="Q7" s="1087" t="s">
        <v>1156</v>
      </c>
      <c r="R7" s="1071" t="str">
        <f>⑤海外研修実施計画の概要!R5</f>
        <v>通常型</v>
      </c>
      <c r="S7" s="1071"/>
    </row>
    <row r="8" spans="1:19" ht="17.25" customHeight="1">
      <c r="A8" s="944"/>
      <c r="B8" s="944"/>
      <c r="C8" s="944"/>
      <c r="D8" s="944"/>
      <c r="E8" s="944"/>
      <c r="F8" s="46" t="s">
        <v>27</v>
      </c>
      <c r="G8" s="1085" t="str">
        <f>①海外研修実施希望申込書!F12</f>
        <v>AOTS Co., Ltd.</v>
      </c>
      <c r="H8" s="1085"/>
      <c r="I8" s="1085"/>
      <c r="J8" s="1085"/>
      <c r="K8" s="1085"/>
      <c r="L8" s="1085"/>
      <c r="M8" s="1085"/>
      <c r="N8" s="1085"/>
      <c r="O8" s="1085"/>
      <c r="P8" s="1085"/>
      <c r="Q8" s="1088"/>
      <c r="R8" s="1072" t="str">
        <f>①海外研修実施希望申込書!K7</f>
        <v>対面</v>
      </c>
      <c r="S8" s="1072"/>
    </row>
    <row r="9" spans="1:19" ht="17.25" customHeight="1">
      <c r="A9" s="47"/>
      <c r="F9" s="756" t="s">
        <v>128</v>
      </c>
      <c r="G9" s="757"/>
      <c r="H9" s="1079">
        <f>③海外研修実施申請書!C30</f>
        <v>0</v>
      </c>
      <c r="I9" s="1080"/>
      <c r="J9" s="869" t="s">
        <v>132</v>
      </c>
      <c r="K9" s="1081"/>
      <c r="L9" s="1082">
        <f>③海外研修実施申請書!F30</f>
        <v>0</v>
      </c>
      <c r="M9" s="1082"/>
      <c r="N9" s="1082"/>
      <c r="O9" s="1082"/>
      <c r="P9" s="1083" t="s">
        <v>133</v>
      </c>
      <c r="Q9" s="1084"/>
      <c r="R9" s="1073">
        <f>③海外研修実施申請書!J30</f>
        <v>0</v>
      </c>
      <c r="S9" s="1074"/>
    </row>
    <row r="10" spans="1:19" ht="17.25" customHeight="1">
      <c r="A10" s="47"/>
      <c r="F10" s="869" t="s">
        <v>129</v>
      </c>
      <c r="G10" s="870"/>
      <c r="H10" s="1075">
        <f>③海外研修実施申請書!C31</f>
        <v>0</v>
      </c>
      <c r="I10" s="1075"/>
      <c r="J10" s="1075"/>
      <c r="K10" s="1075"/>
      <c r="L10" s="1075"/>
      <c r="M10" s="1075"/>
      <c r="N10" s="1075"/>
      <c r="O10" s="1075"/>
      <c r="P10" s="1075"/>
      <c r="Q10" s="1075"/>
      <c r="R10" s="1075"/>
      <c r="S10" s="1075"/>
    </row>
    <row r="11" spans="1:19" ht="17.25" customHeight="1">
      <c r="A11" s="46"/>
      <c r="B11" s="43"/>
      <c r="C11" s="43"/>
      <c r="D11" s="43"/>
      <c r="E11" s="43"/>
      <c r="F11" s="738" t="s">
        <v>131</v>
      </c>
      <c r="G11" s="739"/>
      <c r="H11" s="1076">
        <f>③海外研修実施申請書!C33</f>
        <v>0</v>
      </c>
      <c r="I11" s="1077"/>
      <c r="J11" s="1077"/>
      <c r="K11" s="1077"/>
      <c r="L11" s="1077"/>
      <c r="M11" s="1077"/>
      <c r="N11" s="1077"/>
      <c r="O11" s="1077"/>
      <c r="P11" s="1077"/>
      <c r="Q11" s="1077"/>
      <c r="R11" s="1077"/>
      <c r="S11" s="1078"/>
    </row>
    <row r="12" spans="1:19" ht="17.25" customHeight="1">
      <c r="A12" s="68" t="s">
        <v>42</v>
      </c>
      <c r="B12" s="1007" t="s">
        <v>43</v>
      </c>
      <c r="C12" s="1007"/>
      <c r="D12" s="1007"/>
      <c r="E12" s="1008"/>
      <c r="F12" s="60" t="s">
        <v>26</v>
      </c>
      <c r="G12" s="956" t="str">
        <f>①海外研修実施希望申込書!E24</f>
        <v>インドネシア・ジャカルタ</v>
      </c>
      <c r="H12" s="956"/>
      <c r="I12" s="956"/>
      <c r="J12" s="956"/>
      <c r="K12" s="956"/>
      <c r="L12" s="956"/>
      <c r="M12" s="956"/>
      <c r="N12" s="956"/>
      <c r="O12" s="956"/>
      <c r="P12" s="956"/>
      <c r="Q12" s="956"/>
      <c r="R12" s="956"/>
      <c r="S12" s="957"/>
    </row>
    <row r="13" spans="1:19" ht="17.25" customHeight="1">
      <c r="A13" s="48"/>
      <c r="B13" s="25"/>
      <c r="C13" s="25"/>
      <c r="D13" s="25"/>
      <c r="E13" s="67"/>
      <c r="F13" s="43" t="s">
        <v>27</v>
      </c>
      <c r="G13" s="991" t="str">
        <f>①海外研修実施希望申込書!E25</f>
        <v>Indonesia, Jakarta</v>
      </c>
      <c r="H13" s="991"/>
      <c r="I13" s="991"/>
      <c r="J13" s="991"/>
      <c r="K13" s="991"/>
      <c r="L13" s="991"/>
      <c r="M13" s="991"/>
      <c r="N13" s="991"/>
      <c r="O13" s="991"/>
      <c r="P13" s="991"/>
      <c r="Q13" s="991"/>
      <c r="R13" s="991"/>
      <c r="S13" s="992"/>
    </row>
    <row r="14" spans="1:19" ht="17.25" customHeight="1">
      <c r="A14" s="68" t="s">
        <v>11</v>
      </c>
      <c r="B14" s="1007" t="s">
        <v>31</v>
      </c>
      <c r="C14" s="1007"/>
      <c r="D14" s="1007"/>
      <c r="E14" s="1008"/>
      <c r="F14" s="945" t="s">
        <v>26</v>
      </c>
      <c r="G14" s="993" t="str">
        <f>①海外研修実施希望申込書!C30</f>
        <v>現場リーダーのための5Sの基本と生産管理研修</v>
      </c>
      <c r="H14" s="993"/>
      <c r="I14" s="993"/>
      <c r="J14" s="993"/>
      <c r="K14" s="993"/>
      <c r="L14" s="993"/>
      <c r="M14" s="993"/>
      <c r="N14" s="993"/>
      <c r="O14" s="993"/>
      <c r="P14" s="993"/>
      <c r="Q14" s="993"/>
      <c r="R14" s="993"/>
      <c r="S14" s="994"/>
    </row>
    <row r="15" spans="1:19" ht="17.25" customHeight="1">
      <c r="A15" s="48"/>
      <c r="B15" s="25"/>
      <c r="C15" s="25"/>
      <c r="D15" s="25"/>
      <c r="E15" s="67"/>
      <c r="F15" s="946"/>
      <c r="G15" s="995"/>
      <c r="H15" s="995"/>
      <c r="I15" s="995"/>
      <c r="J15" s="995"/>
      <c r="K15" s="995"/>
      <c r="L15" s="995"/>
      <c r="M15" s="995"/>
      <c r="N15" s="995"/>
      <c r="O15" s="995"/>
      <c r="P15" s="995"/>
      <c r="Q15" s="995"/>
      <c r="R15" s="995"/>
      <c r="S15" s="996"/>
    </row>
    <row r="16" spans="1:19" ht="17.25" customHeight="1">
      <c r="A16" s="48"/>
      <c r="B16" s="25"/>
      <c r="C16" s="25"/>
      <c r="D16" s="25"/>
      <c r="E16" s="67"/>
      <c r="F16" s="917" t="s">
        <v>27</v>
      </c>
      <c r="G16" s="997" t="str">
        <f>①海外研修実施希望申込書!C32</f>
        <v>5S and Production Management Training for Leaders at a Manufacutruing Site</v>
      </c>
      <c r="H16" s="997"/>
      <c r="I16" s="997"/>
      <c r="J16" s="997"/>
      <c r="K16" s="997"/>
      <c r="L16" s="997"/>
      <c r="M16" s="997"/>
      <c r="N16" s="997"/>
      <c r="O16" s="997"/>
      <c r="P16" s="997"/>
      <c r="Q16" s="997"/>
      <c r="R16" s="997"/>
      <c r="S16" s="998"/>
    </row>
    <row r="17" spans="1:19" ht="17.25" customHeight="1">
      <c r="A17" s="51"/>
      <c r="B17" s="64"/>
      <c r="C17" s="64"/>
      <c r="D17" s="64"/>
      <c r="E17" s="65"/>
      <c r="F17" s="945"/>
      <c r="G17" s="999"/>
      <c r="H17" s="999"/>
      <c r="I17" s="999"/>
      <c r="J17" s="999"/>
      <c r="K17" s="999"/>
      <c r="L17" s="999"/>
      <c r="M17" s="999"/>
      <c r="N17" s="999"/>
      <c r="O17" s="999"/>
      <c r="P17" s="999"/>
      <c r="Q17" s="999"/>
      <c r="R17" s="999"/>
      <c r="S17" s="1000"/>
    </row>
    <row r="18" spans="1:19" ht="17.25" customHeight="1">
      <c r="A18" s="69" t="s">
        <v>46</v>
      </c>
      <c r="B18" s="931" t="s">
        <v>359</v>
      </c>
      <c r="C18" s="932"/>
      <c r="D18" s="932"/>
      <c r="E18" s="932"/>
      <c r="F18" s="933"/>
      <c r="G18" s="933"/>
      <c r="H18" s="933"/>
      <c r="I18" s="933"/>
      <c r="J18" s="933"/>
      <c r="K18" s="933"/>
      <c r="L18" s="933"/>
      <c r="M18" s="933"/>
      <c r="N18" s="933"/>
      <c r="O18" s="933"/>
      <c r="P18" s="933"/>
      <c r="Q18" s="933"/>
      <c r="R18" s="933"/>
      <c r="S18" s="933"/>
    </row>
    <row r="19" spans="1:19" ht="17.25" customHeight="1">
      <c r="A19" s="50"/>
      <c r="B19" s="1069">
        <f>⑤海外研修実施計画の概要!B13</f>
        <v>0</v>
      </c>
      <c r="C19" s="1069"/>
      <c r="D19" s="1069"/>
      <c r="E19" s="1069"/>
      <c r="F19" s="42" t="s">
        <v>210</v>
      </c>
      <c r="G19" s="1069">
        <f>⑤海外研修実施計画の概要!G13</f>
        <v>0</v>
      </c>
      <c r="H19" s="1069"/>
      <c r="I19" s="1069"/>
      <c r="J19" s="1069"/>
      <c r="K19" s="45" t="s">
        <v>204</v>
      </c>
      <c r="L19" s="1070">
        <f>⑤海外研修実施計画の概要!L13</f>
        <v>5</v>
      </c>
      <c r="M19" s="1070"/>
      <c r="N19" s="1070"/>
      <c r="O19" s="43" t="s">
        <v>205</v>
      </c>
      <c r="P19" s="283" t="s">
        <v>1047</v>
      </c>
      <c r="Q19" s="43"/>
      <c r="R19" s="43"/>
      <c r="S19" s="23"/>
    </row>
    <row r="20" spans="1:19" ht="17.25" customHeight="1">
      <c r="A20" s="26" t="s">
        <v>47</v>
      </c>
      <c r="B20" s="934" t="s">
        <v>880</v>
      </c>
      <c r="C20" s="933"/>
      <c r="D20" s="933"/>
      <c r="E20" s="933"/>
      <c r="F20" s="933"/>
      <c r="G20" s="933"/>
      <c r="H20" s="933"/>
      <c r="I20" s="933"/>
      <c r="J20" s="933"/>
      <c r="K20" s="933"/>
      <c r="L20" s="933"/>
      <c r="M20" s="933"/>
      <c r="N20" s="933"/>
      <c r="O20" s="933"/>
      <c r="P20" s="933"/>
      <c r="Q20" s="933"/>
      <c r="R20" s="933"/>
      <c r="S20" s="933"/>
    </row>
    <row r="21" spans="1:19" ht="17.25" customHeight="1">
      <c r="A21" s="69"/>
      <c r="B21" s="119"/>
      <c r="C21" s="119"/>
      <c r="D21" s="119"/>
      <c r="E21" s="102" t="s">
        <v>1044</v>
      </c>
      <c r="F21" s="1066">
        <f>①海外研修実施希望申込書!J24</f>
        <v>20</v>
      </c>
      <c r="G21" s="1066"/>
      <c r="H21" s="1067" t="s">
        <v>1045</v>
      </c>
      <c r="I21" s="1067"/>
      <c r="J21" s="1067"/>
      <c r="K21" s="1067"/>
      <c r="L21" s="1067"/>
      <c r="M21" s="1067"/>
      <c r="N21" s="1067"/>
      <c r="O21" s="1067"/>
      <c r="P21" s="1067"/>
      <c r="Q21" s="1067"/>
      <c r="R21" s="1067"/>
      <c r="S21" s="1068"/>
    </row>
    <row r="22" spans="1:19" s="373" customFormat="1" ht="37.5" customHeight="1">
      <c r="A22" s="436"/>
      <c r="B22" s="1059"/>
      <c r="C22" s="1059"/>
      <c r="D22" s="1059"/>
      <c r="E22" s="578" t="s">
        <v>1046</v>
      </c>
      <c r="F22" s="1019">
        <f>⑤海外研修実施計画の概要!B60</f>
        <v>0</v>
      </c>
      <c r="G22" s="1019"/>
      <c r="H22" s="1019"/>
      <c r="I22" s="1019"/>
      <c r="J22" s="1019"/>
      <c r="K22" s="1019"/>
      <c r="L22" s="1019"/>
      <c r="M22" s="1019"/>
      <c r="N22" s="1019"/>
      <c r="O22" s="1019"/>
      <c r="P22" s="1019"/>
      <c r="Q22" s="1019"/>
      <c r="R22" s="1019"/>
      <c r="S22" s="1020"/>
    </row>
    <row r="23" spans="1:19" s="373" customFormat="1" ht="17.25" customHeight="1">
      <c r="A23" s="437" t="s">
        <v>52</v>
      </c>
      <c r="B23" s="1044" t="s">
        <v>816</v>
      </c>
      <c r="C23" s="1045"/>
      <c r="D23" s="1045"/>
      <c r="E23" s="1045"/>
      <c r="F23" s="1045"/>
      <c r="G23" s="1045"/>
      <c r="H23" s="1045"/>
      <c r="I23" s="1045"/>
      <c r="J23" s="1045"/>
      <c r="K23" s="1045"/>
      <c r="L23" s="1045"/>
      <c r="M23" s="1045"/>
      <c r="N23" s="1045"/>
      <c r="O23" s="1045"/>
      <c r="P23" s="1045"/>
      <c r="Q23" s="1045"/>
      <c r="R23" s="1045"/>
      <c r="S23" s="1045"/>
    </row>
    <row r="24" spans="1:19" s="373" customFormat="1" ht="17.25" customHeight="1">
      <c r="A24" s="369"/>
      <c r="B24" s="1060">
        <f>⑤海外研修実施計画の概要!B17</f>
        <v>0</v>
      </c>
      <c r="C24" s="1061"/>
      <c r="D24" s="1061"/>
      <c r="E24" s="1061"/>
      <c r="F24" s="1061"/>
      <c r="G24" s="1061"/>
      <c r="H24" s="1061"/>
      <c r="I24" s="1061"/>
      <c r="J24" s="1061"/>
      <c r="K24" s="1061"/>
      <c r="L24" s="1061"/>
      <c r="M24" s="1061"/>
      <c r="N24" s="1061"/>
      <c r="O24" s="1061"/>
      <c r="P24" s="1061"/>
      <c r="Q24" s="1061"/>
      <c r="R24" s="1061"/>
      <c r="S24" s="1061"/>
    </row>
    <row r="25" spans="1:19" s="373" customFormat="1" ht="17.25" customHeight="1">
      <c r="A25" s="369"/>
      <c r="B25" s="1062"/>
      <c r="C25" s="1063"/>
      <c r="D25" s="1063"/>
      <c r="E25" s="1063"/>
      <c r="F25" s="1063"/>
      <c r="G25" s="1063"/>
      <c r="H25" s="1063"/>
      <c r="I25" s="1063"/>
      <c r="J25" s="1063"/>
      <c r="K25" s="1063"/>
      <c r="L25" s="1063"/>
      <c r="M25" s="1063"/>
      <c r="N25" s="1063"/>
      <c r="O25" s="1063"/>
      <c r="P25" s="1063"/>
      <c r="Q25" s="1063"/>
      <c r="R25" s="1063"/>
      <c r="S25" s="1063"/>
    </row>
    <row r="26" spans="1:19" s="373" customFormat="1" ht="17.25" customHeight="1">
      <c r="A26" s="369"/>
      <c r="B26" s="1062"/>
      <c r="C26" s="1063"/>
      <c r="D26" s="1063"/>
      <c r="E26" s="1063"/>
      <c r="F26" s="1063"/>
      <c r="G26" s="1063"/>
      <c r="H26" s="1063"/>
      <c r="I26" s="1063"/>
      <c r="J26" s="1063"/>
      <c r="K26" s="1063"/>
      <c r="L26" s="1063"/>
      <c r="M26" s="1063"/>
      <c r="N26" s="1063"/>
      <c r="O26" s="1063"/>
      <c r="P26" s="1063"/>
      <c r="Q26" s="1063"/>
      <c r="R26" s="1063"/>
      <c r="S26" s="1063"/>
    </row>
    <row r="27" spans="1:19" s="373" customFormat="1" ht="17.25" customHeight="1">
      <c r="A27" s="436"/>
      <c r="B27" s="1062"/>
      <c r="C27" s="1063"/>
      <c r="D27" s="1063"/>
      <c r="E27" s="1063"/>
      <c r="F27" s="1063"/>
      <c r="G27" s="1063"/>
      <c r="H27" s="1063"/>
      <c r="I27" s="1063"/>
      <c r="J27" s="1063"/>
      <c r="K27" s="1063"/>
      <c r="L27" s="1063"/>
      <c r="M27" s="1063"/>
      <c r="N27" s="1063"/>
      <c r="O27" s="1063"/>
      <c r="P27" s="1063"/>
      <c r="Q27" s="1063"/>
      <c r="R27" s="1063"/>
      <c r="S27" s="1063"/>
    </row>
    <row r="28" spans="1:19" s="373" customFormat="1" ht="17.25" customHeight="1">
      <c r="A28" s="437" t="s">
        <v>60</v>
      </c>
      <c r="B28" s="1044" t="s">
        <v>874</v>
      </c>
      <c r="C28" s="1045"/>
      <c r="D28" s="1045"/>
      <c r="E28" s="1045"/>
      <c r="F28" s="1045"/>
      <c r="G28" s="1045"/>
      <c r="H28" s="1045"/>
      <c r="I28" s="1045"/>
      <c r="J28" s="1045"/>
      <c r="K28" s="1045"/>
      <c r="L28" s="1045"/>
      <c r="M28" s="1045"/>
      <c r="N28" s="1045"/>
      <c r="O28" s="1045"/>
      <c r="P28" s="1045"/>
      <c r="Q28" s="1045"/>
      <c r="R28" s="1045"/>
      <c r="S28" s="1045"/>
    </row>
    <row r="29" spans="1:19" s="373" customFormat="1" ht="17.25" customHeight="1">
      <c r="A29" s="369"/>
      <c r="B29" s="1060">
        <f>⑤海外研修実施計画の概要!B22</f>
        <v>0</v>
      </c>
      <c r="C29" s="1061"/>
      <c r="D29" s="1061"/>
      <c r="E29" s="1061"/>
      <c r="F29" s="1061"/>
      <c r="G29" s="1061"/>
      <c r="H29" s="1061"/>
      <c r="I29" s="1061"/>
      <c r="J29" s="1061"/>
      <c r="K29" s="1061"/>
      <c r="L29" s="1061"/>
      <c r="M29" s="1061"/>
      <c r="N29" s="1061"/>
      <c r="O29" s="1061"/>
      <c r="P29" s="1061"/>
      <c r="Q29" s="1061"/>
      <c r="R29" s="1061"/>
      <c r="S29" s="1061"/>
    </row>
    <row r="30" spans="1:19" s="373" customFormat="1" ht="17.25" customHeight="1">
      <c r="A30" s="369"/>
      <c r="B30" s="1062"/>
      <c r="C30" s="1063"/>
      <c r="D30" s="1063"/>
      <c r="E30" s="1063"/>
      <c r="F30" s="1063"/>
      <c r="G30" s="1063"/>
      <c r="H30" s="1063"/>
      <c r="I30" s="1063"/>
      <c r="J30" s="1063"/>
      <c r="K30" s="1063"/>
      <c r="L30" s="1063"/>
      <c r="M30" s="1063"/>
      <c r="N30" s="1063"/>
      <c r="O30" s="1063"/>
      <c r="P30" s="1063"/>
      <c r="Q30" s="1063"/>
      <c r="R30" s="1063"/>
      <c r="S30" s="1063"/>
    </row>
    <row r="31" spans="1:19" s="373" customFormat="1" ht="17.25" customHeight="1">
      <c r="A31" s="369"/>
      <c r="B31" s="1062"/>
      <c r="C31" s="1063"/>
      <c r="D31" s="1063"/>
      <c r="E31" s="1063"/>
      <c r="F31" s="1063"/>
      <c r="G31" s="1063"/>
      <c r="H31" s="1063"/>
      <c r="I31" s="1063"/>
      <c r="J31" s="1063"/>
      <c r="K31" s="1063"/>
      <c r="L31" s="1063"/>
      <c r="M31" s="1063"/>
      <c r="N31" s="1063"/>
      <c r="O31" s="1063"/>
      <c r="P31" s="1063"/>
      <c r="Q31" s="1063"/>
      <c r="R31" s="1063"/>
      <c r="S31" s="1063"/>
    </row>
    <row r="32" spans="1:19" s="373" customFormat="1" ht="17.25" customHeight="1">
      <c r="A32" s="436"/>
      <c r="B32" s="1062"/>
      <c r="C32" s="1063"/>
      <c r="D32" s="1063"/>
      <c r="E32" s="1063"/>
      <c r="F32" s="1063"/>
      <c r="G32" s="1063"/>
      <c r="H32" s="1063"/>
      <c r="I32" s="1063"/>
      <c r="J32" s="1063"/>
      <c r="K32" s="1063"/>
      <c r="L32" s="1063"/>
      <c r="M32" s="1063"/>
      <c r="N32" s="1063"/>
      <c r="O32" s="1063"/>
      <c r="P32" s="1063"/>
      <c r="Q32" s="1063"/>
      <c r="R32" s="1063"/>
      <c r="S32" s="1063"/>
    </row>
    <row r="33" spans="1:19" s="373" customFormat="1" ht="17.25" customHeight="1">
      <c r="A33" s="437" t="s">
        <v>62</v>
      </c>
      <c r="B33" s="1044" t="s">
        <v>69</v>
      </c>
      <c r="C33" s="1045"/>
      <c r="D33" s="1045"/>
      <c r="E33" s="1045"/>
      <c r="F33" s="1045"/>
      <c r="G33" s="1045"/>
      <c r="H33" s="1045"/>
      <c r="I33" s="1045"/>
      <c r="J33" s="1045"/>
      <c r="K33" s="1045"/>
      <c r="L33" s="1045"/>
      <c r="M33" s="1045"/>
      <c r="N33" s="1045"/>
      <c r="O33" s="1045"/>
      <c r="P33" s="1045"/>
      <c r="Q33" s="1045"/>
      <c r="R33" s="1045"/>
      <c r="S33" s="1045"/>
    </row>
    <row r="34" spans="1:19" s="373" customFormat="1" ht="17.25" customHeight="1">
      <c r="A34" s="369"/>
      <c r="B34" s="1064" t="s">
        <v>70</v>
      </c>
      <c r="C34" s="1064"/>
      <c r="D34" s="1064"/>
      <c r="E34" s="438">
        <f>①海外研修実施希望申込書!D61</f>
        <v>1</v>
      </c>
      <c r="G34" s="1064" t="s">
        <v>71</v>
      </c>
      <c r="H34" s="1064"/>
      <c r="I34" s="1065" t="str">
        <f>①海外研修実施希望申込書!H61</f>
        <v>英語</v>
      </c>
      <c r="J34" s="1065"/>
      <c r="K34" s="1065"/>
      <c r="L34" s="1065"/>
      <c r="M34" s="1065"/>
      <c r="N34" s="1065"/>
      <c r="S34" s="405"/>
    </row>
    <row r="35" spans="1:19" s="373" customFormat="1" ht="17.25" customHeight="1">
      <c r="A35" s="369"/>
      <c r="B35" s="373" t="s">
        <v>533</v>
      </c>
      <c r="E35" s="438" t="str">
        <f>①海外研修実施希望申込書!D62</f>
        <v>あり</v>
      </c>
      <c r="F35" s="439"/>
      <c r="G35" s="439"/>
      <c r="H35" s="439"/>
      <c r="I35" s="440"/>
      <c r="J35" s="440"/>
      <c r="K35" s="440"/>
      <c r="L35" s="440"/>
      <c r="M35" s="440"/>
      <c r="N35" s="440"/>
      <c r="S35" s="405"/>
    </row>
    <row r="36" spans="1:19" s="373" customFormat="1" ht="17.25" customHeight="1">
      <c r="A36" s="369"/>
      <c r="B36" s="1057" t="s">
        <v>72</v>
      </c>
      <c r="C36" s="1057"/>
      <c r="D36" s="1057"/>
      <c r="E36" s="1058" t="str">
        <f>①海外研修実施希望申込書!D63</f>
        <v>英語</v>
      </c>
      <c r="F36" s="1058"/>
      <c r="G36" s="1058"/>
      <c r="H36" s="1058"/>
      <c r="I36" s="441" t="str">
        <f>①海外研修実施希望申込書!G63</f>
        <v>⇔</v>
      </c>
      <c r="J36" s="1058" t="str">
        <f>①海外研修実施希望申込書!H63</f>
        <v>インドネシア語</v>
      </c>
      <c r="K36" s="1058"/>
      <c r="L36" s="1058"/>
      <c r="M36" s="1058"/>
      <c r="N36" s="1058"/>
      <c r="O36" s="1058"/>
      <c r="S36" s="405"/>
    </row>
    <row r="37" spans="1:19" s="373" customFormat="1" ht="17.25" customHeight="1">
      <c r="A37" s="369"/>
      <c r="B37" s="442"/>
      <c r="C37" s="1055" t="s">
        <v>161</v>
      </c>
      <c r="D37" s="1055"/>
      <c r="E37" s="1055"/>
      <c r="F37" s="1055" t="s">
        <v>162</v>
      </c>
      <c r="G37" s="1055"/>
      <c r="H37" s="1055"/>
      <c r="I37" s="1055"/>
      <c r="J37" s="1055"/>
      <c r="K37" s="1055"/>
      <c r="L37" s="1055"/>
      <c r="M37" s="1055"/>
      <c r="N37" s="1055"/>
      <c r="O37" s="1055"/>
      <c r="P37" s="1055"/>
      <c r="Q37" s="1055" t="s">
        <v>163</v>
      </c>
      <c r="R37" s="1055"/>
      <c r="S37" s="1055"/>
    </row>
    <row r="38" spans="1:19" s="373" customFormat="1" ht="17.25" customHeight="1">
      <c r="A38" s="369"/>
      <c r="B38" s="443" t="s">
        <v>21</v>
      </c>
      <c r="C38" s="1041">
        <f>⑤海外研修実施計画の概要!C31</f>
        <v>0</v>
      </c>
      <c r="D38" s="1041"/>
      <c r="E38" s="1041"/>
      <c r="F38" s="1042" t="str">
        <f>⑤海外研修実施計画の概要!F31</f>
        <v>●●株式会社　生産本部　部長</v>
      </c>
      <c r="G38" s="1042"/>
      <c r="H38" s="1042"/>
      <c r="I38" s="1042"/>
      <c r="J38" s="1042"/>
      <c r="K38" s="1042"/>
      <c r="L38" s="1042"/>
      <c r="M38" s="1042"/>
      <c r="N38" s="1042"/>
      <c r="O38" s="1042"/>
      <c r="P38" s="1042"/>
      <c r="Q38" s="1056">
        <f>⑤海外研修実施計画の概要!Q31</f>
        <v>20</v>
      </c>
      <c r="R38" s="1056"/>
      <c r="S38" s="1056"/>
    </row>
    <row r="39" spans="1:19" s="373" customFormat="1" ht="17.25" customHeight="1">
      <c r="A39" s="369"/>
      <c r="B39" s="444" t="s">
        <v>22</v>
      </c>
      <c r="C39" s="1041">
        <f>⑤海外研修実施計画の概要!C32</f>
        <v>0</v>
      </c>
      <c r="D39" s="1041"/>
      <c r="E39" s="1041"/>
      <c r="F39" s="1042">
        <f>⑤海外研修実施計画の概要!F32</f>
        <v>0</v>
      </c>
      <c r="G39" s="1042"/>
      <c r="H39" s="1042"/>
      <c r="I39" s="1042"/>
      <c r="J39" s="1042"/>
      <c r="K39" s="1042"/>
      <c r="L39" s="1042"/>
      <c r="M39" s="1042"/>
      <c r="N39" s="1042"/>
      <c r="O39" s="1042"/>
      <c r="P39" s="1042"/>
      <c r="Q39" s="1054"/>
      <c r="R39" s="1054"/>
      <c r="S39" s="1054"/>
    </row>
    <row r="40" spans="1:19" s="373" customFormat="1" ht="17.25" customHeight="1">
      <c r="A40" s="369"/>
      <c r="B40" s="444" t="s">
        <v>23</v>
      </c>
      <c r="C40" s="1041">
        <f>⑤海外研修実施計画の概要!C33</f>
        <v>0</v>
      </c>
      <c r="D40" s="1041"/>
      <c r="E40" s="1041"/>
      <c r="F40" s="1042">
        <f>⑤海外研修実施計画の概要!F33</f>
        <v>0</v>
      </c>
      <c r="G40" s="1042"/>
      <c r="H40" s="1042"/>
      <c r="I40" s="1042"/>
      <c r="J40" s="1042"/>
      <c r="K40" s="1042"/>
      <c r="L40" s="1042"/>
      <c r="M40" s="1042"/>
      <c r="N40" s="1042"/>
      <c r="O40" s="1042"/>
      <c r="P40" s="1042"/>
      <c r="Q40" s="1054"/>
      <c r="R40" s="1054"/>
      <c r="S40" s="1054"/>
    </row>
    <row r="41" spans="1:19" s="373" customFormat="1" ht="17.25" customHeight="1">
      <c r="A41" s="436"/>
      <c r="B41" s="445" t="s">
        <v>157</v>
      </c>
      <c r="C41" s="1041">
        <f>⑤海外研修実施計画の概要!C34</f>
        <v>0</v>
      </c>
      <c r="D41" s="1041"/>
      <c r="E41" s="1041"/>
      <c r="F41" s="1042">
        <f>⑤海外研修実施計画の概要!F34</f>
        <v>0</v>
      </c>
      <c r="G41" s="1042"/>
      <c r="H41" s="1042"/>
      <c r="I41" s="1042"/>
      <c r="J41" s="1042"/>
      <c r="K41" s="1042"/>
      <c r="L41" s="1042"/>
      <c r="M41" s="1042"/>
      <c r="N41" s="1042"/>
      <c r="O41" s="1042"/>
      <c r="P41" s="1042"/>
      <c r="Q41" s="1043"/>
      <c r="R41" s="1043"/>
      <c r="S41" s="1043"/>
    </row>
    <row r="42" spans="1:19" s="373" customFormat="1" ht="17.25" customHeight="1">
      <c r="A42" s="437" t="s">
        <v>64</v>
      </c>
      <c r="B42" s="1044" t="s">
        <v>817</v>
      </c>
      <c r="C42" s="1045"/>
      <c r="D42" s="1045"/>
      <c r="E42" s="1045"/>
      <c r="F42" s="1045"/>
      <c r="G42" s="1045"/>
      <c r="H42" s="1045"/>
      <c r="I42" s="1045"/>
      <c r="J42" s="1045"/>
      <c r="K42" s="1045"/>
      <c r="L42" s="1045"/>
      <c r="M42" s="1045"/>
      <c r="N42" s="1045"/>
      <c r="O42" s="1045"/>
      <c r="P42" s="1045"/>
      <c r="Q42" s="1045"/>
      <c r="R42" s="1045"/>
      <c r="S42" s="1045"/>
    </row>
    <row r="43" spans="1:19" s="373" customFormat="1" ht="5.25" customHeight="1">
      <c r="A43" s="369"/>
      <c r="B43" s="1046"/>
      <c r="C43" s="1047"/>
      <c r="D43" s="1047"/>
      <c r="E43" s="1047"/>
      <c r="F43" s="1047"/>
      <c r="G43" s="1047"/>
      <c r="H43" s="1047"/>
      <c r="I43" s="1047"/>
      <c r="J43" s="1047"/>
      <c r="K43" s="1047"/>
      <c r="L43" s="1047"/>
      <c r="M43" s="1047"/>
      <c r="N43" s="1047"/>
      <c r="O43" s="1047"/>
      <c r="P43" s="1047"/>
      <c r="Q43" s="1047"/>
      <c r="R43" s="1047"/>
      <c r="S43" s="1047"/>
    </row>
    <row r="44" spans="1:19" s="373" customFormat="1" ht="17.25" customHeight="1">
      <c r="A44" s="369"/>
      <c r="B44" s="1048">
        <f>⑤海外研修実施計画の概要!B37</f>
        <v>0</v>
      </c>
      <c r="C44" s="1049"/>
      <c r="D44" s="1049"/>
      <c r="E44" s="1049"/>
      <c r="F44" s="1049"/>
      <c r="G44" s="1049"/>
      <c r="H44" s="1049"/>
      <c r="I44" s="1049"/>
      <c r="J44" s="1049"/>
      <c r="K44" s="1049"/>
      <c r="L44" s="1049"/>
      <c r="M44" s="1049"/>
      <c r="N44" s="1049"/>
      <c r="O44" s="1049"/>
      <c r="P44" s="1049"/>
      <c r="Q44" s="1049"/>
      <c r="R44" s="1049"/>
      <c r="S44" s="1049"/>
    </row>
    <row r="45" spans="1:19" s="373" customFormat="1" ht="17.25" customHeight="1">
      <c r="A45" s="369"/>
      <c r="B45" s="1050"/>
      <c r="C45" s="1051"/>
      <c r="D45" s="1051"/>
      <c r="E45" s="1051"/>
      <c r="F45" s="1051"/>
      <c r="G45" s="1051"/>
      <c r="H45" s="1051"/>
      <c r="I45" s="1051"/>
      <c r="J45" s="1051"/>
      <c r="K45" s="1051"/>
      <c r="L45" s="1051"/>
      <c r="M45" s="1051"/>
      <c r="N45" s="1051"/>
      <c r="O45" s="1051"/>
      <c r="P45" s="1051"/>
      <c r="Q45" s="1051"/>
      <c r="R45" s="1051"/>
      <c r="S45" s="1051"/>
    </row>
    <row r="46" spans="1:19" s="373" customFormat="1" ht="17.25" customHeight="1">
      <c r="A46" s="369"/>
      <c r="B46" s="1050"/>
      <c r="C46" s="1051"/>
      <c r="D46" s="1051"/>
      <c r="E46" s="1051"/>
      <c r="F46" s="1051"/>
      <c r="G46" s="1051"/>
      <c r="H46" s="1051"/>
      <c r="I46" s="1051"/>
      <c r="J46" s="1051"/>
      <c r="K46" s="1051"/>
      <c r="L46" s="1051"/>
      <c r="M46" s="1051"/>
      <c r="N46" s="1051"/>
      <c r="O46" s="1051"/>
      <c r="P46" s="1051"/>
      <c r="Q46" s="1051"/>
      <c r="R46" s="1051"/>
      <c r="S46" s="1051"/>
    </row>
    <row r="47" spans="1:19" s="373" customFormat="1" ht="17.25" customHeight="1">
      <c r="A47" s="446"/>
      <c r="B47" s="1052"/>
      <c r="C47" s="1053"/>
      <c r="D47" s="1053"/>
      <c r="E47" s="1053"/>
      <c r="F47" s="1053"/>
      <c r="G47" s="1053"/>
      <c r="H47" s="1053"/>
      <c r="I47" s="1053"/>
      <c r="J47" s="1053"/>
      <c r="K47" s="1053"/>
      <c r="L47" s="1053"/>
      <c r="M47" s="1053"/>
      <c r="N47" s="1053"/>
      <c r="O47" s="1053"/>
      <c r="P47" s="1053"/>
      <c r="Q47" s="1053"/>
      <c r="R47" s="1053"/>
      <c r="S47" s="1053"/>
    </row>
    <row r="48" spans="1:19" ht="17.25" hidden="1" customHeight="1">
      <c r="A48" s="49"/>
      <c r="B48" s="947" t="s">
        <v>418</v>
      </c>
      <c r="C48" s="948"/>
      <c r="D48" s="948"/>
      <c r="E48" s="948"/>
      <c r="F48" s="948"/>
      <c r="G48" s="948"/>
      <c r="H48" s="948"/>
      <c r="I48" s="948"/>
      <c r="J48" s="948"/>
      <c r="K48" s="948"/>
      <c r="L48" s="948"/>
      <c r="M48" s="948"/>
      <c r="N48" s="948"/>
      <c r="O48" s="948"/>
      <c r="P48" s="948"/>
      <c r="Q48" s="948"/>
      <c r="R48" s="948"/>
      <c r="S48" s="948"/>
    </row>
    <row r="49" spans="1:19" ht="17.25" hidden="1" customHeight="1">
      <c r="A49" s="49"/>
      <c r="B49" s="949"/>
      <c r="C49" s="950"/>
      <c r="D49" s="950"/>
      <c r="E49" s="950"/>
      <c r="F49" s="950"/>
      <c r="G49" s="950"/>
      <c r="H49" s="950"/>
      <c r="I49" s="950"/>
      <c r="J49" s="950"/>
      <c r="K49" s="950"/>
      <c r="L49" s="950"/>
      <c r="M49" s="950"/>
      <c r="N49" s="950"/>
      <c r="O49" s="950"/>
      <c r="P49" s="950"/>
      <c r="Q49" s="950"/>
      <c r="R49" s="950"/>
      <c r="S49" s="950"/>
    </row>
    <row r="50" spans="1:19" ht="17.25" hidden="1" customHeight="1">
      <c r="A50" s="49"/>
      <c r="B50" s="951"/>
      <c r="C50" s="952"/>
      <c r="D50" s="952"/>
      <c r="E50" s="952"/>
      <c r="F50" s="952"/>
      <c r="G50" s="952"/>
      <c r="H50" s="952"/>
      <c r="I50" s="952"/>
      <c r="J50" s="952"/>
      <c r="K50" s="952"/>
      <c r="L50" s="952"/>
      <c r="M50" s="952"/>
      <c r="N50" s="952"/>
      <c r="O50" s="952"/>
      <c r="P50" s="952"/>
      <c r="Q50" s="952"/>
      <c r="R50" s="952"/>
      <c r="S50" s="952"/>
    </row>
    <row r="51" spans="1:19" ht="17.25" hidden="1" customHeight="1">
      <c r="A51" s="49"/>
      <c r="B51" s="951"/>
      <c r="C51" s="952"/>
      <c r="D51" s="952"/>
      <c r="E51" s="952"/>
      <c r="F51" s="952"/>
      <c r="G51" s="952"/>
      <c r="H51" s="952"/>
      <c r="I51" s="952"/>
      <c r="J51" s="952"/>
      <c r="K51" s="952"/>
      <c r="L51" s="952"/>
      <c r="M51" s="952"/>
      <c r="N51" s="952"/>
      <c r="O51" s="952"/>
      <c r="P51" s="952"/>
      <c r="Q51" s="952"/>
      <c r="R51" s="952"/>
      <c r="S51" s="952"/>
    </row>
    <row r="52" spans="1:19" ht="17.25" hidden="1" customHeight="1">
      <c r="A52" s="50"/>
      <c r="B52" s="951"/>
      <c r="C52" s="952"/>
      <c r="D52" s="952"/>
      <c r="E52" s="952"/>
      <c r="F52" s="952"/>
      <c r="G52" s="952"/>
      <c r="H52" s="952"/>
      <c r="I52" s="952"/>
      <c r="J52" s="952"/>
      <c r="K52" s="952"/>
      <c r="L52" s="952"/>
      <c r="M52" s="952"/>
      <c r="N52" s="952"/>
      <c r="O52" s="952"/>
      <c r="P52" s="952"/>
      <c r="Q52" s="952"/>
      <c r="R52" s="952"/>
      <c r="S52" s="952"/>
    </row>
    <row r="53" spans="1:19" ht="17.25" hidden="1" customHeight="1">
      <c r="A53" s="26" t="s">
        <v>68</v>
      </c>
      <c r="B53" s="934" t="s">
        <v>876</v>
      </c>
      <c r="C53" s="933"/>
      <c r="D53" s="933"/>
      <c r="E53" s="933"/>
      <c r="F53" s="933"/>
      <c r="G53" s="933"/>
      <c r="H53" s="933"/>
      <c r="I53" s="933"/>
      <c r="J53" s="933"/>
      <c r="K53" s="933"/>
      <c r="L53" s="933"/>
      <c r="M53" s="933"/>
      <c r="N53" s="933"/>
      <c r="O53" s="933"/>
      <c r="P53" s="933"/>
      <c r="Q53" s="933"/>
      <c r="R53" s="933"/>
      <c r="S53" s="933"/>
    </row>
    <row r="54" spans="1:19" ht="17.25" hidden="1" customHeight="1">
      <c r="A54" s="69"/>
      <c r="B54" s="119" t="s">
        <v>877</v>
      </c>
      <c r="C54" s="119"/>
      <c r="D54" s="1017"/>
      <c r="E54" s="1017"/>
      <c r="F54" s="1017"/>
      <c r="G54" s="1017"/>
      <c r="H54" s="1017"/>
      <c r="I54" s="1017"/>
      <c r="J54" s="1017"/>
      <c r="K54" s="1017"/>
      <c r="L54" s="1017"/>
      <c r="M54" s="1017"/>
      <c r="N54" s="1017"/>
      <c r="O54" s="1017"/>
      <c r="P54" s="1017"/>
      <c r="Q54" s="1017"/>
      <c r="R54" s="1017"/>
      <c r="S54" s="1018"/>
    </row>
    <row r="55" spans="1:19" ht="17.25" hidden="1" customHeight="1">
      <c r="A55" s="49"/>
      <c r="B55" s="4" t="str">
        <f>IF(①海外研修実施希望申込書!D55="公募","☑","□")</f>
        <v>□</v>
      </c>
      <c r="C55" s="918" t="s">
        <v>168</v>
      </c>
      <c r="D55" s="918"/>
      <c r="E55" s="922" t="str">
        <f>IF(①海外研修実施希望申込書!D55="公募",①海外研修実施希望申込書!J24,"")</f>
        <v/>
      </c>
      <c r="F55" s="922"/>
      <c r="G55" s="922"/>
      <c r="H55" s="922"/>
      <c r="S55" s="41"/>
    </row>
    <row r="56" spans="1:19" ht="17.25" hidden="1" customHeight="1">
      <c r="A56" s="49"/>
      <c r="C56" s="21" t="s">
        <v>21</v>
      </c>
      <c r="D56" s="3" t="s">
        <v>336</v>
      </c>
      <c r="F56" s="4" t="s">
        <v>167</v>
      </c>
      <c r="G56" s="916" t="s">
        <v>34</v>
      </c>
      <c r="H56" s="916"/>
      <c r="I56" s="916"/>
      <c r="J56" s="916"/>
      <c r="K56" s="916"/>
      <c r="S56" s="41"/>
    </row>
    <row r="57" spans="1:19" ht="17.25" hidden="1" customHeight="1">
      <c r="A57" s="49"/>
      <c r="F57" s="4" t="s">
        <v>167</v>
      </c>
      <c r="G57" s="916" t="s">
        <v>35</v>
      </c>
      <c r="H57" s="916"/>
      <c r="I57" s="916"/>
      <c r="J57" s="916"/>
      <c r="K57" s="916"/>
      <c r="L57" s="4" t="s">
        <v>204</v>
      </c>
      <c r="M57" s="921"/>
      <c r="N57" s="921"/>
      <c r="O57" s="921"/>
      <c r="P57" s="921"/>
      <c r="Q57" s="921"/>
      <c r="R57" s="921"/>
      <c r="S57" s="41" t="s">
        <v>205</v>
      </c>
    </row>
    <row r="58" spans="1:19" ht="17.25" hidden="1" customHeight="1">
      <c r="A58" s="49"/>
      <c r="F58" s="4" t="s">
        <v>167</v>
      </c>
      <c r="G58" s="916" t="s">
        <v>171</v>
      </c>
      <c r="H58" s="916"/>
      <c r="I58" s="916"/>
      <c r="J58" s="916"/>
      <c r="K58" s="916"/>
      <c r="L58" s="4" t="s">
        <v>204</v>
      </c>
      <c r="M58" s="921" t="s">
        <v>207</v>
      </c>
      <c r="N58" s="921"/>
      <c r="O58" s="921"/>
      <c r="P58" s="921"/>
      <c r="Q58" s="921"/>
      <c r="R58" s="921"/>
      <c r="S58" s="41" t="s">
        <v>205</v>
      </c>
    </row>
    <row r="59" spans="1:19" ht="17.25" hidden="1" customHeight="1">
      <c r="A59" s="49"/>
      <c r="F59" s="4" t="s">
        <v>167</v>
      </c>
      <c r="G59" s="916" t="s">
        <v>36</v>
      </c>
      <c r="H59" s="916"/>
      <c r="I59" s="916"/>
      <c r="J59" s="916"/>
      <c r="K59" s="916"/>
      <c r="L59" s="4" t="s">
        <v>204</v>
      </c>
      <c r="M59" s="921"/>
      <c r="N59" s="921"/>
      <c r="O59" s="921"/>
      <c r="P59" s="921"/>
      <c r="Q59" s="921"/>
      <c r="R59" s="921"/>
      <c r="S59" s="41" t="s">
        <v>205</v>
      </c>
    </row>
    <row r="60" spans="1:19" ht="17.25" hidden="1" customHeight="1">
      <c r="A60" s="49"/>
      <c r="C60" s="21" t="s">
        <v>22</v>
      </c>
      <c r="D60" s="3" t="s">
        <v>338</v>
      </c>
      <c r="F60" s="4" t="s">
        <v>167</v>
      </c>
      <c r="G60" s="916" t="s">
        <v>37</v>
      </c>
      <c r="H60" s="916"/>
      <c r="I60" s="916"/>
      <c r="J60" s="916"/>
      <c r="K60" s="916"/>
      <c r="L60" s="4"/>
      <c r="M60" s="40"/>
      <c r="N60" s="40"/>
      <c r="O60" s="40"/>
      <c r="P60" s="40"/>
      <c r="Q60" s="40"/>
      <c r="R60" s="40"/>
      <c r="S60" s="41"/>
    </row>
    <row r="61" spans="1:19" ht="17.25" hidden="1" customHeight="1">
      <c r="A61" s="49"/>
      <c r="F61" s="4" t="s">
        <v>167</v>
      </c>
      <c r="G61" s="916" t="s">
        <v>174</v>
      </c>
      <c r="H61" s="916"/>
      <c r="I61" s="916"/>
      <c r="J61" s="916"/>
      <c r="K61" s="916"/>
      <c r="L61" s="4"/>
      <c r="M61" s="40"/>
      <c r="N61" s="40"/>
      <c r="O61" s="40"/>
      <c r="P61" s="40"/>
      <c r="Q61" s="40"/>
      <c r="R61" s="40"/>
      <c r="S61" s="41"/>
    </row>
    <row r="62" spans="1:19" ht="17.25" hidden="1" customHeight="1">
      <c r="A62" s="49"/>
      <c r="F62" s="4" t="s">
        <v>167</v>
      </c>
      <c r="G62" s="916" t="s">
        <v>175</v>
      </c>
      <c r="H62" s="916"/>
      <c r="I62" s="916"/>
      <c r="J62" s="916"/>
      <c r="K62" s="916"/>
      <c r="L62" s="4" t="s">
        <v>204</v>
      </c>
      <c r="M62" s="921" t="s">
        <v>209</v>
      </c>
      <c r="N62" s="921"/>
      <c r="O62" s="921"/>
      <c r="P62" s="921"/>
      <c r="Q62" s="921"/>
      <c r="R62" s="921"/>
      <c r="S62" s="41" t="s">
        <v>205</v>
      </c>
    </row>
    <row r="63" spans="1:19" ht="17.25" hidden="1" customHeight="1">
      <c r="A63" s="49"/>
      <c r="F63" s="4" t="s">
        <v>167</v>
      </c>
      <c r="G63" s="916" t="s">
        <v>36</v>
      </c>
      <c r="H63" s="916"/>
      <c r="I63" s="916"/>
      <c r="J63" s="916"/>
      <c r="K63" s="916"/>
      <c r="L63" s="4" t="s">
        <v>204</v>
      </c>
      <c r="M63" s="921"/>
      <c r="N63" s="921"/>
      <c r="O63" s="921"/>
      <c r="P63" s="921"/>
      <c r="Q63" s="921"/>
      <c r="R63" s="921"/>
      <c r="S63" s="41" t="s">
        <v>205</v>
      </c>
    </row>
    <row r="64" spans="1:19" ht="17.25" hidden="1" customHeight="1">
      <c r="A64" s="49"/>
      <c r="B64" s="4" t="str">
        <f>IF(①海外研修実施希望申込書!D55="推薦","☑","□")</f>
        <v>☑</v>
      </c>
      <c r="C64" s="918" t="s">
        <v>176</v>
      </c>
      <c r="D64" s="918"/>
      <c r="E64" s="922">
        <f>IF(①海外研修実施希望申込書!D55="推薦",①海外研修実施希望申込書!J24,"")</f>
        <v>20</v>
      </c>
      <c r="F64" s="922"/>
      <c r="G64" s="922"/>
      <c r="H64" s="922"/>
      <c r="S64" s="41"/>
    </row>
    <row r="65" spans="1:21" ht="17.25" hidden="1" customHeight="1">
      <c r="A65" s="53"/>
      <c r="B65" s="54"/>
      <c r="C65" s="919" t="s">
        <v>177</v>
      </c>
      <c r="D65" s="919"/>
      <c r="E65" s="919"/>
      <c r="F65" s="919"/>
      <c r="G65" s="63" t="s">
        <v>204</v>
      </c>
      <c r="H65" s="1010"/>
      <c r="I65" s="1010"/>
      <c r="J65" s="1010"/>
      <c r="K65" s="1010"/>
      <c r="L65" s="1010"/>
      <c r="M65" s="1010"/>
      <c r="N65" s="1010"/>
      <c r="O65" s="1010"/>
      <c r="P65" s="1010"/>
      <c r="Q65" s="1010"/>
      <c r="R65" s="1010"/>
      <c r="S65" s="52" t="s">
        <v>205</v>
      </c>
    </row>
    <row r="66" spans="1:21" ht="17.25" hidden="1" customHeight="1">
      <c r="A66" s="150"/>
      <c r="B66" s="920" t="s">
        <v>178</v>
      </c>
      <c r="C66" s="920"/>
      <c r="D66" s="920"/>
      <c r="E66" s="920"/>
      <c r="F66" s="151" t="s">
        <v>94</v>
      </c>
      <c r="G66" s="149" t="s">
        <v>81</v>
      </c>
      <c r="H66" s="149"/>
      <c r="I66" s="149"/>
      <c r="J66" s="149"/>
      <c r="K66" s="149"/>
      <c r="L66" s="149"/>
      <c r="M66" s="149"/>
      <c r="N66" s="149"/>
      <c r="O66" s="149"/>
      <c r="P66" s="149"/>
      <c r="Q66" s="149"/>
      <c r="R66" s="149"/>
      <c r="S66" s="152"/>
    </row>
    <row r="67" spans="1:21" ht="17.25" hidden="1" customHeight="1">
      <c r="A67" s="26" t="s">
        <v>73</v>
      </c>
      <c r="B67" s="934" t="s">
        <v>875</v>
      </c>
      <c r="C67" s="933"/>
      <c r="D67" s="933"/>
      <c r="E67" s="933"/>
      <c r="F67" s="933"/>
      <c r="G67" s="933"/>
      <c r="H67" s="933"/>
      <c r="I67" s="933"/>
      <c r="J67" s="933"/>
      <c r="K67" s="933"/>
      <c r="L67" s="933"/>
      <c r="M67" s="933"/>
      <c r="N67" s="933"/>
      <c r="O67" s="933"/>
      <c r="P67" s="933"/>
      <c r="Q67" s="933"/>
      <c r="R67" s="933"/>
      <c r="S67" s="933"/>
    </row>
    <row r="68" spans="1:21" ht="17.25" hidden="1" customHeight="1">
      <c r="A68" s="49"/>
      <c r="B68" s="960">
        <f>①海外研修実施希望申込書!B57</f>
        <v>0</v>
      </c>
      <c r="C68" s="961"/>
      <c r="D68" s="961"/>
      <c r="E68" s="961"/>
      <c r="F68" s="961"/>
      <c r="G68" s="961"/>
      <c r="H68" s="961"/>
      <c r="I68" s="961"/>
      <c r="J68" s="961"/>
      <c r="K68" s="961"/>
      <c r="L68" s="961"/>
      <c r="M68" s="961"/>
      <c r="N68" s="961"/>
      <c r="O68" s="961"/>
      <c r="P68" s="961"/>
      <c r="Q68" s="961"/>
      <c r="R68" s="961"/>
      <c r="S68" s="961"/>
    </row>
    <row r="69" spans="1:21" ht="17.25" hidden="1" customHeight="1">
      <c r="A69" s="49"/>
      <c r="B69" s="962"/>
      <c r="C69" s="963"/>
      <c r="D69" s="963"/>
      <c r="E69" s="963"/>
      <c r="F69" s="963"/>
      <c r="G69" s="963"/>
      <c r="H69" s="963"/>
      <c r="I69" s="963"/>
      <c r="J69" s="963"/>
      <c r="K69" s="963"/>
      <c r="L69" s="963"/>
      <c r="M69" s="963"/>
      <c r="N69" s="963"/>
      <c r="O69" s="963"/>
      <c r="P69" s="963"/>
      <c r="Q69" s="963"/>
      <c r="R69" s="963"/>
      <c r="S69" s="963"/>
    </row>
    <row r="70" spans="1:21" ht="17.25" hidden="1" customHeight="1">
      <c r="A70" s="50"/>
      <c r="B70" s="962"/>
      <c r="C70" s="963"/>
      <c r="D70" s="963"/>
      <c r="E70" s="963"/>
      <c r="F70" s="963"/>
      <c r="G70" s="963"/>
      <c r="H70" s="963"/>
      <c r="I70" s="963"/>
      <c r="J70" s="963"/>
      <c r="K70" s="963"/>
      <c r="L70" s="963"/>
      <c r="M70" s="963"/>
      <c r="N70" s="963"/>
      <c r="O70" s="963"/>
      <c r="P70" s="963"/>
      <c r="Q70" s="963"/>
      <c r="R70" s="963"/>
      <c r="S70" s="963"/>
    </row>
    <row r="71" spans="1:21" ht="17.25" customHeight="1">
      <c r="A71" s="26" t="s">
        <v>68</v>
      </c>
      <c r="B71" s="934" t="s">
        <v>878</v>
      </c>
      <c r="C71" s="933"/>
      <c r="D71" s="933"/>
      <c r="E71" s="933"/>
      <c r="F71" s="933"/>
      <c r="G71" s="933"/>
      <c r="H71" s="933"/>
      <c r="I71" s="933"/>
      <c r="J71" s="933"/>
      <c r="K71" s="933"/>
      <c r="L71" s="933"/>
      <c r="M71" s="933"/>
      <c r="N71" s="933"/>
      <c r="O71" s="933"/>
      <c r="P71" s="933"/>
      <c r="Q71" s="933"/>
      <c r="R71" s="933"/>
      <c r="S71" s="933"/>
    </row>
    <row r="72" spans="1:21" ht="17.25" customHeight="1">
      <c r="A72" s="26" t="s">
        <v>73</v>
      </c>
      <c r="B72" s="397" t="s">
        <v>879</v>
      </c>
      <c r="C72" s="398"/>
      <c r="D72" s="398"/>
      <c r="E72" s="1037">
        <f>⑧海外研修実施予算概算!D44</f>
        <v>360000</v>
      </c>
      <c r="F72" s="1038"/>
      <c r="G72" s="1038"/>
      <c r="H72" s="1038"/>
      <c r="I72" s="1039" t="s">
        <v>1043</v>
      </c>
      <c r="J72" s="1039"/>
      <c r="K72" s="1039"/>
      <c r="L72" s="1039"/>
      <c r="M72" s="1039"/>
      <c r="N72" s="1039"/>
      <c r="O72" s="1039"/>
      <c r="P72" s="1039"/>
      <c r="Q72" s="1039"/>
      <c r="R72" s="1039"/>
      <c r="S72" s="1040"/>
    </row>
    <row r="73" spans="1:21" ht="17.25" customHeight="1">
      <c r="A73" s="26" t="s">
        <v>78</v>
      </c>
      <c r="B73" s="964" t="s">
        <v>37</v>
      </c>
      <c r="C73" s="964"/>
      <c r="D73" s="964"/>
      <c r="E73" s="964"/>
      <c r="F73" s="964"/>
      <c r="G73" s="964"/>
      <c r="H73" s="964"/>
      <c r="I73" s="964"/>
      <c r="J73" s="964"/>
      <c r="K73" s="964"/>
      <c r="L73" s="964"/>
      <c r="M73" s="964"/>
      <c r="N73" s="964"/>
      <c r="O73" s="964"/>
      <c r="P73" s="964"/>
      <c r="Q73" s="964"/>
      <c r="R73" s="964"/>
      <c r="S73" s="934"/>
    </row>
    <row r="74" spans="1:21" ht="17.25" customHeight="1">
      <c r="A74" s="49"/>
      <c r="B74" s="373" t="s">
        <v>75</v>
      </c>
      <c r="C74" s="373"/>
      <c r="D74" s="373"/>
      <c r="E74" s="550" t="str">
        <f>⑤海外研修実施計画の概要!E64</f>
        <v>Kaigai Kenshu Inc.</v>
      </c>
      <c r="F74" s="550"/>
      <c r="G74" s="550"/>
      <c r="H74" s="550"/>
      <c r="I74" s="550"/>
      <c r="J74" s="550"/>
      <c r="K74" s="550"/>
      <c r="L74" s="550"/>
      <c r="M74" s="550"/>
      <c r="N74" s="550"/>
      <c r="O74" s="550"/>
      <c r="P74" s="550"/>
      <c r="Q74" s="550"/>
      <c r="R74" s="550"/>
      <c r="S74" s="551"/>
      <c r="T74" s="373"/>
      <c r="U74" s="373"/>
    </row>
    <row r="75" spans="1:21" ht="17.25" customHeight="1">
      <c r="A75" s="49"/>
      <c r="B75" s="373" t="s">
        <v>184</v>
      </c>
      <c r="C75" s="373"/>
      <c r="D75" s="373"/>
      <c r="E75" s="1025">
        <f>⑤海外研修実施計画の概要!E65</f>
        <v>0</v>
      </c>
      <c r="F75" s="1026"/>
      <c r="G75" s="1026"/>
      <c r="H75" s="1026"/>
      <c r="I75" s="1026"/>
      <c r="J75" s="1026"/>
      <c r="K75" s="1026"/>
      <c r="L75" s="1026"/>
      <c r="M75" s="1026"/>
      <c r="N75" s="1026"/>
      <c r="O75" s="1026"/>
      <c r="P75" s="1026"/>
      <c r="Q75" s="1026"/>
      <c r="R75" s="1026"/>
      <c r="S75" s="1034"/>
      <c r="T75" s="373"/>
      <c r="U75" s="373"/>
    </row>
    <row r="76" spans="1:21" ht="17.25" hidden="1" customHeight="1">
      <c r="A76" s="49"/>
      <c r="B76" s="447" t="s">
        <v>538</v>
      </c>
      <c r="C76" s="447"/>
      <c r="D76" s="447"/>
      <c r="E76" s="1035" t="s">
        <v>541</v>
      </c>
      <c r="F76" s="1026"/>
      <c r="G76" s="1026"/>
      <c r="H76" s="1026"/>
      <c r="I76" s="1026"/>
      <c r="J76" s="1026"/>
      <c r="K76" s="1026"/>
      <c r="L76" s="1026"/>
      <c r="M76" s="1026"/>
      <c r="N76" s="1026"/>
      <c r="O76" s="1026"/>
      <c r="P76" s="1026"/>
      <c r="Q76" s="1026"/>
      <c r="R76" s="1026"/>
      <c r="S76" s="1034"/>
      <c r="T76" s="373"/>
      <c r="U76" s="373"/>
    </row>
    <row r="77" spans="1:21" ht="17.25" hidden="1" customHeight="1">
      <c r="A77" s="49"/>
      <c r="B77" s="447" t="s">
        <v>89</v>
      </c>
      <c r="C77" s="447"/>
      <c r="D77" s="447"/>
      <c r="E77" s="1036" t="s">
        <v>539</v>
      </c>
      <c r="F77" s="1026"/>
      <c r="G77" s="1026"/>
      <c r="H77" s="1026"/>
      <c r="I77" s="1026"/>
      <c r="J77" s="552"/>
      <c r="K77" s="550"/>
      <c r="L77" s="552"/>
      <c r="M77" s="550"/>
      <c r="N77" s="553"/>
      <c r="O77" s="553"/>
      <c r="P77" s="553"/>
      <c r="Q77" s="554"/>
      <c r="R77" s="552"/>
      <c r="S77" s="555"/>
      <c r="T77" s="373"/>
      <c r="U77" s="373"/>
    </row>
    <row r="78" spans="1:21" ht="17.25" hidden="1" customHeight="1">
      <c r="A78" s="49"/>
      <c r="B78" s="447" t="s">
        <v>91</v>
      </c>
      <c r="C78" s="447"/>
      <c r="D78" s="447"/>
      <c r="E78" s="1036" t="s">
        <v>370</v>
      </c>
      <c r="F78" s="1026"/>
      <c r="G78" s="1026"/>
      <c r="H78" s="1026"/>
      <c r="I78" s="1026"/>
      <c r="J78" s="552"/>
      <c r="K78" s="552"/>
      <c r="L78" s="552"/>
      <c r="M78" s="550"/>
      <c r="N78" s="553"/>
      <c r="O78" s="553"/>
      <c r="P78" s="553"/>
      <c r="Q78" s="554"/>
      <c r="R78" s="552"/>
      <c r="S78" s="555"/>
      <c r="T78" s="373"/>
      <c r="U78" s="373"/>
    </row>
    <row r="79" spans="1:21" ht="17.25" hidden="1" customHeight="1">
      <c r="A79" s="49"/>
      <c r="B79" s="373" t="s">
        <v>542</v>
      </c>
      <c r="C79" s="373"/>
      <c r="D79" s="373"/>
      <c r="E79" s="1025"/>
      <c r="F79" s="1026"/>
      <c r="G79" s="1026"/>
      <c r="H79" s="1026"/>
      <c r="I79" s="1026"/>
      <c r="J79" s="550"/>
      <c r="K79" s="550"/>
      <c r="L79" s="550"/>
      <c r="M79" s="550"/>
      <c r="N79" s="553"/>
      <c r="O79" s="553"/>
      <c r="P79" s="550"/>
      <c r="Q79" s="550"/>
      <c r="R79" s="553"/>
      <c r="S79" s="556"/>
      <c r="T79" s="373"/>
      <c r="U79" s="373"/>
    </row>
    <row r="80" spans="1:21" ht="17.25" hidden="1" customHeight="1">
      <c r="A80" s="49"/>
      <c r="B80" s="373" t="s">
        <v>548</v>
      </c>
      <c r="C80" s="373"/>
      <c r="D80" s="373"/>
      <c r="E80" s="1027"/>
      <c r="F80" s="1026"/>
      <c r="G80" s="1026"/>
      <c r="H80" s="1026"/>
      <c r="I80" s="1026"/>
      <c r="J80" s="550"/>
      <c r="K80" s="557"/>
      <c r="L80" s="550"/>
      <c r="M80" s="558"/>
      <c r="N80" s="550"/>
      <c r="O80" s="550"/>
      <c r="P80" s="550"/>
      <c r="Q80" s="550"/>
      <c r="R80" s="550"/>
      <c r="S80" s="551"/>
      <c r="T80" s="373"/>
      <c r="U80" s="373"/>
    </row>
    <row r="81" spans="1:21" ht="17.25" hidden="1" customHeight="1">
      <c r="A81" s="49"/>
      <c r="B81" s="373" t="s">
        <v>549</v>
      </c>
      <c r="C81" s="373"/>
      <c r="D81" s="373"/>
      <c r="E81" s="1027"/>
      <c r="F81" s="1026"/>
      <c r="G81" s="1026"/>
      <c r="H81" s="1026"/>
      <c r="I81" s="1026"/>
      <c r="J81" s="559"/>
      <c r="K81" s="557"/>
      <c r="L81" s="560"/>
      <c r="M81" s="558"/>
      <c r="N81" s="561"/>
      <c r="O81" s="562"/>
      <c r="P81" s="563"/>
      <c r="Q81" s="550"/>
      <c r="R81" s="564"/>
      <c r="S81" s="565"/>
      <c r="T81" s="373"/>
      <c r="U81" s="373"/>
    </row>
    <row r="82" spans="1:21" ht="17.25" customHeight="1">
      <c r="A82" s="49"/>
      <c r="B82" s="373" t="s">
        <v>543</v>
      </c>
      <c r="C82" s="373"/>
      <c r="D82" s="373"/>
      <c r="E82" s="1028" t="str">
        <f>⑤海外研修実施計画の概要!E72</f>
        <v>1975年</v>
      </c>
      <c r="F82" s="1029"/>
      <c r="G82" s="1029"/>
      <c r="H82" s="550"/>
      <c r="I82" s="550"/>
      <c r="J82" s="559"/>
      <c r="K82" s="557"/>
      <c r="L82" s="560"/>
      <c r="M82" s="558"/>
      <c r="N82" s="561"/>
      <c r="O82" s="562"/>
      <c r="P82" s="563"/>
      <c r="Q82" s="550"/>
      <c r="R82" s="564"/>
      <c r="S82" s="565"/>
      <c r="T82" s="373"/>
      <c r="U82" s="373"/>
    </row>
    <row r="83" spans="1:21" ht="17.25" customHeight="1">
      <c r="A83" s="49"/>
      <c r="B83" s="147" t="s">
        <v>544</v>
      </c>
      <c r="C83" s="373"/>
      <c r="D83" s="373"/>
      <c r="E83" s="1030">
        <f>⑤海外研修実施計画の概要!E73</f>
        <v>530</v>
      </c>
      <c r="F83" s="1031"/>
      <c r="G83" s="1029"/>
      <c r="H83" s="550"/>
      <c r="I83" s="550"/>
      <c r="J83" s="559"/>
      <c r="K83" s="557"/>
      <c r="L83" s="560"/>
      <c r="M83" s="558"/>
      <c r="N83" s="561"/>
      <c r="O83" s="562"/>
      <c r="P83" s="563"/>
      <c r="Q83" s="550"/>
      <c r="R83" s="564"/>
      <c r="S83" s="565"/>
      <c r="T83" s="373"/>
      <c r="U83" s="373"/>
    </row>
    <row r="84" spans="1:21" ht="17.25" customHeight="1">
      <c r="A84" s="49"/>
      <c r="B84" s="448" t="s">
        <v>545</v>
      </c>
      <c r="C84" s="373"/>
      <c r="D84" s="373"/>
      <c r="E84" s="1032">
        <f>⑤海外研修実施計画の概要!E74</f>
        <v>150000</v>
      </c>
      <c r="F84" s="1033"/>
      <c r="G84" s="1029"/>
      <c r="H84" s="550"/>
      <c r="I84" s="550"/>
      <c r="J84" s="559"/>
      <c r="K84" s="557"/>
      <c r="L84" s="560"/>
      <c r="M84" s="558"/>
      <c r="N84" s="566"/>
      <c r="O84" s="567"/>
      <c r="P84" s="563"/>
      <c r="Q84" s="550"/>
      <c r="R84" s="564"/>
      <c r="S84" s="565"/>
      <c r="T84" s="373"/>
      <c r="U84" s="373"/>
    </row>
    <row r="85" spans="1:21" ht="17.25" customHeight="1">
      <c r="A85" s="50"/>
      <c r="B85" s="1021" t="s">
        <v>546</v>
      </c>
      <c r="C85" s="1022"/>
      <c r="D85" s="1022"/>
      <c r="E85" s="1023">
        <f>⑤海外研修実施計画の概要!E75</f>
        <v>0.49</v>
      </c>
      <c r="F85" s="1024"/>
      <c r="G85" s="1024"/>
      <c r="H85" s="568"/>
      <c r="I85" s="568"/>
      <c r="J85" s="569"/>
      <c r="K85" s="570"/>
      <c r="L85" s="571"/>
      <c r="M85" s="572"/>
      <c r="N85" s="573"/>
      <c r="O85" s="574"/>
      <c r="P85" s="575"/>
      <c r="Q85" s="568"/>
      <c r="R85" s="576"/>
      <c r="S85" s="577"/>
      <c r="T85" s="373"/>
      <c r="U85" s="373"/>
    </row>
  </sheetData>
  <mergeCells count="108">
    <mergeCell ref="A3:S3"/>
    <mergeCell ref="A7:E8"/>
    <mergeCell ref="R7:S7"/>
    <mergeCell ref="R8:S8"/>
    <mergeCell ref="F16:F17"/>
    <mergeCell ref="G16:S17"/>
    <mergeCell ref="B18:S18"/>
    <mergeCell ref="R9:S9"/>
    <mergeCell ref="F10:G10"/>
    <mergeCell ref="H10:S10"/>
    <mergeCell ref="F11:G11"/>
    <mergeCell ref="H11:S11"/>
    <mergeCell ref="F9:G9"/>
    <mergeCell ref="H9:I9"/>
    <mergeCell ref="J9:K9"/>
    <mergeCell ref="L9:O9"/>
    <mergeCell ref="P9:Q9"/>
    <mergeCell ref="A4:S4"/>
    <mergeCell ref="G8:P8"/>
    <mergeCell ref="G7:P7"/>
    <mergeCell ref="Q7:Q8"/>
    <mergeCell ref="B19:E19"/>
    <mergeCell ref="G19:J19"/>
    <mergeCell ref="L19:N19"/>
    <mergeCell ref="B12:E12"/>
    <mergeCell ref="G12:S12"/>
    <mergeCell ref="G13:S13"/>
    <mergeCell ref="B14:E14"/>
    <mergeCell ref="F14:F15"/>
    <mergeCell ref="G14:S15"/>
    <mergeCell ref="B36:D36"/>
    <mergeCell ref="E36:H36"/>
    <mergeCell ref="J36:O36"/>
    <mergeCell ref="B20:S20"/>
    <mergeCell ref="B22:D22"/>
    <mergeCell ref="B23:S23"/>
    <mergeCell ref="B24:S27"/>
    <mergeCell ref="B28:S28"/>
    <mergeCell ref="B29:S32"/>
    <mergeCell ref="B33:S33"/>
    <mergeCell ref="B34:D34"/>
    <mergeCell ref="G34:H34"/>
    <mergeCell ref="I34:N34"/>
    <mergeCell ref="F21:G21"/>
    <mergeCell ref="H21:S21"/>
    <mergeCell ref="C39:E39"/>
    <mergeCell ref="F39:P39"/>
    <mergeCell ref="Q39:S39"/>
    <mergeCell ref="C40:E40"/>
    <mergeCell ref="F40:P40"/>
    <mergeCell ref="Q40:S40"/>
    <mergeCell ref="C37:E37"/>
    <mergeCell ref="F37:P37"/>
    <mergeCell ref="Q37:S37"/>
    <mergeCell ref="C38:E38"/>
    <mergeCell ref="F38:P38"/>
    <mergeCell ref="Q38:S38"/>
    <mergeCell ref="E72:H72"/>
    <mergeCell ref="I72:S72"/>
    <mergeCell ref="G56:K56"/>
    <mergeCell ref="C41:E41"/>
    <mergeCell ref="F41:P41"/>
    <mergeCell ref="Q41:S41"/>
    <mergeCell ref="B42:S42"/>
    <mergeCell ref="B43:S43"/>
    <mergeCell ref="B44:S47"/>
    <mergeCell ref="B48:S48"/>
    <mergeCell ref="B49:S52"/>
    <mergeCell ref="B53:S53"/>
    <mergeCell ref="C55:D55"/>
    <mergeCell ref="E55:H55"/>
    <mergeCell ref="B85:D85"/>
    <mergeCell ref="E85:G85"/>
    <mergeCell ref="E79:I79"/>
    <mergeCell ref="E80:I80"/>
    <mergeCell ref="E81:I81"/>
    <mergeCell ref="E82:G82"/>
    <mergeCell ref="E83:G83"/>
    <mergeCell ref="E84:G84"/>
    <mergeCell ref="B73:S73"/>
    <mergeCell ref="E75:S75"/>
    <mergeCell ref="E76:S76"/>
    <mergeCell ref="E77:I77"/>
    <mergeCell ref="E78:I78"/>
    <mergeCell ref="A1:H1"/>
    <mergeCell ref="A5:S5"/>
    <mergeCell ref="D54:S54"/>
    <mergeCell ref="B71:S71"/>
    <mergeCell ref="F22:S22"/>
    <mergeCell ref="B68:S70"/>
    <mergeCell ref="C64:D64"/>
    <mergeCell ref="E64:H64"/>
    <mergeCell ref="C65:F65"/>
    <mergeCell ref="H65:R65"/>
    <mergeCell ref="B66:E66"/>
    <mergeCell ref="B67:S67"/>
    <mergeCell ref="G60:K60"/>
    <mergeCell ref="G61:K61"/>
    <mergeCell ref="G62:K62"/>
    <mergeCell ref="M62:R62"/>
    <mergeCell ref="G63:K63"/>
    <mergeCell ref="M63:R63"/>
    <mergeCell ref="G57:K57"/>
    <mergeCell ref="M57:R57"/>
    <mergeCell ref="G58:K58"/>
    <mergeCell ref="M58:R58"/>
    <mergeCell ref="G59:K59"/>
    <mergeCell ref="M59:R59"/>
  </mergeCells>
  <phoneticPr fontId="1"/>
  <dataValidations count="2">
    <dataValidation type="list" allowBlank="1" showInputMessage="1" showErrorMessage="1" sqref="V10:W11 Z9:AA9" xr:uid="{72F6D166-A5B9-4FE6-9358-ACA5A8EE3A07}">
      <formula1>"通常型, 第三国型"</formula1>
    </dataValidation>
    <dataValidation type="list" allowBlank="1" showInputMessage="1" showErrorMessage="1" errorTitle="入力エラー" error="プルダウンより選択してください。" sqref="B55 B64 F56:F63 F66" xr:uid="{09417F26-8493-4880-A42B-39B124D0CC28}">
      <formula1>"□,☑"</formula1>
    </dataValidation>
  </dataValidations>
  <printOptions horizontalCentered="1"/>
  <pageMargins left="0.51181102362204722" right="0.51181102362204722" top="0.74803149606299213" bottom="0.55118110236220474" header="0.31496062992125984" footer="0.31496062992125984"/>
  <pageSetup paperSize="9" scale="88" fitToHeight="2" orientation="portrait" blackAndWhite="1" r:id="rId1"/>
  <rowBreaks count="1" manualBreakCount="1">
    <brk id="52" max="18"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FFC2-7E5C-43C4-BB23-33D7882E3272}">
  <sheetPr>
    <tabColor theme="0" tint="-0.499984740745262"/>
  </sheetPr>
  <dimension ref="A1:J26"/>
  <sheetViews>
    <sheetView topLeftCell="A8" zoomScale="70" zoomScaleNormal="70" workbookViewId="0">
      <selection activeCell="A17" sqref="A17"/>
    </sheetView>
  </sheetViews>
  <sheetFormatPr defaultColWidth="8.7265625" defaultRowHeight="13"/>
  <cols>
    <col min="1" max="1" width="5.7265625" style="3" customWidth="1"/>
    <col min="2" max="2" width="8.7265625" style="3"/>
    <col min="3" max="3" width="11.6328125" style="3" customWidth="1"/>
    <col min="4" max="16384" width="8.7265625" style="3"/>
  </cols>
  <sheetData>
    <row r="1" spans="1:10" ht="18" customHeight="1">
      <c r="H1" s="712" t="s">
        <v>913</v>
      </c>
      <c r="I1" s="712"/>
      <c r="J1" s="712"/>
    </row>
    <row r="2" spans="1:10" ht="18" customHeight="1">
      <c r="H2" s="712" t="s">
        <v>912</v>
      </c>
      <c r="I2" s="712"/>
      <c r="J2" s="712"/>
    </row>
    <row r="3" spans="1:10" ht="16" customHeight="1">
      <c r="A3" s="918" t="str">
        <f>③海外研修実施申請書!E14</f>
        <v>株式会社AOTS</v>
      </c>
      <c r="B3" s="918"/>
      <c r="C3" s="918"/>
      <c r="D3" s="918"/>
    </row>
    <row r="4" spans="1:10" ht="16" customHeight="1">
      <c r="A4" s="3" t="str">
        <f>③海外研修実施申請書!D19</f>
        <v>代表取締役</v>
      </c>
    </row>
    <row r="5" spans="1:10" ht="16" customHeight="1">
      <c r="A5" s="458" t="str">
        <f>③海外研修実施申請書!D20</f>
        <v>田中　太郎</v>
      </c>
    </row>
    <row r="7" spans="1:10" ht="20.149999999999999" customHeight="1">
      <c r="G7" s="1089" t="s">
        <v>914</v>
      </c>
      <c r="H7" s="1089"/>
      <c r="I7" s="1089"/>
      <c r="J7" s="1089"/>
    </row>
    <row r="8" spans="1:10" ht="20.149999999999999" customHeight="1">
      <c r="G8" s="21" t="s">
        <v>915</v>
      </c>
      <c r="H8" s="1089" t="s">
        <v>916</v>
      </c>
      <c r="I8" s="1089"/>
      <c r="J8" s="1089"/>
    </row>
    <row r="13" spans="1:10" ht="37.5" customHeight="1">
      <c r="A13" s="890" t="str">
        <f>①海外研修実施希望申込書!D7</f>
        <v>技術協力活用型・新興国市場開拓事業（研修・専門家派遣・寄附講座開設事業）</v>
      </c>
      <c r="B13" s="890"/>
      <c r="C13" s="890"/>
      <c r="D13" s="890"/>
      <c r="E13" s="890"/>
      <c r="F13" s="890"/>
      <c r="G13" s="890"/>
      <c r="H13" s="890"/>
      <c r="I13" s="890"/>
      <c r="J13" s="890"/>
    </row>
    <row r="14" spans="1:10" ht="23.15" customHeight="1">
      <c r="A14" s="890" t="s">
        <v>917</v>
      </c>
      <c r="B14" s="890"/>
      <c r="C14" s="890"/>
      <c r="D14" s="890"/>
      <c r="E14" s="890"/>
      <c r="F14" s="890"/>
      <c r="G14" s="890"/>
      <c r="H14" s="890"/>
      <c r="I14" s="890"/>
      <c r="J14" s="890"/>
    </row>
    <row r="16" spans="1:10" ht="154.5" customHeight="1">
      <c r="A16" s="913" t="s">
        <v>1145</v>
      </c>
      <c r="B16" s="918"/>
      <c r="C16" s="918"/>
      <c r="D16" s="918"/>
      <c r="E16" s="918"/>
      <c r="F16" s="918"/>
      <c r="G16" s="918"/>
      <c r="H16" s="918"/>
      <c r="I16" s="918"/>
      <c r="J16" s="918"/>
    </row>
    <row r="18" spans="1:10" ht="23.15" customHeight="1">
      <c r="A18" s="890" t="s">
        <v>117</v>
      </c>
      <c r="B18" s="890"/>
      <c r="C18" s="890"/>
      <c r="D18" s="890"/>
      <c r="E18" s="890"/>
      <c r="F18" s="890"/>
      <c r="G18" s="890"/>
      <c r="H18" s="890"/>
      <c r="I18" s="890"/>
      <c r="J18" s="890"/>
    </row>
    <row r="19" spans="1:10" ht="23.15" customHeight="1">
      <c r="A19" s="21"/>
      <c r="B19" s="21"/>
      <c r="C19" s="21"/>
      <c r="D19" s="21"/>
      <c r="E19" s="21"/>
      <c r="F19" s="21"/>
      <c r="G19" s="21"/>
      <c r="H19" s="21"/>
      <c r="I19" s="21"/>
      <c r="J19" s="21"/>
    </row>
    <row r="20" spans="1:10" ht="29.15" customHeight="1">
      <c r="B20" s="1092" t="s">
        <v>918</v>
      </c>
      <c r="C20" s="1092"/>
      <c r="D20" s="918" t="str">
        <f>⑤海外研修実施計画の概要!G6</f>
        <v>インドネシア・ジャカルタ</v>
      </c>
      <c r="E20" s="918"/>
      <c r="F20" s="918"/>
      <c r="G20" s="918"/>
      <c r="H20" s="918"/>
      <c r="I20" s="918"/>
      <c r="J20" s="918"/>
    </row>
    <row r="21" spans="1:10" ht="29.15" customHeight="1">
      <c r="B21" s="1092" t="s">
        <v>919</v>
      </c>
      <c r="C21" s="1092"/>
      <c r="D21" s="918" t="str">
        <f>⑤海外研修実施計画の概要!G8</f>
        <v>現場リーダーのための5Sの基本と生産管理研修</v>
      </c>
      <c r="E21" s="918"/>
      <c r="F21" s="918"/>
      <c r="G21" s="918"/>
      <c r="H21" s="918"/>
      <c r="I21" s="918"/>
      <c r="J21" s="918"/>
    </row>
    <row r="22" spans="1:10" ht="29.15" customHeight="1">
      <c r="B22" s="1092" t="s">
        <v>920</v>
      </c>
      <c r="C22" s="1092"/>
      <c r="D22" s="1090">
        <f>⑤海外研修実施計画の概要!L13</f>
        <v>5</v>
      </c>
      <c r="E22" s="1090"/>
      <c r="F22" s="1090"/>
      <c r="G22" s="1090"/>
      <c r="H22" s="1090"/>
      <c r="I22" s="1090"/>
      <c r="J22" s="1090"/>
    </row>
    <row r="23" spans="1:10" ht="29.15" customHeight="1">
      <c r="B23" s="1092" t="s">
        <v>921</v>
      </c>
      <c r="C23" s="1092"/>
      <c r="D23" s="1091">
        <f>⑤海外研修実施計画の概要!B15</f>
        <v>20</v>
      </c>
      <c r="E23" s="1091"/>
      <c r="F23" s="1091"/>
      <c r="G23" s="1091"/>
      <c r="H23" s="1091"/>
      <c r="I23" s="1091"/>
      <c r="J23" s="1091"/>
    </row>
    <row r="24" spans="1:10" ht="23.5" customHeight="1"/>
    <row r="26" spans="1:10">
      <c r="J26" s="4" t="s">
        <v>922</v>
      </c>
    </row>
  </sheetData>
  <mergeCells count="17">
    <mergeCell ref="D21:J21"/>
    <mergeCell ref="D22:J22"/>
    <mergeCell ref="D23:J23"/>
    <mergeCell ref="B20:C20"/>
    <mergeCell ref="B21:C21"/>
    <mergeCell ref="B22:C22"/>
    <mergeCell ref="B23:C23"/>
    <mergeCell ref="A14:J14"/>
    <mergeCell ref="A16:J16"/>
    <mergeCell ref="A18:J18"/>
    <mergeCell ref="H8:J8"/>
    <mergeCell ref="D20:J20"/>
    <mergeCell ref="H2:J2"/>
    <mergeCell ref="H1:J1"/>
    <mergeCell ref="A3:D3"/>
    <mergeCell ref="G7:J7"/>
    <mergeCell ref="A13:J1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62A0-846A-4D8D-82EB-00256F77D6FD}">
  <sheetPr>
    <tabColor theme="0" tint="-0.499984740745262"/>
  </sheetPr>
  <dimension ref="A1:AT2"/>
  <sheetViews>
    <sheetView workbookViewId="0">
      <selection activeCell="E3" sqref="E3"/>
    </sheetView>
  </sheetViews>
  <sheetFormatPr defaultColWidth="12.6328125" defaultRowHeight="12"/>
  <cols>
    <col min="1" max="5" width="9.26953125" style="292" customWidth="1"/>
    <col min="6" max="15" width="12.6328125" style="292"/>
    <col min="16" max="45" width="12.6328125" style="630"/>
    <col min="46" max="16384" width="12.6328125" style="292"/>
  </cols>
  <sheetData>
    <row r="1" spans="1:46" s="295" customFormat="1">
      <c r="A1" s="625" t="s">
        <v>1092</v>
      </c>
      <c r="B1" s="625" t="s">
        <v>1120</v>
      </c>
      <c r="C1" s="625" t="s">
        <v>1123</v>
      </c>
      <c r="D1" s="625" t="s">
        <v>1158</v>
      </c>
      <c r="E1" s="625" t="s">
        <v>24</v>
      </c>
      <c r="F1" s="625" t="s">
        <v>1093</v>
      </c>
      <c r="G1" s="625" t="s">
        <v>1129</v>
      </c>
      <c r="H1" s="625" t="s">
        <v>1141</v>
      </c>
      <c r="I1" s="625" t="s">
        <v>1094</v>
      </c>
      <c r="J1" s="625" t="s">
        <v>1125</v>
      </c>
      <c r="K1" s="625" t="s">
        <v>1126</v>
      </c>
      <c r="L1" s="625" t="s">
        <v>1095</v>
      </c>
      <c r="M1" s="625" t="s">
        <v>1096</v>
      </c>
      <c r="N1" s="625" t="s">
        <v>1097</v>
      </c>
      <c r="O1" s="625" t="s">
        <v>1098</v>
      </c>
      <c r="P1" s="626" t="s">
        <v>1099</v>
      </c>
      <c r="Q1" s="631" t="s">
        <v>1128</v>
      </c>
      <c r="R1" s="626" t="s">
        <v>1100</v>
      </c>
      <c r="S1" s="626" t="s">
        <v>1101</v>
      </c>
      <c r="T1" s="626" t="s">
        <v>673</v>
      </c>
      <c r="U1" s="626" t="s">
        <v>675</v>
      </c>
      <c r="V1" s="626" t="s">
        <v>677</v>
      </c>
      <c r="W1" s="626" t="s">
        <v>1102</v>
      </c>
      <c r="X1" s="626" t="s">
        <v>1103</v>
      </c>
      <c r="Y1" s="626" t="s">
        <v>1104</v>
      </c>
      <c r="Z1" s="626" t="s">
        <v>1105</v>
      </c>
      <c r="AA1" s="626" t="s">
        <v>683</v>
      </c>
      <c r="AB1" s="626" t="s">
        <v>685</v>
      </c>
      <c r="AC1" s="626" t="s">
        <v>1106</v>
      </c>
      <c r="AD1" s="626" t="s">
        <v>1107</v>
      </c>
      <c r="AE1" s="626" t="s">
        <v>1108</v>
      </c>
      <c r="AF1" s="626" t="s">
        <v>1109</v>
      </c>
      <c r="AG1" s="626" t="s">
        <v>1110</v>
      </c>
      <c r="AH1" s="626" t="s">
        <v>1111</v>
      </c>
      <c r="AI1" s="626" t="s">
        <v>758</v>
      </c>
      <c r="AJ1" s="626" t="s">
        <v>759</v>
      </c>
      <c r="AK1" s="626" t="s">
        <v>1112</v>
      </c>
      <c r="AL1" s="626" t="s">
        <v>808</v>
      </c>
      <c r="AM1" s="626" t="s">
        <v>757</v>
      </c>
      <c r="AN1" s="626" t="s">
        <v>694</v>
      </c>
      <c r="AO1" s="626" t="s">
        <v>1113</v>
      </c>
      <c r="AP1" s="626" t="s">
        <v>1114</v>
      </c>
      <c r="AQ1" s="626" t="s">
        <v>1115</v>
      </c>
      <c r="AR1" s="626" t="s">
        <v>1116</v>
      </c>
      <c r="AS1" s="626" t="s">
        <v>1117</v>
      </c>
      <c r="AT1" s="626" t="s">
        <v>1142</v>
      </c>
    </row>
    <row r="2" spans="1:46" s="295" customFormat="1">
      <c r="A2" s="627" t="s">
        <v>1118</v>
      </c>
      <c r="B2" s="627" t="str">
        <f>①海外研修実施希望申込書!D7</f>
        <v>技術協力活用型・新興国市場開拓事業（研修・専門家派遣・寄附講座開設事業）</v>
      </c>
      <c r="C2" s="627">
        <f>①海外研修実施希望申込書!D8</f>
        <v>0</v>
      </c>
      <c r="D2" s="627" t="str">
        <f>①海外研修実施希望申込書!J7</f>
        <v>通常型</v>
      </c>
      <c r="E2" s="627" t="str">
        <f>①海外研修実施希望申込書!K7</f>
        <v>対面</v>
      </c>
      <c r="F2" s="627" t="str">
        <f>③海外研修実施申請書!E14</f>
        <v>株式会社AOTS</v>
      </c>
      <c r="G2" s="627" t="str">
        <f>①海外研修実施希望申込書!K8</f>
        <v>中堅中小</v>
      </c>
      <c r="H2" s="639">
        <f>⑫海外研修完了報告及び精算払請求書!D43</f>
        <v>0.66666666666666663</v>
      </c>
      <c r="I2" s="627" t="str">
        <f>⑤海外研修実施計画の概要!G6</f>
        <v>インドネシア・ジャカルタ</v>
      </c>
      <c r="J2" s="627">
        <f>⑤海外研修実施計画の概要!B15</f>
        <v>20</v>
      </c>
      <c r="K2" s="627">
        <f>⑤海外研修実施計画の概要!F15</f>
        <v>0</v>
      </c>
      <c r="L2" s="628">
        <f>⑤海外研修実施計画の概要!B13</f>
        <v>0</v>
      </c>
      <c r="M2" s="628">
        <f>⑤海外研修実施計画の概要!G13</f>
        <v>0</v>
      </c>
      <c r="N2" s="627">
        <f>⑤海外研修実施計画の概要!L13</f>
        <v>5</v>
      </c>
      <c r="O2" s="627" t="str">
        <f>⑤海外研修実施計画の概要!G8</f>
        <v>現場リーダーのための5Sの基本と生産管理研修</v>
      </c>
      <c r="P2" s="629">
        <f>⑧海外研修実施予算概算!D44</f>
        <v>360000</v>
      </c>
      <c r="Q2" s="629">
        <f>ROUND(P2*H2,0)</f>
        <v>240000</v>
      </c>
      <c r="R2" s="629">
        <f>P2-Q2</f>
        <v>120000</v>
      </c>
      <c r="S2" s="629">
        <f>ROUNDDOWN(P2*0.1,0)</f>
        <v>36000</v>
      </c>
      <c r="T2" s="629">
        <f>VLOOKUP(T$1,⑧海外研修実施予算概算!$B$5:$D$43,3,FALSE)</f>
        <v>100000</v>
      </c>
      <c r="U2" s="629">
        <f>VLOOKUP(U$1,⑧海外研修実施予算概算!$B$5:$D$43,3,FALSE)</f>
        <v>0</v>
      </c>
      <c r="V2" s="629">
        <f>VLOOKUP(V$1,⑧海外研修実施予算概算!$B$5:$D$43,3,FALSE)</f>
        <v>260000</v>
      </c>
      <c r="W2" s="629"/>
      <c r="X2" s="629">
        <f>⑧海外研修実施予算概算!D17</f>
        <v>0</v>
      </c>
      <c r="Y2" s="629">
        <f>⑧海外研修実施予算概算!D18</f>
        <v>0</v>
      </c>
      <c r="Z2" s="629">
        <f>⑧海外研修実施予算概算!D19</f>
        <v>0</v>
      </c>
      <c r="AA2" s="629">
        <f>VLOOKUP(AA$1,⑧海外研修実施予算概算!$B$5:$D$43,3,FALSE)</f>
        <v>0</v>
      </c>
      <c r="AB2" s="629">
        <f>⑧海外研修実施予算概算!D22</f>
        <v>0</v>
      </c>
      <c r="AC2" s="629">
        <f>⑧海外研修実施予算概算!D23</f>
        <v>0</v>
      </c>
      <c r="AD2" s="629">
        <f>⑧海外研修実施予算概算!D24</f>
        <v>0</v>
      </c>
      <c r="AE2" s="629">
        <f>⑧海外研修実施予算概算!D25</f>
        <v>0</v>
      </c>
      <c r="AF2" s="629">
        <f>⑧海外研修実施予算概算!D26</f>
        <v>0</v>
      </c>
      <c r="AG2" s="629">
        <f>⑧海外研修実施予算概算!D28</f>
        <v>0</v>
      </c>
      <c r="AH2" s="629">
        <f>⑧海外研修実施予算概算!D29</f>
        <v>0</v>
      </c>
      <c r="AI2" s="629">
        <f>⑧海外研修実施予算概算!D30</f>
        <v>0</v>
      </c>
      <c r="AJ2" s="629">
        <f>⑧海外研修実施予算概算!D30</f>
        <v>0</v>
      </c>
      <c r="AK2" s="629">
        <f>⑧海外研修実施予算概算!D31</f>
        <v>0</v>
      </c>
      <c r="AL2" s="629">
        <f>⑧海外研修実施予算概算!D31</f>
        <v>0</v>
      </c>
      <c r="AM2" s="629">
        <f>VLOOKUP(AM$1,⑧海外研修実施予算概算!$B$5:$D$43,3,FALSE)</f>
        <v>0</v>
      </c>
      <c r="AN2" s="629">
        <f>⑧海外研修実施予算概算!D37</f>
        <v>0</v>
      </c>
      <c r="AO2" s="629">
        <f>⑧海外研修実施予算概算!D39</f>
        <v>0</v>
      </c>
      <c r="AP2" s="629">
        <f>⑧海外研修実施予算概算!D40</f>
        <v>0</v>
      </c>
      <c r="AQ2" s="629">
        <f>⑧海外研修実施予算概算!D41</f>
        <v>0</v>
      </c>
      <c r="AR2" s="629">
        <f>⑧海外研修実施予算概算!D42</f>
        <v>0</v>
      </c>
      <c r="AS2" s="629">
        <f>⑧海外研修実施予算概算!D43</f>
        <v>0</v>
      </c>
      <c r="AT2" s="629"/>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M58"/>
  <sheetViews>
    <sheetView showGridLines="0" view="pageBreakPreview" topLeftCell="A46" zoomScale="70" zoomScaleNormal="100" zoomScaleSheetLayoutView="70" workbookViewId="0">
      <selection activeCell="Q59" sqref="Q59"/>
    </sheetView>
  </sheetViews>
  <sheetFormatPr defaultColWidth="9" defaultRowHeight="17.25" customHeight="1"/>
  <cols>
    <col min="1" max="1" width="3.36328125" style="3" bestFit="1" customWidth="1"/>
    <col min="2" max="2" width="9" style="3"/>
    <col min="3" max="3" width="9" style="3" customWidth="1"/>
    <col min="4" max="6" width="9" style="3"/>
    <col min="7" max="7" width="13.08984375" style="3" bestFit="1" customWidth="1"/>
    <col min="8" max="8" width="12.6328125" style="3" customWidth="1"/>
    <col min="9" max="9" width="9" style="3"/>
    <col min="10" max="10" width="3.36328125" style="3" customWidth="1"/>
    <col min="11" max="12" width="9" style="3"/>
    <col min="13" max="13" width="3.36328125" style="3" customWidth="1"/>
    <col min="14" max="16384" width="9" style="3"/>
  </cols>
  <sheetData>
    <row r="1" spans="1:13" ht="17.25" customHeight="1">
      <c r="M1" s="4" t="s">
        <v>215</v>
      </c>
    </row>
    <row r="2" spans="1:13" ht="17.25" customHeight="1">
      <c r="A2" s="700" t="s">
        <v>214</v>
      </c>
      <c r="B2" s="700"/>
      <c r="C2" s="700"/>
      <c r="D2" s="700"/>
      <c r="E2" s="700"/>
      <c r="F2" s="700"/>
      <c r="G2" s="700"/>
      <c r="H2" s="700"/>
      <c r="I2" s="700"/>
      <c r="J2" s="700"/>
      <c r="K2" s="700"/>
      <c r="L2" s="700"/>
      <c r="M2" s="700"/>
    </row>
    <row r="3" spans="1:13" ht="17.25" customHeight="1">
      <c r="I3" s="4"/>
      <c r="J3" s="4" t="s">
        <v>216</v>
      </c>
      <c r="K3" s="887">
        <v>45017</v>
      </c>
      <c r="L3" s="887"/>
      <c r="M3" s="887"/>
    </row>
    <row r="4" spans="1:13" ht="17.25" customHeight="1">
      <c r="A4" s="1103" t="s">
        <v>217</v>
      </c>
      <c r="B4" s="1103"/>
      <c r="C4" s="1103"/>
      <c r="D4" s="1135"/>
      <c r="E4" s="1136"/>
      <c r="F4" s="1136"/>
      <c r="G4" s="1136"/>
      <c r="H4" s="1136"/>
      <c r="I4" s="1136"/>
      <c r="J4" s="1136"/>
      <c r="K4" s="61"/>
      <c r="L4" s="61"/>
      <c r="M4" s="62"/>
    </row>
    <row r="5" spans="1:13" ht="17.25" customHeight="1">
      <c r="A5" s="1104" t="s">
        <v>218</v>
      </c>
      <c r="B5" s="1104"/>
      <c r="C5" s="1104"/>
      <c r="D5" s="1137">
        <f>⑤海外研修実施計画の概要!C31</f>
        <v>0</v>
      </c>
      <c r="E5" s="1138"/>
      <c r="F5" s="1138"/>
      <c r="G5" s="1138"/>
      <c r="H5" s="1138"/>
      <c r="I5" s="1138"/>
      <c r="J5" s="1138"/>
      <c r="K5" s="74" t="s">
        <v>219</v>
      </c>
      <c r="L5" s="1114"/>
      <c r="M5" s="1115"/>
    </row>
    <row r="6" spans="1:13" ht="17.25" customHeight="1">
      <c r="A6" s="743" t="s">
        <v>220</v>
      </c>
      <c r="B6" s="743"/>
      <c r="C6" s="743"/>
      <c r="D6" s="200">
        <v>0</v>
      </c>
      <c r="E6" s="201">
        <v>0</v>
      </c>
      <c r="F6" s="1101">
        <v>0</v>
      </c>
      <c r="G6" s="1102"/>
      <c r="H6" s="59"/>
      <c r="I6" s="71" t="s">
        <v>221</v>
      </c>
      <c r="J6" s="1093"/>
      <c r="K6" s="1094"/>
      <c r="L6" s="1094"/>
      <c r="M6" s="1095"/>
    </row>
    <row r="7" spans="1:13" ht="17.25" customHeight="1">
      <c r="A7" s="743" t="s">
        <v>222</v>
      </c>
      <c r="B7" s="743"/>
      <c r="C7" s="743"/>
      <c r="D7" s="1116"/>
      <c r="E7" s="1117"/>
      <c r="F7" s="1117"/>
      <c r="G7" s="1117"/>
      <c r="H7" s="1117"/>
      <c r="I7" s="1117"/>
      <c r="J7" s="1117"/>
      <c r="K7" s="1117"/>
      <c r="L7" s="1117"/>
      <c r="M7" s="1118"/>
    </row>
    <row r="8" spans="1:13" ht="17.25" customHeight="1">
      <c r="A8" s="743" t="s">
        <v>223</v>
      </c>
      <c r="B8" s="743"/>
      <c r="C8" s="743"/>
      <c r="D8" s="1119"/>
      <c r="E8" s="1120"/>
      <c r="F8" s="1120"/>
      <c r="G8" s="1120"/>
      <c r="H8" s="1120"/>
      <c r="I8" s="1120"/>
      <c r="J8" s="1120"/>
      <c r="K8" s="1120"/>
      <c r="L8" s="1120"/>
      <c r="M8" s="1121"/>
    </row>
    <row r="9" spans="1:13" ht="17.25" customHeight="1">
      <c r="A9" s="743"/>
      <c r="B9" s="743"/>
      <c r="C9" s="743"/>
      <c r="D9" s="1122"/>
      <c r="E9" s="752"/>
      <c r="F9" s="752"/>
      <c r="G9" s="752"/>
      <c r="H9" s="752"/>
      <c r="I9" s="752"/>
      <c r="J9" s="752"/>
      <c r="K9" s="752"/>
      <c r="L9" s="752"/>
      <c r="M9" s="753"/>
    </row>
    <row r="10" spans="1:13" ht="17.25" customHeight="1">
      <c r="A10" s="743" t="s">
        <v>224</v>
      </c>
      <c r="B10" s="743"/>
      <c r="C10" s="743"/>
      <c r="D10" s="1098"/>
      <c r="E10" s="1099"/>
      <c r="F10" s="1100"/>
      <c r="G10" s="1096"/>
      <c r="H10" s="1097"/>
      <c r="I10" s="136" t="s">
        <v>225</v>
      </c>
      <c r="J10" s="1139">
        <v>0</v>
      </c>
      <c r="K10" s="1140"/>
      <c r="L10" s="1123">
        <v>0</v>
      </c>
      <c r="M10" s="1124"/>
    </row>
    <row r="11" spans="1:13" ht="17.25" customHeight="1">
      <c r="A11" s="743" t="s">
        <v>226</v>
      </c>
      <c r="B11" s="743"/>
      <c r="C11" s="743"/>
      <c r="D11" s="1125"/>
      <c r="E11" s="1126"/>
      <c r="F11" s="1126"/>
      <c r="G11" s="1126"/>
      <c r="H11" s="1126"/>
      <c r="I11" s="1126"/>
      <c r="J11" s="1126"/>
      <c r="K11" s="1126"/>
      <c r="L11" s="1126"/>
      <c r="M11" s="1127"/>
    </row>
    <row r="12" spans="1:13" ht="17.25" customHeight="1">
      <c r="A12" s="743" t="s">
        <v>227</v>
      </c>
      <c r="B12" s="743"/>
      <c r="C12" s="743"/>
      <c r="D12" s="1107" t="str">
        <f>⑤海外研修実施計画の概要!I27</f>
        <v>英語</v>
      </c>
      <c r="E12" s="1107"/>
      <c r="F12" s="57" t="s">
        <v>228</v>
      </c>
      <c r="G12" s="202" t="str">
        <f>IF(⑤海外研修実施計画の概要!E28="あり","要","不要")</f>
        <v>要</v>
      </c>
      <c r="H12" s="1134" t="str">
        <f>⑤海外研修実施計画の概要!E29</f>
        <v>英語</v>
      </c>
      <c r="I12" s="1109"/>
      <c r="J12" s="70" t="s">
        <v>230</v>
      </c>
      <c r="K12" s="1109" t="str">
        <f>⑤海外研修実施計画の概要!J29</f>
        <v>インドネシア語</v>
      </c>
      <c r="L12" s="1109"/>
      <c r="M12" s="1110"/>
    </row>
    <row r="13" spans="1:13" ht="17.25" customHeight="1">
      <c r="A13" s="55"/>
      <c r="B13" s="61"/>
      <c r="C13" s="61"/>
      <c r="D13" s="61"/>
      <c r="E13" s="61"/>
      <c r="F13" s="61"/>
      <c r="G13" s="61"/>
      <c r="H13" s="61"/>
      <c r="I13" s="61"/>
      <c r="J13" s="61"/>
      <c r="K13" s="61"/>
      <c r="L13" s="61"/>
      <c r="M13" s="62"/>
    </row>
    <row r="14" spans="1:13" ht="17.25" customHeight="1">
      <c r="A14" s="47" t="s">
        <v>231</v>
      </c>
      <c r="M14" s="41"/>
    </row>
    <row r="15" spans="1:13" ht="17.25" customHeight="1">
      <c r="A15" s="1105">
        <v>25569</v>
      </c>
      <c r="B15" s="1106"/>
      <c r="C15" s="1106"/>
      <c r="D15" s="971"/>
      <c r="E15" s="971"/>
      <c r="F15" s="971"/>
      <c r="G15" s="971"/>
      <c r="H15" s="971"/>
      <c r="I15" s="971"/>
      <c r="J15" s="971"/>
      <c r="K15" s="971"/>
      <c r="L15" s="971"/>
      <c r="M15" s="1108"/>
    </row>
    <row r="16" spans="1:13" ht="17.25" customHeight="1">
      <c r="A16" s="1105">
        <v>29221</v>
      </c>
      <c r="B16" s="1106"/>
      <c r="C16" s="1106"/>
      <c r="D16" s="971"/>
      <c r="E16" s="971"/>
      <c r="F16" s="971"/>
      <c r="G16" s="971"/>
      <c r="H16" s="971"/>
      <c r="I16" s="971"/>
      <c r="J16" s="971"/>
      <c r="K16" s="971"/>
      <c r="L16" s="971"/>
      <c r="M16" s="1108"/>
    </row>
    <row r="17" spans="1:13" ht="17.25" customHeight="1">
      <c r="A17" s="1105"/>
      <c r="B17" s="1106"/>
      <c r="C17" s="1106"/>
      <c r="D17" s="971"/>
      <c r="E17" s="971"/>
      <c r="F17" s="971"/>
      <c r="G17" s="971"/>
      <c r="H17" s="971"/>
      <c r="I17" s="971"/>
      <c r="J17" s="971"/>
      <c r="K17" s="971"/>
      <c r="L17" s="971"/>
      <c r="M17" s="1108"/>
    </row>
    <row r="18" spans="1:13" ht="17.25" customHeight="1">
      <c r="A18" s="1105"/>
      <c r="B18" s="1106"/>
      <c r="C18" s="1106"/>
      <c r="D18" s="971"/>
      <c r="E18" s="971"/>
      <c r="F18" s="971"/>
      <c r="G18" s="971"/>
      <c r="H18" s="971"/>
      <c r="I18" s="971"/>
      <c r="J18" s="971"/>
      <c r="K18" s="971"/>
      <c r="L18" s="971"/>
      <c r="M18" s="1108"/>
    </row>
    <row r="19" spans="1:13" ht="17.25" customHeight="1">
      <c r="A19" s="1105"/>
      <c r="B19" s="1106"/>
      <c r="C19" s="1106"/>
      <c r="D19" s="971"/>
      <c r="E19" s="971"/>
      <c r="F19" s="971"/>
      <c r="G19" s="971"/>
      <c r="H19" s="971"/>
      <c r="I19" s="971"/>
      <c r="J19" s="971"/>
      <c r="K19" s="971"/>
      <c r="L19" s="971"/>
      <c r="M19" s="1108"/>
    </row>
    <row r="20" spans="1:13" ht="17.25" customHeight="1">
      <c r="A20" s="1105"/>
      <c r="B20" s="1106"/>
      <c r="C20" s="1106"/>
      <c r="D20" s="971"/>
      <c r="E20" s="971"/>
      <c r="F20" s="971"/>
      <c r="G20" s="971"/>
      <c r="H20" s="971"/>
      <c r="I20" s="971"/>
      <c r="J20" s="971"/>
      <c r="K20" s="971"/>
      <c r="L20" s="971"/>
      <c r="M20" s="1108"/>
    </row>
    <row r="21" spans="1:13" ht="17.25" customHeight="1">
      <c r="A21" s="1105"/>
      <c r="B21" s="1106"/>
      <c r="C21" s="1106"/>
      <c r="D21" s="971"/>
      <c r="E21" s="971"/>
      <c r="F21" s="971"/>
      <c r="G21" s="971"/>
      <c r="H21" s="971"/>
      <c r="I21" s="971"/>
      <c r="J21" s="971"/>
      <c r="K21" s="971"/>
      <c r="L21" s="971"/>
      <c r="M21" s="1108"/>
    </row>
    <row r="22" spans="1:13" ht="17.25" customHeight="1">
      <c r="A22" s="1105"/>
      <c r="B22" s="1106"/>
      <c r="C22" s="1106"/>
      <c r="D22" s="971"/>
      <c r="E22" s="971"/>
      <c r="F22" s="971"/>
      <c r="G22" s="971"/>
      <c r="H22" s="971"/>
      <c r="I22" s="971"/>
      <c r="J22" s="971"/>
      <c r="K22" s="971"/>
      <c r="L22" s="971"/>
      <c r="M22" s="1108"/>
    </row>
    <row r="23" spans="1:13" ht="17.25" customHeight="1">
      <c r="A23" s="47"/>
      <c r="M23" s="41"/>
    </row>
    <row r="24" spans="1:13" ht="17.25" customHeight="1">
      <c r="A24" s="47" t="s">
        <v>232</v>
      </c>
      <c r="M24" s="41"/>
    </row>
    <row r="25" spans="1:13" ht="17.25" customHeight="1">
      <c r="A25" s="47" t="s">
        <v>233</v>
      </c>
      <c r="M25" s="41"/>
    </row>
    <row r="26" spans="1:13" ht="17.25" customHeight="1">
      <c r="A26" s="1105">
        <v>25569</v>
      </c>
      <c r="B26" s="1106"/>
      <c r="C26" s="1106"/>
      <c r="D26" s="971"/>
      <c r="E26" s="971"/>
      <c r="F26" s="971"/>
      <c r="G26" s="971"/>
      <c r="H26" s="971"/>
      <c r="I26" s="971"/>
      <c r="J26" s="971"/>
      <c r="K26" s="971"/>
      <c r="L26" s="971"/>
      <c r="M26" s="1108"/>
    </row>
    <row r="27" spans="1:13" ht="17.25" customHeight="1">
      <c r="A27" s="1105">
        <v>29221</v>
      </c>
      <c r="B27" s="1106"/>
      <c r="C27" s="1106"/>
      <c r="D27" s="971"/>
      <c r="E27" s="971"/>
      <c r="F27" s="971"/>
      <c r="G27" s="971"/>
      <c r="H27" s="971"/>
      <c r="I27" s="971"/>
      <c r="J27" s="971"/>
      <c r="K27" s="971"/>
      <c r="L27" s="971"/>
      <c r="M27" s="1108"/>
    </row>
    <row r="28" spans="1:13" ht="17.25" customHeight="1">
      <c r="A28" s="1105"/>
      <c r="B28" s="1106"/>
      <c r="C28" s="1106"/>
      <c r="D28" s="971"/>
      <c r="E28" s="971"/>
      <c r="F28" s="971"/>
      <c r="G28" s="971"/>
      <c r="H28" s="971"/>
      <c r="I28" s="971"/>
      <c r="J28" s="971"/>
      <c r="K28" s="971"/>
      <c r="L28" s="971"/>
      <c r="M28" s="1108"/>
    </row>
    <row r="29" spans="1:13" ht="17.25" customHeight="1">
      <c r="A29" s="1105"/>
      <c r="B29" s="1106"/>
      <c r="C29" s="1106"/>
      <c r="D29" s="971"/>
      <c r="E29" s="971"/>
      <c r="F29" s="971"/>
      <c r="G29" s="971"/>
      <c r="H29" s="971"/>
      <c r="I29" s="971"/>
      <c r="J29" s="971"/>
      <c r="K29" s="971"/>
      <c r="L29" s="971"/>
      <c r="M29" s="1108"/>
    </row>
    <row r="30" spans="1:13" ht="17.25" customHeight="1">
      <c r="A30" s="1105"/>
      <c r="B30" s="1106"/>
      <c r="C30" s="1106"/>
      <c r="D30" s="971"/>
      <c r="E30" s="971"/>
      <c r="F30" s="971"/>
      <c r="G30" s="971"/>
      <c r="H30" s="971"/>
      <c r="I30" s="971"/>
      <c r="J30" s="971"/>
      <c r="K30" s="971"/>
      <c r="L30" s="971"/>
      <c r="M30" s="1108"/>
    </row>
    <row r="31" spans="1:13" ht="17.25" customHeight="1">
      <c r="A31" s="1105"/>
      <c r="B31" s="1106"/>
      <c r="C31" s="1106"/>
      <c r="D31" s="971"/>
      <c r="E31" s="971"/>
      <c r="F31" s="971"/>
      <c r="G31" s="971"/>
      <c r="H31" s="971"/>
      <c r="I31" s="971"/>
      <c r="J31" s="971"/>
      <c r="K31" s="971"/>
      <c r="L31" s="971"/>
      <c r="M31" s="1108"/>
    </row>
    <row r="32" spans="1:13" ht="17.25" customHeight="1">
      <c r="A32" s="1105"/>
      <c r="B32" s="1106"/>
      <c r="C32" s="1106"/>
      <c r="D32" s="971"/>
      <c r="E32" s="971"/>
      <c r="F32" s="971"/>
      <c r="G32" s="971"/>
      <c r="H32" s="971"/>
      <c r="I32" s="971"/>
      <c r="J32" s="971"/>
      <c r="K32" s="971"/>
      <c r="L32" s="971"/>
      <c r="M32" s="1108"/>
    </row>
    <row r="33" spans="1:13" ht="17.25" customHeight="1">
      <c r="A33" s="1105"/>
      <c r="B33" s="1106"/>
      <c r="C33" s="1106"/>
      <c r="D33" s="971"/>
      <c r="E33" s="971"/>
      <c r="F33" s="971"/>
      <c r="G33" s="971"/>
      <c r="H33" s="971"/>
      <c r="I33" s="971"/>
      <c r="J33" s="971"/>
      <c r="K33" s="971"/>
      <c r="L33" s="971"/>
      <c r="M33" s="1108"/>
    </row>
    <row r="34" spans="1:13" ht="17.25" customHeight="1">
      <c r="A34" s="47"/>
      <c r="M34" s="41"/>
    </row>
    <row r="35" spans="1:13" ht="17.25" customHeight="1">
      <c r="A35" s="47" t="s">
        <v>234</v>
      </c>
      <c r="M35" s="41"/>
    </row>
    <row r="36" spans="1:13" ht="17.25" customHeight="1">
      <c r="A36" s="1105">
        <v>25569</v>
      </c>
      <c r="B36" s="1106"/>
      <c r="C36" s="1106"/>
      <c r="D36" s="971"/>
      <c r="E36" s="971"/>
      <c r="F36" s="971"/>
      <c r="G36" s="971"/>
      <c r="H36" s="971"/>
      <c r="I36" s="971"/>
      <c r="J36" s="971"/>
      <c r="K36" s="971"/>
      <c r="L36" s="971"/>
      <c r="M36" s="1108"/>
    </row>
    <row r="37" spans="1:13" ht="17.25" customHeight="1">
      <c r="A37" s="1105">
        <v>29221</v>
      </c>
      <c r="B37" s="1106"/>
      <c r="C37" s="1106"/>
      <c r="D37" s="971"/>
      <c r="E37" s="971"/>
      <c r="F37" s="971"/>
      <c r="G37" s="971"/>
      <c r="H37" s="971"/>
      <c r="I37" s="971"/>
      <c r="J37" s="971"/>
      <c r="K37" s="971"/>
      <c r="L37" s="971"/>
      <c r="M37" s="1108"/>
    </row>
    <row r="38" spans="1:13" ht="17.25" customHeight="1">
      <c r="A38" s="1105"/>
      <c r="B38" s="1106"/>
      <c r="C38" s="1106"/>
      <c r="D38" s="971"/>
      <c r="E38" s="971"/>
      <c r="F38" s="971"/>
      <c r="G38" s="971"/>
      <c r="H38" s="971"/>
      <c r="I38" s="971"/>
      <c r="J38" s="971"/>
      <c r="K38" s="971"/>
      <c r="L38" s="971"/>
      <c r="M38" s="1108"/>
    </row>
    <row r="39" spans="1:13" ht="17.25" customHeight="1">
      <c r="A39" s="1105"/>
      <c r="B39" s="1106"/>
      <c r="C39" s="1106"/>
      <c r="D39" s="971"/>
      <c r="E39" s="971"/>
      <c r="F39" s="971"/>
      <c r="G39" s="971"/>
      <c r="H39" s="971"/>
      <c r="I39" s="971"/>
      <c r="J39" s="971"/>
      <c r="K39" s="971"/>
      <c r="L39" s="971"/>
      <c r="M39" s="1108"/>
    </row>
    <row r="40" spans="1:13" ht="17.25" customHeight="1">
      <c r="A40" s="1105"/>
      <c r="B40" s="1106"/>
      <c r="C40" s="1106"/>
      <c r="D40" s="971"/>
      <c r="E40" s="971"/>
      <c r="F40" s="971"/>
      <c r="G40" s="971"/>
      <c r="H40" s="971"/>
      <c r="I40" s="971"/>
      <c r="J40" s="971"/>
      <c r="K40" s="971"/>
      <c r="L40" s="971"/>
      <c r="M40" s="1108"/>
    </row>
    <row r="41" spans="1:13" ht="17.25" customHeight="1">
      <c r="A41" s="1105"/>
      <c r="B41" s="1106"/>
      <c r="C41" s="1106"/>
      <c r="D41" s="971"/>
      <c r="E41" s="971"/>
      <c r="F41" s="971"/>
      <c r="G41" s="971"/>
      <c r="H41" s="971"/>
      <c r="I41" s="971"/>
      <c r="J41" s="971"/>
      <c r="K41" s="971"/>
      <c r="L41" s="971"/>
      <c r="M41" s="1108"/>
    </row>
    <row r="42" spans="1:13" ht="17.25" customHeight="1">
      <c r="A42" s="1105"/>
      <c r="B42" s="1106"/>
      <c r="C42" s="1106"/>
      <c r="D42" s="971"/>
      <c r="E42" s="971"/>
      <c r="F42" s="971"/>
      <c r="G42" s="971"/>
      <c r="H42" s="971"/>
      <c r="I42" s="971"/>
      <c r="J42" s="971"/>
      <c r="K42" s="971"/>
      <c r="L42" s="971"/>
      <c r="M42" s="1108"/>
    </row>
    <row r="43" spans="1:13" ht="17.25" customHeight="1">
      <c r="A43" s="1105"/>
      <c r="B43" s="1106"/>
      <c r="C43" s="1106"/>
      <c r="D43" s="971"/>
      <c r="E43" s="971"/>
      <c r="F43" s="971"/>
      <c r="G43" s="971"/>
      <c r="H43" s="971"/>
      <c r="I43" s="971"/>
      <c r="J43" s="971"/>
      <c r="K43" s="971"/>
      <c r="L43" s="971"/>
      <c r="M43" s="1108"/>
    </row>
    <row r="44" spans="1:13" s="256" customFormat="1" ht="17.25" customHeight="1">
      <c r="A44" s="255"/>
      <c r="M44" s="257"/>
    </row>
    <row r="45" spans="1:13" s="256" customFormat="1" ht="17.25" customHeight="1">
      <c r="A45" s="255" t="s">
        <v>235</v>
      </c>
      <c r="M45" s="257"/>
    </row>
    <row r="46" spans="1:13" ht="17.25" customHeight="1">
      <c r="A46" s="1133"/>
      <c r="B46" s="750"/>
      <c r="C46" s="750"/>
      <c r="D46" s="750"/>
      <c r="E46" s="750"/>
      <c r="F46" s="750"/>
      <c r="G46" s="750"/>
      <c r="H46" s="750"/>
      <c r="I46" s="750"/>
      <c r="J46" s="750"/>
      <c r="K46" s="750"/>
      <c r="L46" s="750"/>
      <c r="M46" s="751"/>
    </row>
    <row r="47" spans="1:13" ht="17.25" customHeight="1">
      <c r="A47" s="1133"/>
      <c r="B47" s="750"/>
      <c r="C47" s="750"/>
      <c r="D47" s="750"/>
      <c r="E47" s="750"/>
      <c r="F47" s="750"/>
      <c r="G47" s="750"/>
      <c r="H47" s="750"/>
      <c r="I47" s="750"/>
      <c r="J47" s="750"/>
      <c r="K47" s="750"/>
      <c r="L47" s="750"/>
      <c r="M47" s="751"/>
    </row>
    <row r="48" spans="1:13" ht="17.25" customHeight="1">
      <c r="A48" s="1133"/>
      <c r="B48" s="750"/>
      <c r="C48" s="750"/>
      <c r="D48" s="750"/>
      <c r="E48" s="750"/>
      <c r="F48" s="750"/>
      <c r="G48" s="750"/>
      <c r="H48" s="750"/>
      <c r="I48" s="750"/>
      <c r="J48" s="750"/>
      <c r="K48" s="750"/>
      <c r="L48" s="750"/>
      <c r="M48" s="751"/>
    </row>
    <row r="49" spans="1:13" ht="17.25" customHeight="1">
      <c r="A49" s="1122"/>
      <c r="B49" s="752"/>
      <c r="C49" s="752"/>
      <c r="D49" s="752"/>
      <c r="E49" s="752"/>
      <c r="F49" s="752"/>
      <c r="G49" s="752"/>
      <c r="H49" s="752"/>
      <c r="I49" s="752"/>
      <c r="J49" s="752"/>
      <c r="K49" s="752"/>
      <c r="L49" s="752"/>
      <c r="M49" s="753"/>
    </row>
    <row r="51" spans="1:13" ht="17.25" customHeight="1">
      <c r="A51" s="21" t="s">
        <v>236</v>
      </c>
      <c r="B51" s="916" t="s">
        <v>237</v>
      </c>
      <c r="C51" s="916"/>
      <c r="D51" s="916"/>
      <c r="E51" s="916"/>
      <c r="F51" s="916"/>
      <c r="G51" s="916"/>
      <c r="H51" s="916"/>
      <c r="I51" s="916"/>
      <c r="J51" s="916"/>
      <c r="K51" s="916"/>
      <c r="L51" s="916"/>
    </row>
    <row r="52" spans="1:13" ht="17.25" customHeight="1">
      <c r="B52" s="916" t="s">
        <v>238</v>
      </c>
      <c r="C52" s="916"/>
      <c r="D52" s="916"/>
      <c r="E52" s="916"/>
      <c r="F52" s="916"/>
      <c r="G52" s="916"/>
      <c r="H52" s="916"/>
      <c r="I52" s="916"/>
      <c r="J52" s="916"/>
      <c r="K52" s="916"/>
      <c r="L52" s="916"/>
    </row>
    <row r="53" spans="1:13" ht="17.25" customHeight="1">
      <c r="B53" s="916" t="s">
        <v>239</v>
      </c>
      <c r="C53" s="916"/>
      <c r="D53" s="916"/>
      <c r="E53" s="916"/>
      <c r="F53" s="916"/>
      <c r="G53" s="916"/>
      <c r="H53" s="916"/>
      <c r="I53" s="916"/>
      <c r="J53" s="916"/>
      <c r="K53" s="916"/>
      <c r="L53" s="916"/>
    </row>
    <row r="55" spans="1:13" ht="17.25" customHeight="1">
      <c r="B55" s="743" t="s">
        <v>240</v>
      </c>
      <c r="C55" s="743"/>
      <c r="D55" s="743"/>
      <c r="E55" s="743"/>
      <c r="G55" s="743" t="s">
        <v>240</v>
      </c>
      <c r="H55" s="743"/>
      <c r="I55" s="743"/>
      <c r="J55" s="743"/>
      <c r="K55" s="743"/>
      <c r="L55" s="743"/>
    </row>
    <row r="56" spans="1:13" ht="17.25" customHeight="1">
      <c r="B56" s="57" t="s">
        <v>241</v>
      </c>
      <c r="C56" s="57" t="s">
        <v>242</v>
      </c>
      <c r="D56" s="57" t="s">
        <v>243</v>
      </c>
      <c r="E56" s="57" t="s">
        <v>244</v>
      </c>
      <c r="G56" s="57" t="s">
        <v>245</v>
      </c>
      <c r="H56" s="1128" t="s">
        <v>229</v>
      </c>
      <c r="I56" s="1129"/>
      <c r="J56" s="1130">
        <v>0</v>
      </c>
      <c r="K56" s="1131"/>
      <c r="L56" s="1132"/>
    </row>
    <row r="57" spans="1:13" ht="17.25" customHeight="1">
      <c r="B57" s="72">
        <v>0</v>
      </c>
      <c r="C57" s="72">
        <v>0</v>
      </c>
      <c r="D57" s="73">
        <v>0</v>
      </c>
      <c r="E57" s="73">
        <v>0</v>
      </c>
      <c r="G57" s="57" t="s">
        <v>246</v>
      </c>
      <c r="H57" s="1111">
        <v>0</v>
      </c>
      <c r="I57" s="1112"/>
      <c r="J57" s="1112"/>
      <c r="K57" s="1112"/>
      <c r="L57" s="1113"/>
    </row>
    <row r="58" spans="1:13" ht="17.25" customHeight="1">
      <c r="G58" s="57" t="s">
        <v>247</v>
      </c>
      <c r="H58" s="1111">
        <v>0</v>
      </c>
      <c r="I58" s="1112"/>
      <c r="J58" s="1112"/>
      <c r="K58" s="1112"/>
      <c r="L58" s="1113"/>
    </row>
  </sheetData>
  <dataConsolidate/>
  <mergeCells count="83">
    <mergeCell ref="A2:M2"/>
    <mergeCell ref="D4:J4"/>
    <mergeCell ref="D5:J5"/>
    <mergeCell ref="J10:K10"/>
    <mergeCell ref="A33:C33"/>
    <mergeCell ref="A15:C15"/>
    <mergeCell ref="A16:C16"/>
    <mergeCell ref="A17:C17"/>
    <mergeCell ref="A18:C18"/>
    <mergeCell ref="A19:C19"/>
    <mergeCell ref="A20:C20"/>
    <mergeCell ref="D17:M17"/>
    <mergeCell ref="D18:M18"/>
    <mergeCell ref="D19:M19"/>
    <mergeCell ref="D20:M20"/>
    <mergeCell ref="D21:M21"/>
    <mergeCell ref="D41:M41"/>
    <mergeCell ref="A36:C36"/>
    <mergeCell ref="A37:C37"/>
    <mergeCell ref="A38:C38"/>
    <mergeCell ref="A39:C39"/>
    <mergeCell ref="A40:C40"/>
    <mergeCell ref="D36:M36"/>
    <mergeCell ref="D37:M37"/>
    <mergeCell ref="D38:M38"/>
    <mergeCell ref="D39:M39"/>
    <mergeCell ref="D40:M40"/>
    <mergeCell ref="D29:M29"/>
    <mergeCell ref="D30:M30"/>
    <mergeCell ref="D31:M31"/>
    <mergeCell ref="D32:M32"/>
    <mergeCell ref="D33:M33"/>
    <mergeCell ref="A46:M49"/>
    <mergeCell ref="H12:I12"/>
    <mergeCell ref="D15:M15"/>
    <mergeCell ref="D16:M16"/>
    <mergeCell ref="D26:M26"/>
    <mergeCell ref="D27:M27"/>
    <mergeCell ref="D28:M28"/>
    <mergeCell ref="A21:C21"/>
    <mergeCell ref="A41:C41"/>
    <mergeCell ref="A42:C42"/>
    <mergeCell ref="A43:C43"/>
    <mergeCell ref="A29:C29"/>
    <mergeCell ref="A30:C30"/>
    <mergeCell ref="A31:C31"/>
    <mergeCell ref="A32:C32"/>
    <mergeCell ref="D42:M42"/>
    <mergeCell ref="H58:L58"/>
    <mergeCell ref="K3:M3"/>
    <mergeCell ref="L5:M5"/>
    <mergeCell ref="D7:M7"/>
    <mergeCell ref="D8:M9"/>
    <mergeCell ref="L10:M10"/>
    <mergeCell ref="D11:M11"/>
    <mergeCell ref="B53:L53"/>
    <mergeCell ref="B55:E55"/>
    <mergeCell ref="G55:L55"/>
    <mergeCell ref="H56:I56"/>
    <mergeCell ref="H57:L57"/>
    <mergeCell ref="J56:L56"/>
    <mergeCell ref="B51:L51"/>
    <mergeCell ref="B52:L52"/>
    <mergeCell ref="D43:M43"/>
    <mergeCell ref="A22:C22"/>
    <mergeCell ref="A26:C26"/>
    <mergeCell ref="A27:C27"/>
    <mergeCell ref="A28:C28"/>
    <mergeCell ref="D12:E12"/>
    <mergeCell ref="D22:M22"/>
    <mergeCell ref="K12:M12"/>
    <mergeCell ref="A4:C4"/>
    <mergeCell ref="A5:C5"/>
    <mergeCell ref="A6:C6"/>
    <mergeCell ref="A7:C7"/>
    <mergeCell ref="A8:C9"/>
    <mergeCell ref="J6:M6"/>
    <mergeCell ref="A11:C11"/>
    <mergeCell ref="A12:C12"/>
    <mergeCell ref="G10:H10"/>
    <mergeCell ref="D10:F10"/>
    <mergeCell ref="F6:G6"/>
    <mergeCell ref="A10:C10"/>
  </mergeCells>
  <phoneticPr fontId="1"/>
  <dataValidations count="5">
    <dataValidation type="list" allowBlank="1" showInputMessage="1" sqref="L5:M5" xr:uid="{00000000-0002-0000-0600-000000000000}">
      <formula1>"男,女"</formula1>
    </dataValidation>
    <dataValidation type="list" allowBlank="1" showInputMessage="1" showErrorMessage="1" errorTitle="入力エラー" error="プルダウンより選択してください。" sqref="D10" xr:uid="{00000000-0002-0000-0600-000001000000}">
      <formula1>"国内,海外"</formula1>
    </dataValidation>
    <dataValidation type="list" allowBlank="1" showInputMessage="1" showErrorMessage="1" errorTitle="入力エラー" error="プルダウンより選択してください。" sqref="G10" xr:uid="{00000000-0002-0000-0600-000002000000}">
      <formula1>"大学院（博士）,大学院（修士）,4年制大学,短大,工業高専,高校,その他"</formula1>
    </dataValidation>
    <dataValidation type="list" allowBlank="1" showInputMessage="1" sqref="D12:E12 H12:I12 K12:L12" xr:uid="{00000000-0002-0000-0600-000003000000}">
      <formula1>"日本語,英語,タイ語,インドネシア語,ベトナム語,中国語"</formula1>
    </dataValidation>
    <dataValidation type="list" allowBlank="1" showInputMessage="1" showErrorMessage="1" errorTitle="入力エラー" error="プルダウンより選択してください。" sqref="G12" xr:uid="{00000000-0002-0000-0600-000004000000}">
      <formula1>"要,不要"</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M52"/>
  <sheetViews>
    <sheetView showGridLines="0" view="pageBreakPreview" topLeftCell="A43" zoomScale="70" zoomScaleNormal="100" zoomScaleSheetLayoutView="70" workbookViewId="0">
      <selection activeCell="A2" sqref="A2:M2"/>
    </sheetView>
  </sheetViews>
  <sheetFormatPr defaultColWidth="9" defaultRowHeight="17.25" customHeight="1"/>
  <cols>
    <col min="1" max="1" width="3.36328125" style="3" bestFit="1" customWidth="1"/>
    <col min="2" max="2" width="9" style="3"/>
    <col min="3" max="3" width="9" style="3" customWidth="1"/>
    <col min="4" max="6" width="9" style="3"/>
    <col min="7" max="7" width="13.08984375" style="3" bestFit="1" customWidth="1"/>
    <col min="8" max="8" width="12.6328125" style="3" customWidth="1"/>
    <col min="9" max="9" width="9" style="3"/>
    <col min="10" max="10" width="3.36328125" style="3" customWidth="1"/>
    <col min="11" max="12" width="9" style="3"/>
    <col min="13" max="13" width="3.36328125" style="3" customWidth="1"/>
    <col min="14" max="16384" width="9" style="3"/>
  </cols>
  <sheetData>
    <row r="1" spans="1:13" ht="17.25" customHeight="1">
      <c r="M1" s="4" t="s">
        <v>215</v>
      </c>
    </row>
    <row r="2" spans="1:13" ht="17.25" customHeight="1">
      <c r="A2" s="700" t="s">
        <v>248</v>
      </c>
      <c r="B2" s="700"/>
      <c r="C2" s="700"/>
      <c r="D2" s="700"/>
      <c r="E2" s="700"/>
      <c r="F2" s="700"/>
      <c r="G2" s="700"/>
      <c r="H2" s="700"/>
      <c r="I2" s="700"/>
      <c r="J2" s="700"/>
      <c r="K2" s="700"/>
      <c r="L2" s="700"/>
      <c r="M2" s="700"/>
    </row>
    <row r="3" spans="1:13" ht="17.25" customHeight="1">
      <c r="I3" s="4"/>
      <c r="J3" s="4" t="s">
        <v>216</v>
      </c>
      <c r="K3" s="887">
        <v>45017</v>
      </c>
      <c r="L3" s="887"/>
      <c r="M3" s="887"/>
    </row>
    <row r="4" spans="1:13" ht="17.25" customHeight="1">
      <c r="A4" s="1103" t="s">
        <v>217</v>
      </c>
      <c r="B4" s="1103"/>
      <c r="C4" s="1103"/>
      <c r="D4" s="1135"/>
      <c r="E4" s="1136"/>
      <c r="F4" s="1136"/>
      <c r="G4" s="1136"/>
      <c r="H4" s="1136"/>
      <c r="I4" s="1136"/>
      <c r="J4" s="1136"/>
      <c r="K4" s="61"/>
      <c r="L4" s="61"/>
      <c r="M4" s="62"/>
    </row>
    <row r="5" spans="1:13" ht="17.25" customHeight="1">
      <c r="A5" s="1104" t="s">
        <v>218</v>
      </c>
      <c r="B5" s="1104"/>
      <c r="C5" s="1104"/>
      <c r="D5" s="1141"/>
      <c r="E5" s="1142"/>
      <c r="F5" s="1142"/>
      <c r="G5" s="1142"/>
      <c r="H5" s="1142"/>
      <c r="I5" s="1142"/>
      <c r="J5" s="1142"/>
      <c r="K5" s="74" t="s">
        <v>219</v>
      </c>
      <c r="L5" s="1114"/>
      <c r="M5" s="1115"/>
    </row>
    <row r="6" spans="1:13" ht="17.25" customHeight="1">
      <c r="A6" s="743" t="s">
        <v>220</v>
      </c>
      <c r="B6" s="743"/>
      <c r="C6" s="743"/>
      <c r="D6" s="200">
        <v>0</v>
      </c>
      <c r="E6" s="201">
        <v>0</v>
      </c>
      <c r="F6" s="1101">
        <v>0</v>
      </c>
      <c r="G6" s="1102"/>
      <c r="H6" s="203"/>
      <c r="I6" s="71" t="s">
        <v>221</v>
      </c>
      <c r="J6" s="1093"/>
      <c r="K6" s="1094"/>
      <c r="L6" s="1094"/>
      <c r="M6" s="1095"/>
    </row>
    <row r="7" spans="1:13" ht="17.25" customHeight="1">
      <c r="A7" s="743" t="s">
        <v>222</v>
      </c>
      <c r="B7" s="743"/>
      <c r="C7" s="743"/>
      <c r="D7" s="1116"/>
      <c r="E7" s="1117"/>
      <c r="F7" s="1117"/>
      <c r="G7" s="1117"/>
      <c r="H7" s="1117"/>
      <c r="I7" s="1117"/>
      <c r="J7" s="1117"/>
      <c r="K7" s="1117"/>
      <c r="L7" s="1117"/>
      <c r="M7" s="1118"/>
    </row>
    <row r="8" spans="1:13" ht="17.25" customHeight="1">
      <c r="A8" s="743" t="s">
        <v>223</v>
      </c>
      <c r="B8" s="743"/>
      <c r="C8" s="743"/>
      <c r="D8" s="1119"/>
      <c r="E8" s="1120"/>
      <c r="F8" s="1120"/>
      <c r="G8" s="1120"/>
      <c r="H8" s="1120"/>
      <c r="I8" s="1120"/>
      <c r="J8" s="1120"/>
      <c r="K8" s="1120"/>
      <c r="L8" s="1120"/>
      <c r="M8" s="1121"/>
    </row>
    <row r="9" spans="1:13" ht="17.25" customHeight="1">
      <c r="A9" s="743"/>
      <c r="B9" s="743"/>
      <c r="C9" s="743"/>
      <c r="D9" s="1122"/>
      <c r="E9" s="752"/>
      <c r="F9" s="752"/>
      <c r="G9" s="752"/>
      <c r="H9" s="752"/>
      <c r="I9" s="752"/>
      <c r="J9" s="752"/>
      <c r="K9" s="752"/>
      <c r="L9" s="752"/>
      <c r="M9" s="753"/>
    </row>
    <row r="10" spans="1:13" ht="17.25" customHeight="1">
      <c r="A10" s="743" t="s">
        <v>224</v>
      </c>
      <c r="B10" s="743"/>
      <c r="C10" s="743"/>
      <c r="D10" s="1148"/>
      <c r="E10" s="1149"/>
      <c r="F10" s="1150"/>
      <c r="G10" s="1151"/>
      <c r="H10" s="1152"/>
      <c r="I10" s="58" t="s">
        <v>225</v>
      </c>
      <c r="J10" s="1143">
        <v>0</v>
      </c>
      <c r="K10" s="1144"/>
      <c r="L10" s="1145">
        <v>0</v>
      </c>
      <c r="M10" s="1146"/>
    </row>
    <row r="11" spans="1:13" ht="17.25" customHeight="1">
      <c r="A11" s="1104" t="s">
        <v>226</v>
      </c>
      <c r="B11" s="1104"/>
      <c r="C11" s="1104"/>
      <c r="D11" s="1147"/>
      <c r="E11" s="721"/>
      <c r="F11" s="721"/>
      <c r="G11" s="721"/>
      <c r="H11" s="721"/>
      <c r="I11" s="721"/>
      <c r="J11" s="721"/>
      <c r="K11" s="721"/>
      <c r="L11" s="721"/>
      <c r="M11" s="722"/>
    </row>
    <row r="12" spans="1:13" ht="17.25" customHeight="1">
      <c r="A12" s="743" t="s">
        <v>249</v>
      </c>
      <c r="B12" s="743"/>
      <c r="C12" s="743"/>
      <c r="D12" s="1153" t="str">
        <f>⑤海外研修実施計画の概要!E29</f>
        <v>英語</v>
      </c>
      <c r="E12" s="1109"/>
      <c r="F12" s="1109"/>
      <c r="G12" s="70" t="s">
        <v>230</v>
      </c>
      <c r="H12" s="1109" t="str">
        <f>⑤海外研修実施計画の概要!J29</f>
        <v>インドネシア語</v>
      </c>
      <c r="I12" s="1109"/>
      <c r="J12" s="70"/>
      <c r="K12" s="1014"/>
      <c r="L12" s="1014"/>
      <c r="M12" s="1015"/>
    </row>
    <row r="13" spans="1:13" ht="17.25" customHeight="1">
      <c r="A13" s="55"/>
      <c r="B13" s="61"/>
      <c r="C13" s="61"/>
      <c r="D13" s="61"/>
      <c r="E13" s="61"/>
      <c r="F13" s="61"/>
      <c r="G13" s="61"/>
      <c r="H13" s="61"/>
      <c r="I13" s="61"/>
      <c r="J13" s="61"/>
      <c r="K13" s="61"/>
      <c r="L13" s="61"/>
      <c r="M13" s="62"/>
    </row>
    <row r="14" spans="1:13" ht="17.25" customHeight="1">
      <c r="A14" s="47" t="s">
        <v>250</v>
      </c>
      <c r="M14" s="41"/>
    </row>
    <row r="15" spans="1:13" ht="17.25" customHeight="1">
      <c r="A15" s="1105">
        <v>25569</v>
      </c>
      <c r="B15" s="1106"/>
      <c r="C15" s="1106"/>
      <c r="D15" s="971"/>
      <c r="E15" s="971"/>
      <c r="F15" s="971"/>
      <c r="G15" s="971"/>
      <c r="H15" s="971"/>
      <c r="I15" s="971"/>
      <c r="J15" s="971"/>
      <c r="K15" s="971"/>
      <c r="L15" s="971"/>
      <c r="M15" s="1108"/>
    </row>
    <row r="16" spans="1:13" ht="17.25" customHeight="1">
      <c r="A16" s="1105">
        <v>29221</v>
      </c>
      <c r="B16" s="1106"/>
      <c r="C16" s="1106"/>
      <c r="D16" s="971"/>
      <c r="E16" s="971"/>
      <c r="F16" s="971"/>
      <c r="G16" s="971"/>
      <c r="H16" s="971"/>
      <c r="I16" s="971"/>
      <c r="J16" s="971"/>
      <c r="K16" s="971"/>
      <c r="L16" s="971"/>
      <c r="M16" s="1108"/>
    </row>
    <row r="17" spans="1:13" ht="17.25" customHeight="1">
      <c r="A17" s="1105"/>
      <c r="B17" s="1106"/>
      <c r="C17" s="1106"/>
      <c r="D17" s="971"/>
      <c r="E17" s="971"/>
      <c r="F17" s="971"/>
      <c r="G17" s="971"/>
      <c r="H17" s="971"/>
      <c r="I17" s="971"/>
      <c r="J17" s="971"/>
      <c r="K17" s="971"/>
      <c r="L17" s="971"/>
      <c r="M17" s="1108"/>
    </row>
    <row r="18" spans="1:13" ht="17.25" customHeight="1">
      <c r="A18" s="1105"/>
      <c r="B18" s="1106"/>
      <c r="C18" s="1106"/>
      <c r="D18" s="971"/>
      <c r="E18" s="971"/>
      <c r="F18" s="971"/>
      <c r="G18" s="971"/>
      <c r="H18" s="971"/>
      <c r="I18" s="971"/>
      <c r="J18" s="971"/>
      <c r="K18" s="971"/>
      <c r="L18" s="971"/>
      <c r="M18" s="1108"/>
    </row>
    <row r="19" spans="1:13" ht="17.25" customHeight="1">
      <c r="A19" s="1105"/>
      <c r="B19" s="1106"/>
      <c r="C19" s="1106"/>
      <c r="D19" s="971"/>
      <c r="E19" s="971"/>
      <c r="F19" s="971"/>
      <c r="G19" s="971"/>
      <c r="H19" s="971"/>
      <c r="I19" s="971"/>
      <c r="J19" s="971"/>
      <c r="K19" s="971"/>
      <c r="L19" s="971"/>
      <c r="M19" s="1108"/>
    </row>
    <row r="20" spans="1:13" ht="17.25" customHeight="1">
      <c r="A20" s="1105"/>
      <c r="B20" s="1106"/>
      <c r="C20" s="1106"/>
      <c r="D20" s="971"/>
      <c r="E20" s="971"/>
      <c r="F20" s="971"/>
      <c r="G20" s="971"/>
      <c r="H20" s="971"/>
      <c r="I20" s="971"/>
      <c r="J20" s="971"/>
      <c r="K20" s="971"/>
      <c r="L20" s="971"/>
      <c r="M20" s="1108"/>
    </row>
    <row r="21" spans="1:13" ht="17.25" customHeight="1">
      <c r="A21" s="1105"/>
      <c r="B21" s="1106"/>
      <c r="C21" s="1106"/>
      <c r="D21" s="971"/>
      <c r="E21" s="971"/>
      <c r="F21" s="971"/>
      <c r="G21" s="971"/>
      <c r="H21" s="971"/>
      <c r="I21" s="971"/>
      <c r="J21" s="971"/>
      <c r="K21" s="971"/>
      <c r="L21" s="971"/>
      <c r="M21" s="1108"/>
    </row>
    <row r="22" spans="1:13" ht="17.25" customHeight="1">
      <c r="A22" s="1105"/>
      <c r="B22" s="1106"/>
      <c r="C22" s="1106"/>
      <c r="D22" s="971"/>
      <c r="E22" s="971"/>
      <c r="F22" s="971"/>
      <c r="G22" s="971"/>
      <c r="H22" s="971"/>
      <c r="I22" s="971"/>
      <c r="J22" s="971"/>
      <c r="K22" s="971"/>
      <c r="L22" s="971"/>
      <c r="M22" s="1108"/>
    </row>
    <row r="23" spans="1:13" ht="17.25" customHeight="1">
      <c r="A23" s="47"/>
      <c r="M23" s="41"/>
    </row>
    <row r="24" spans="1:13" ht="17.25" customHeight="1">
      <c r="A24" s="47" t="s">
        <v>251</v>
      </c>
      <c r="M24" s="41"/>
    </row>
    <row r="25" spans="1:13" ht="17.25" customHeight="1">
      <c r="A25" s="1105">
        <v>25569</v>
      </c>
      <c r="B25" s="1106"/>
      <c r="C25" s="1106"/>
      <c r="D25" s="971"/>
      <c r="E25" s="971"/>
      <c r="F25" s="971"/>
      <c r="G25" s="971"/>
      <c r="H25" s="971"/>
      <c r="I25" s="971"/>
      <c r="J25" s="971"/>
      <c r="K25" s="971"/>
      <c r="L25" s="971"/>
      <c r="M25" s="1108"/>
    </row>
    <row r="26" spans="1:13" ht="17.25" customHeight="1">
      <c r="A26" s="1105">
        <v>29221</v>
      </c>
      <c r="B26" s="1106"/>
      <c r="C26" s="1106"/>
      <c r="D26" s="971"/>
      <c r="E26" s="971"/>
      <c r="F26" s="971"/>
      <c r="G26" s="971"/>
      <c r="H26" s="971"/>
      <c r="I26" s="971"/>
      <c r="J26" s="971"/>
      <c r="K26" s="971"/>
      <c r="L26" s="971"/>
      <c r="M26" s="1108"/>
    </row>
    <row r="27" spans="1:13" ht="17.25" customHeight="1">
      <c r="A27" s="1105"/>
      <c r="B27" s="1106"/>
      <c r="C27" s="1106"/>
      <c r="D27" s="971"/>
      <c r="E27" s="971"/>
      <c r="F27" s="971"/>
      <c r="G27" s="971"/>
      <c r="H27" s="971"/>
      <c r="I27" s="971"/>
      <c r="J27" s="971"/>
      <c r="K27" s="971"/>
      <c r="L27" s="971"/>
      <c r="M27" s="1108"/>
    </row>
    <row r="28" spans="1:13" ht="17.25" customHeight="1">
      <c r="A28" s="1105"/>
      <c r="B28" s="1106"/>
      <c r="C28" s="1106"/>
      <c r="D28" s="971"/>
      <c r="E28" s="971"/>
      <c r="F28" s="971"/>
      <c r="G28" s="971"/>
      <c r="H28" s="971"/>
      <c r="I28" s="971"/>
      <c r="J28" s="971"/>
      <c r="K28" s="971"/>
      <c r="L28" s="971"/>
      <c r="M28" s="1108"/>
    </row>
    <row r="29" spans="1:13" ht="17.25" customHeight="1">
      <c r="A29" s="1105"/>
      <c r="B29" s="1106"/>
      <c r="C29" s="1106"/>
      <c r="D29" s="971"/>
      <c r="E29" s="971"/>
      <c r="F29" s="971"/>
      <c r="G29" s="971"/>
      <c r="H29" s="971"/>
      <c r="I29" s="971"/>
      <c r="J29" s="971"/>
      <c r="K29" s="971"/>
      <c r="L29" s="971"/>
      <c r="M29" s="1108"/>
    </row>
    <row r="30" spans="1:13" ht="17.25" customHeight="1">
      <c r="A30" s="1105"/>
      <c r="B30" s="1106"/>
      <c r="C30" s="1106"/>
      <c r="D30" s="971"/>
      <c r="E30" s="971"/>
      <c r="F30" s="971"/>
      <c r="G30" s="971"/>
      <c r="H30" s="971"/>
      <c r="I30" s="971"/>
      <c r="J30" s="971"/>
      <c r="K30" s="971"/>
      <c r="L30" s="971"/>
      <c r="M30" s="1108"/>
    </row>
    <row r="31" spans="1:13" ht="17.25" customHeight="1">
      <c r="A31" s="1105"/>
      <c r="B31" s="1106"/>
      <c r="C31" s="1106"/>
      <c r="D31" s="971"/>
      <c r="E31" s="971"/>
      <c r="F31" s="971"/>
      <c r="G31" s="971"/>
      <c r="H31" s="971"/>
      <c r="I31" s="971"/>
      <c r="J31" s="971"/>
      <c r="K31" s="971"/>
      <c r="L31" s="971"/>
      <c r="M31" s="1108"/>
    </row>
    <row r="32" spans="1:13" ht="17.25" customHeight="1">
      <c r="A32" s="1105"/>
      <c r="B32" s="1106"/>
      <c r="C32" s="1106"/>
      <c r="D32" s="971"/>
      <c r="E32" s="971"/>
      <c r="F32" s="971"/>
      <c r="G32" s="971"/>
      <c r="H32" s="971"/>
      <c r="I32" s="971"/>
      <c r="J32" s="971"/>
      <c r="K32" s="971"/>
      <c r="L32" s="971"/>
      <c r="M32" s="1108"/>
    </row>
    <row r="33" spans="1:13" ht="17.25" customHeight="1">
      <c r="A33" s="47"/>
      <c r="M33" s="41"/>
    </row>
    <row r="34" spans="1:13" ht="17.25" customHeight="1">
      <c r="A34" s="47" t="s">
        <v>252</v>
      </c>
      <c r="M34" s="41"/>
    </row>
    <row r="35" spans="1:13" ht="17.25" customHeight="1">
      <c r="A35" s="1105">
        <v>25569</v>
      </c>
      <c r="B35" s="1106"/>
      <c r="C35" s="1106"/>
      <c r="D35" s="971"/>
      <c r="E35" s="971"/>
      <c r="F35" s="971"/>
      <c r="G35" s="971"/>
      <c r="H35" s="971"/>
      <c r="I35" s="971"/>
      <c r="J35" s="971"/>
      <c r="K35" s="971"/>
      <c r="L35" s="971"/>
      <c r="M35" s="1108"/>
    </row>
    <row r="36" spans="1:13" ht="17.25" customHeight="1">
      <c r="A36" s="1105">
        <v>29221</v>
      </c>
      <c r="B36" s="1106"/>
      <c r="C36" s="1106"/>
      <c r="D36" s="971"/>
      <c r="E36" s="971"/>
      <c r="F36" s="971"/>
      <c r="G36" s="971"/>
      <c r="H36" s="971"/>
      <c r="I36" s="971"/>
      <c r="J36" s="971"/>
      <c r="K36" s="971"/>
      <c r="L36" s="971"/>
      <c r="M36" s="1108"/>
    </row>
    <row r="37" spans="1:13" ht="17.25" customHeight="1">
      <c r="A37" s="1105"/>
      <c r="B37" s="1106"/>
      <c r="C37" s="1106"/>
      <c r="D37" s="971"/>
      <c r="E37" s="971"/>
      <c r="F37" s="971"/>
      <c r="G37" s="971"/>
      <c r="H37" s="971"/>
      <c r="I37" s="971"/>
      <c r="J37" s="971"/>
      <c r="K37" s="971"/>
      <c r="L37" s="971"/>
      <c r="M37" s="1108"/>
    </row>
    <row r="38" spans="1:13" ht="17.25" customHeight="1">
      <c r="A38" s="1105"/>
      <c r="B38" s="1106"/>
      <c r="C38" s="1106"/>
      <c r="D38" s="971"/>
      <c r="E38" s="971"/>
      <c r="F38" s="971"/>
      <c r="G38" s="971"/>
      <c r="H38" s="971"/>
      <c r="I38" s="971"/>
      <c r="J38" s="971"/>
      <c r="K38" s="971"/>
      <c r="L38" s="971"/>
      <c r="M38" s="1108"/>
    </row>
    <row r="39" spans="1:13" ht="17.25" customHeight="1">
      <c r="A39" s="1105"/>
      <c r="B39" s="1106"/>
      <c r="C39" s="1106"/>
      <c r="D39" s="971"/>
      <c r="E39" s="971"/>
      <c r="F39" s="971"/>
      <c r="G39" s="971"/>
      <c r="H39" s="971"/>
      <c r="I39" s="971"/>
      <c r="J39" s="971"/>
      <c r="K39" s="971"/>
      <c r="L39" s="971"/>
      <c r="M39" s="1108"/>
    </row>
    <row r="40" spans="1:13" ht="17.25" customHeight="1">
      <c r="A40" s="1105"/>
      <c r="B40" s="1106"/>
      <c r="C40" s="1106"/>
      <c r="D40" s="971"/>
      <c r="E40" s="971"/>
      <c r="F40" s="971"/>
      <c r="G40" s="971"/>
      <c r="H40" s="971"/>
      <c r="I40" s="971"/>
      <c r="J40" s="971"/>
      <c r="K40" s="971"/>
      <c r="L40" s="971"/>
      <c r="M40" s="1108"/>
    </row>
    <row r="41" spans="1:13" ht="17.25" customHeight="1">
      <c r="A41" s="1105"/>
      <c r="B41" s="1106"/>
      <c r="C41" s="1106"/>
      <c r="D41" s="971"/>
      <c r="E41" s="971"/>
      <c r="F41" s="971"/>
      <c r="G41" s="971"/>
      <c r="H41" s="971"/>
      <c r="I41" s="971"/>
      <c r="J41" s="971"/>
      <c r="K41" s="971"/>
      <c r="L41" s="971"/>
      <c r="M41" s="1108"/>
    </row>
    <row r="42" spans="1:13" ht="17.25" customHeight="1">
      <c r="A42" s="1105"/>
      <c r="B42" s="1106"/>
      <c r="C42" s="1106"/>
      <c r="D42" s="971"/>
      <c r="E42" s="971"/>
      <c r="F42" s="971"/>
      <c r="G42" s="971"/>
      <c r="H42" s="971"/>
      <c r="I42" s="971"/>
      <c r="J42" s="971"/>
      <c r="K42" s="971"/>
      <c r="L42" s="971"/>
      <c r="M42" s="1108"/>
    </row>
    <row r="43" spans="1:13" ht="17.25" customHeight="1">
      <c r="A43" s="47"/>
      <c r="M43" s="41"/>
    </row>
    <row r="44" spans="1:13" ht="17.25" customHeight="1">
      <c r="A44" s="47" t="s">
        <v>425</v>
      </c>
      <c r="M44" s="41"/>
    </row>
    <row r="45" spans="1:13" ht="17.25" customHeight="1">
      <c r="A45" s="1133"/>
      <c r="B45" s="750"/>
      <c r="C45" s="750"/>
      <c r="D45" s="750"/>
      <c r="E45" s="750"/>
      <c r="F45" s="750"/>
      <c r="G45" s="750"/>
      <c r="H45" s="750"/>
      <c r="I45" s="750"/>
      <c r="J45" s="750"/>
      <c r="K45" s="750"/>
      <c r="L45" s="750"/>
      <c r="M45" s="751"/>
    </row>
    <row r="46" spans="1:13" ht="17.25" customHeight="1">
      <c r="A46" s="1133"/>
      <c r="B46" s="750"/>
      <c r="C46" s="750"/>
      <c r="D46" s="750"/>
      <c r="E46" s="750"/>
      <c r="F46" s="750"/>
      <c r="G46" s="750"/>
      <c r="H46" s="750"/>
      <c r="I46" s="750"/>
      <c r="J46" s="750"/>
      <c r="K46" s="750"/>
      <c r="L46" s="750"/>
      <c r="M46" s="751"/>
    </row>
    <row r="47" spans="1:13" ht="17.25" customHeight="1">
      <c r="A47" s="1133"/>
      <c r="B47" s="750"/>
      <c r="C47" s="750"/>
      <c r="D47" s="750"/>
      <c r="E47" s="750"/>
      <c r="F47" s="750"/>
      <c r="G47" s="750"/>
      <c r="H47" s="750"/>
      <c r="I47" s="750"/>
      <c r="J47" s="750"/>
      <c r="K47" s="750"/>
      <c r="L47" s="750"/>
      <c r="M47" s="751"/>
    </row>
    <row r="48" spans="1:13" ht="17.25" customHeight="1">
      <c r="A48" s="1122"/>
      <c r="B48" s="752"/>
      <c r="C48" s="752"/>
      <c r="D48" s="752"/>
      <c r="E48" s="752"/>
      <c r="F48" s="752"/>
      <c r="G48" s="752"/>
      <c r="H48" s="752"/>
      <c r="I48" s="752"/>
      <c r="J48" s="752"/>
      <c r="K48" s="752"/>
      <c r="L48" s="752"/>
      <c r="M48" s="753"/>
    </row>
    <row r="50" spans="1:12" ht="17.25" customHeight="1">
      <c r="A50" s="21" t="s">
        <v>236</v>
      </c>
      <c r="B50" s="916" t="s">
        <v>237</v>
      </c>
      <c r="C50" s="916"/>
      <c r="D50" s="916"/>
      <c r="E50" s="916"/>
      <c r="F50" s="916"/>
      <c r="G50" s="916"/>
      <c r="H50" s="916"/>
      <c r="I50" s="916"/>
      <c r="J50" s="916"/>
      <c r="K50" s="916"/>
      <c r="L50" s="916"/>
    </row>
    <row r="51" spans="1:12" ht="17.25" customHeight="1">
      <c r="B51" s="916" t="s">
        <v>238</v>
      </c>
      <c r="C51" s="916"/>
      <c r="D51" s="916"/>
      <c r="E51" s="916"/>
      <c r="F51" s="916"/>
      <c r="G51" s="916"/>
      <c r="H51" s="916"/>
      <c r="I51" s="916"/>
      <c r="J51" s="916"/>
      <c r="K51" s="916"/>
      <c r="L51" s="916"/>
    </row>
    <row r="52" spans="1:12" ht="17.25" customHeight="1">
      <c r="B52" s="916" t="s">
        <v>239</v>
      </c>
      <c r="C52" s="916"/>
      <c r="D52" s="916"/>
      <c r="E52" s="916"/>
      <c r="F52" s="916"/>
      <c r="G52" s="916"/>
      <c r="H52" s="916"/>
      <c r="I52" s="916"/>
      <c r="J52" s="916"/>
      <c r="K52" s="916"/>
      <c r="L52" s="916"/>
    </row>
  </sheetData>
  <mergeCells count="77">
    <mergeCell ref="A38:C38"/>
    <mergeCell ref="D38:M38"/>
    <mergeCell ref="A39:C39"/>
    <mergeCell ref="D39:M39"/>
    <mergeCell ref="A40:C40"/>
    <mergeCell ref="D40:M40"/>
    <mergeCell ref="B51:L51"/>
    <mergeCell ref="B52:L52"/>
    <mergeCell ref="A41:C41"/>
    <mergeCell ref="D41:M41"/>
    <mergeCell ref="A42:C42"/>
    <mergeCell ref="D42:M42"/>
    <mergeCell ref="A45:M48"/>
    <mergeCell ref="B50:L50"/>
    <mergeCell ref="D35:M35"/>
    <mergeCell ref="A36:C36"/>
    <mergeCell ref="D36:M36"/>
    <mergeCell ref="A37:C37"/>
    <mergeCell ref="D37:M37"/>
    <mergeCell ref="A35:C35"/>
    <mergeCell ref="A30:C30"/>
    <mergeCell ref="D30:M30"/>
    <mergeCell ref="A31:C31"/>
    <mergeCell ref="D31:M31"/>
    <mergeCell ref="A32:C32"/>
    <mergeCell ref="D32:M32"/>
    <mergeCell ref="A27:C27"/>
    <mergeCell ref="D27:M27"/>
    <mergeCell ref="A28:C28"/>
    <mergeCell ref="D28:M28"/>
    <mergeCell ref="A29:C29"/>
    <mergeCell ref="D29:M29"/>
    <mergeCell ref="A22:C22"/>
    <mergeCell ref="D22:M22"/>
    <mergeCell ref="A25:C25"/>
    <mergeCell ref="D25:M25"/>
    <mergeCell ref="A26:C26"/>
    <mergeCell ref="D26:M26"/>
    <mergeCell ref="A19:C19"/>
    <mergeCell ref="D19:M19"/>
    <mergeCell ref="A20:C20"/>
    <mergeCell ref="D20:M20"/>
    <mergeCell ref="A21:C21"/>
    <mergeCell ref="D21:M21"/>
    <mergeCell ref="A16:C16"/>
    <mergeCell ref="D16:M16"/>
    <mergeCell ref="A17:C17"/>
    <mergeCell ref="D17:M17"/>
    <mergeCell ref="A18:C18"/>
    <mergeCell ref="D18:M18"/>
    <mergeCell ref="A12:C12"/>
    <mergeCell ref="H12:I12"/>
    <mergeCell ref="K12:M12"/>
    <mergeCell ref="A15:C15"/>
    <mergeCell ref="D15:M15"/>
    <mergeCell ref="D12:F12"/>
    <mergeCell ref="A10:C10"/>
    <mergeCell ref="J10:K10"/>
    <mergeCell ref="L10:M10"/>
    <mergeCell ref="A11:C11"/>
    <mergeCell ref="D11:M11"/>
    <mergeCell ref="D10:F10"/>
    <mergeCell ref="G10:H10"/>
    <mergeCell ref="A6:C6"/>
    <mergeCell ref="F6:G6"/>
    <mergeCell ref="A7:C7"/>
    <mergeCell ref="D7:M7"/>
    <mergeCell ref="A8:C9"/>
    <mergeCell ref="D8:M9"/>
    <mergeCell ref="J6:M6"/>
    <mergeCell ref="A2:M2"/>
    <mergeCell ref="K3:M3"/>
    <mergeCell ref="A4:C4"/>
    <mergeCell ref="D4:J4"/>
    <mergeCell ref="A5:C5"/>
    <mergeCell ref="D5:J5"/>
    <mergeCell ref="L5:M5"/>
  </mergeCells>
  <phoneticPr fontId="1"/>
  <dataValidations count="4">
    <dataValidation type="list" allowBlank="1" showInputMessage="1" sqref="K12:L12 H12 D12" xr:uid="{00000000-0002-0000-0700-000000000000}">
      <formula1>"日本語,英語,タイ語,インドネシア語,ベトナム語,中国語"</formula1>
    </dataValidation>
    <dataValidation type="list" allowBlank="1" showInputMessage="1" showErrorMessage="1" errorTitle="入力エラー" error="プルダウンより選択してください。" sqref="G10" xr:uid="{00000000-0002-0000-0700-000001000000}">
      <formula1>"大学院（博士）,大学院（修士）,4年制大学,短大,工業高専,高校,その他"</formula1>
    </dataValidation>
    <dataValidation type="list" allowBlank="1" showInputMessage="1" sqref="L5:M5" xr:uid="{00000000-0002-0000-0700-000002000000}">
      <formula1>"男,女"</formula1>
    </dataValidation>
    <dataValidation type="list" allowBlank="1" showInputMessage="1" showErrorMessage="1" errorTitle="入力エラー" error="プルダウンより選択してください。" sqref="D10" xr:uid="{00000000-0002-0000-0700-000003000000}">
      <formula1>"国内,海外"</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E46"/>
  <sheetViews>
    <sheetView showGridLines="0" view="pageBreakPreview" topLeftCell="A16" zoomScale="85" zoomScaleNormal="100" zoomScaleSheetLayoutView="85" workbookViewId="0">
      <selection activeCell="D33" sqref="D33"/>
    </sheetView>
  </sheetViews>
  <sheetFormatPr defaultColWidth="9" defaultRowHeight="17.25" customHeight="1"/>
  <cols>
    <col min="1" max="1" width="3.36328125" style="3" bestFit="1" customWidth="1"/>
    <col min="2" max="2" width="3.453125" style="3" bestFit="1" customWidth="1"/>
    <col min="3" max="3" width="22" style="3" customWidth="1"/>
    <col min="4" max="4" width="15.36328125" style="3" customWidth="1"/>
    <col min="5" max="5" width="53" style="3" customWidth="1"/>
    <col min="6" max="16384" width="9" style="3"/>
  </cols>
  <sheetData>
    <row r="2" spans="1:5" ht="17.25" customHeight="1">
      <c r="A2" s="700" t="s">
        <v>514</v>
      </c>
      <c r="B2" s="700"/>
      <c r="C2" s="700"/>
      <c r="D2" s="700"/>
      <c r="E2" s="700"/>
    </row>
    <row r="3" spans="1:5" ht="17.25" customHeight="1" thickBot="1">
      <c r="E3" s="4" t="s">
        <v>253</v>
      </c>
    </row>
    <row r="4" spans="1:5" ht="17.25" customHeight="1" thickBot="1">
      <c r="A4" s="1169" t="s">
        <v>254</v>
      </c>
      <c r="B4" s="1170"/>
      <c r="C4" s="1171"/>
      <c r="D4" s="79" t="s">
        <v>255</v>
      </c>
      <c r="E4" s="80" t="s">
        <v>256</v>
      </c>
    </row>
    <row r="5" spans="1:5" ht="17.25" customHeight="1">
      <c r="A5" s="78" t="s">
        <v>257</v>
      </c>
      <c r="B5" s="43" t="s">
        <v>258</v>
      </c>
      <c r="C5" s="23"/>
      <c r="D5" s="258">
        <v>100000</v>
      </c>
      <c r="E5" s="259"/>
    </row>
    <row r="6" spans="1:5" ht="17.25" customHeight="1">
      <c r="A6" s="76" t="s">
        <v>259</v>
      </c>
      <c r="B6" s="66" t="s">
        <v>260</v>
      </c>
      <c r="C6" s="22"/>
      <c r="D6" s="227"/>
      <c r="E6" s="260"/>
    </row>
    <row r="7" spans="1:5" ht="17.25" customHeight="1">
      <c r="A7" s="83" t="s">
        <v>261</v>
      </c>
      <c r="B7" s="81" t="s">
        <v>585</v>
      </c>
      <c r="C7" s="82"/>
      <c r="D7" s="261">
        <f>SUM(D8:D15)</f>
        <v>260000</v>
      </c>
      <c r="E7" s="262"/>
    </row>
    <row r="8" spans="1:5" ht="17.25" customHeight="1">
      <c r="A8" s="18"/>
      <c r="B8" s="1172" t="s">
        <v>262</v>
      </c>
      <c r="C8" s="1174" t="s">
        <v>600</v>
      </c>
      <c r="D8" s="1175">
        <v>200000</v>
      </c>
      <c r="E8" s="1176"/>
    </row>
    <row r="9" spans="1:5" ht="17.25" customHeight="1">
      <c r="A9" s="84"/>
      <c r="B9" s="1173"/>
      <c r="C9" s="1164"/>
      <c r="D9" s="1161"/>
      <c r="E9" s="1155"/>
    </row>
    <row r="10" spans="1:5" ht="17.25" customHeight="1">
      <c r="A10" s="18"/>
      <c r="B10" s="890" t="s">
        <v>263</v>
      </c>
      <c r="C10" s="947" t="s">
        <v>264</v>
      </c>
      <c r="D10" s="1160">
        <v>10000</v>
      </c>
      <c r="E10" s="1154"/>
    </row>
    <row r="11" spans="1:5" ht="17.25" customHeight="1">
      <c r="A11" s="84"/>
      <c r="B11" s="1163"/>
      <c r="C11" s="1164"/>
      <c r="D11" s="1161"/>
      <c r="E11" s="1155"/>
    </row>
    <row r="12" spans="1:5" ht="17.25" customHeight="1">
      <c r="A12" s="18"/>
      <c r="B12" s="890" t="s">
        <v>265</v>
      </c>
      <c r="C12" s="947" t="s">
        <v>266</v>
      </c>
      <c r="D12" s="1160">
        <v>50000</v>
      </c>
      <c r="E12" s="1154"/>
    </row>
    <row r="13" spans="1:5" ht="17.25" customHeight="1">
      <c r="A13" s="84"/>
      <c r="B13" s="1163"/>
      <c r="C13" s="1164"/>
      <c r="D13" s="1161"/>
      <c r="E13" s="1155"/>
    </row>
    <row r="14" spans="1:5" ht="17.25" customHeight="1">
      <c r="A14" s="18"/>
      <c r="B14" s="890" t="s">
        <v>267</v>
      </c>
      <c r="C14" s="947" t="s">
        <v>268</v>
      </c>
      <c r="D14" s="1160"/>
      <c r="E14" s="1154"/>
    </row>
    <row r="15" spans="1:5" ht="17.25" customHeight="1">
      <c r="A15" s="77"/>
      <c r="B15" s="771"/>
      <c r="C15" s="981"/>
      <c r="D15" s="1162"/>
      <c r="E15" s="1156"/>
    </row>
    <row r="16" spans="1:5" ht="17.25" customHeight="1">
      <c r="A16" s="109" t="s">
        <v>269</v>
      </c>
      <c r="B16" s="61" t="s">
        <v>270</v>
      </c>
      <c r="C16" s="62"/>
      <c r="D16" s="263">
        <f>SUM(D17:D19)</f>
        <v>0</v>
      </c>
      <c r="E16" s="264"/>
    </row>
    <row r="17" spans="1:5" ht="17.25" customHeight="1">
      <c r="A17" s="108"/>
      <c r="B17" s="155" t="s">
        <v>597</v>
      </c>
      <c r="C17" s="90" t="s">
        <v>600</v>
      </c>
      <c r="D17" s="265"/>
      <c r="E17" s="266"/>
    </row>
    <row r="18" spans="1:5" ht="17.25" customHeight="1">
      <c r="A18" s="107"/>
      <c r="B18" s="156" t="s">
        <v>598</v>
      </c>
      <c r="C18" s="87" t="s">
        <v>601</v>
      </c>
      <c r="D18" s="267"/>
      <c r="E18" s="268"/>
    </row>
    <row r="19" spans="1:5" ht="17.25" customHeight="1">
      <c r="A19" s="154"/>
      <c r="B19" s="149" t="s">
        <v>599</v>
      </c>
      <c r="C19" s="152" t="s">
        <v>602</v>
      </c>
      <c r="D19" s="269"/>
      <c r="E19" s="270"/>
    </row>
    <row r="20" spans="1:5" ht="17.25" customHeight="1">
      <c r="A20" s="76" t="s">
        <v>271</v>
      </c>
      <c r="B20" s="66" t="s">
        <v>684</v>
      </c>
      <c r="C20" s="22"/>
      <c r="D20" s="227"/>
      <c r="E20" s="260"/>
    </row>
    <row r="21" spans="1:5" ht="17.25" customHeight="1">
      <c r="A21" s="83" t="s">
        <v>272</v>
      </c>
      <c r="B21" s="81" t="s">
        <v>562</v>
      </c>
      <c r="C21" s="82"/>
      <c r="D21" s="261">
        <f>SUM(D22:D26)</f>
        <v>0</v>
      </c>
      <c r="E21" s="262"/>
    </row>
    <row r="22" spans="1:5" ht="17.25" customHeight="1">
      <c r="A22" s="18"/>
      <c r="B22" s="158" t="s">
        <v>262</v>
      </c>
      <c r="C22" s="159" t="s">
        <v>593</v>
      </c>
      <c r="D22" s="271"/>
      <c r="E22" s="272"/>
    </row>
    <row r="23" spans="1:5" ht="17.25" customHeight="1">
      <c r="A23" s="85"/>
      <c r="B23" s="86" t="s">
        <v>273</v>
      </c>
      <c r="C23" s="156" t="s">
        <v>586</v>
      </c>
      <c r="D23" s="267"/>
      <c r="E23" s="268"/>
    </row>
    <row r="24" spans="1:5" ht="17.25" customHeight="1">
      <c r="A24" s="85"/>
      <c r="B24" s="86" t="s">
        <v>591</v>
      </c>
      <c r="C24" s="156" t="s">
        <v>587</v>
      </c>
      <c r="D24" s="267"/>
      <c r="E24" s="268"/>
    </row>
    <row r="25" spans="1:5" ht="17.25" customHeight="1">
      <c r="A25" s="85"/>
      <c r="B25" s="86" t="s">
        <v>589</v>
      </c>
      <c r="C25" s="3" t="s">
        <v>588</v>
      </c>
      <c r="D25" s="267"/>
      <c r="E25" s="268"/>
    </row>
    <row r="26" spans="1:5" ht="17.25" customHeight="1">
      <c r="A26" s="77"/>
      <c r="B26" s="42" t="s">
        <v>592</v>
      </c>
      <c r="C26" s="149" t="s">
        <v>590</v>
      </c>
      <c r="D26" s="258"/>
      <c r="E26" s="259"/>
    </row>
    <row r="27" spans="1:5" ht="17.25" customHeight="1">
      <c r="A27" s="109" t="s">
        <v>274</v>
      </c>
      <c r="B27" s="1167" t="s">
        <v>1161</v>
      </c>
      <c r="C27" s="1168"/>
      <c r="D27" s="263">
        <f>SUM(D28:D29)</f>
        <v>0</v>
      </c>
      <c r="E27" s="264"/>
    </row>
    <row r="28" spans="1:5" ht="17.25" customHeight="1">
      <c r="A28" s="108"/>
      <c r="B28" s="155" t="s">
        <v>594</v>
      </c>
      <c r="C28" s="90" t="s">
        <v>596</v>
      </c>
      <c r="D28" s="265"/>
      <c r="E28" s="266"/>
    </row>
    <row r="29" spans="1:5" ht="17.25" customHeight="1">
      <c r="A29" s="154"/>
      <c r="B29" s="149" t="s">
        <v>595</v>
      </c>
      <c r="C29" s="152" t="s">
        <v>602</v>
      </c>
      <c r="D29" s="269"/>
      <c r="E29" s="270"/>
    </row>
    <row r="30" spans="1:5" ht="17.25" customHeight="1">
      <c r="A30" s="109" t="s">
        <v>276</v>
      </c>
      <c r="B30" s="61" t="s">
        <v>630</v>
      </c>
      <c r="C30" s="62"/>
      <c r="D30" s="227"/>
      <c r="E30" s="264"/>
    </row>
    <row r="31" spans="1:5" ht="17.25" customHeight="1">
      <c r="A31" s="109" t="s">
        <v>277</v>
      </c>
      <c r="B31" s="1165" t="s">
        <v>814</v>
      </c>
      <c r="C31" s="1166"/>
      <c r="D31" s="227"/>
      <c r="E31" s="264"/>
    </row>
    <row r="32" spans="1:5" ht="17.25" customHeight="1">
      <c r="A32" s="83" t="s">
        <v>368</v>
      </c>
      <c r="B32" s="81" t="s">
        <v>851</v>
      </c>
      <c r="C32" s="82"/>
      <c r="D32" s="261">
        <f>SUM(D33:D35)</f>
        <v>0</v>
      </c>
      <c r="E32" s="262"/>
    </row>
    <row r="33" spans="1:5" ht="17.25" customHeight="1">
      <c r="A33" s="88"/>
      <c r="B33" s="89" t="s">
        <v>275</v>
      </c>
      <c r="C33" s="90" t="s">
        <v>760</v>
      </c>
      <c r="D33" s="265"/>
      <c r="E33" s="266"/>
    </row>
    <row r="34" spans="1:5" ht="17.25" customHeight="1">
      <c r="A34" s="85"/>
      <c r="B34" s="86" t="s">
        <v>263</v>
      </c>
      <c r="C34" s="87" t="s">
        <v>902</v>
      </c>
      <c r="D34" s="267"/>
      <c r="E34" s="268"/>
    </row>
    <row r="35" spans="1:5" ht="17.25" customHeight="1">
      <c r="A35" s="77"/>
      <c r="B35" s="42" t="s">
        <v>265</v>
      </c>
      <c r="C35" s="23" t="s">
        <v>246</v>
      </c>
      <c r="D35" s="258"/>
      <c r="E35" s="259"/>
    </row>
    <row r="36" spans="1:5" ht="17.25" customHeight="1">
      <c r="A36" s="83" t="s">
        <v>369</v>
      </c>
      <c r="B36" s="81" t="s">
        <v>278</v>
      </c>
      <c r="C36" s="82"/>
      <c r="D36" s="261">
        <f>SUM(D37:D38)</f>
        <v>0</v>
      </c>
      <c r="E36" s="262"/>
    </row>
    <row r="37" spans="1:5" ht="17.25" customHeight="1">
      <c r="A37" s="88"/>
      <c r="B37" s="89" t="s">
        <v>279</v>
      </c>
      <c r="C37" s="90" t="s">
        <v>280</v>
      </c>
      <c r="D37" s="265"/>
      <c r="E37" s="266"/>
    </row>
    <row r="38" spans="1:5" ht="17.25" customHeight="1">
      <c r="A38" s="85"/>
      <c r="B38" s="86" t="s">
        <v>595</v>
      </c>
      <c r="C38" s="87" t="s">
        <v>281</v>
      </c>
      <c r="D38" s="273">
        <f>SUM(D39:D43)</f>
        <v>0</v>
      </c>
      <c r="E38" s="274"/>
    </row>
    <row r="39" spans="1:5" ht="17.25" customHeight="1">
      <c r="A39" s="85"/>
      <c r="B39" s="86"/>
      <c r="C39" s="87" t="s">
        <v>603</v>
      </c>
      <c r="D39" s="267"/>
      <c r="E39" s="268"/>
    </row>
    <row r="40" spans="1:5" ht="17.25" customHeight="1">
      <c r="A40" s="85"/>
      <c r="B40" s="86"/>
      <c r="C40" s="87" t="s">
        <v>606</v>
      </c>
      <c r="D40" s="267"/>
      <c r="E40" s="268"/>
    </row>
    <row r="41" spans="1:5" ht="17.25" customHeight="1">
      <c r="A41" s="85"/>
      <c r="B41" s="86"/>
      <c r="C41" s="87" t="s">
        <v>604</v>
      </c>
      <c r="D41" s="267"/>
      <c r="E41" s="268"/>
    </row>
    <row r="42" spans="1:5" ht="17.25" customHeight="1">
      <c r="A42" s="85"/>
      <c r="B42" s="86"/>
      <c r="C42" s="87" t="s">
        <v>607</v>
      </c>
      <c r="D42" s="267"/>
      <c r="E42" s="268"/>
    </row>
    <row r="43" spans="1:5" ht="17.25" customHeight="1" thickBot="1">
      <c r="A43" s="157"/>
      <c r="B43" s="74"/>
      <c r="C43" s="152" t="s">
        <v>605</v>
      </c>
      <c r="D43" s="269"/>
      <c r="E43" s="270"/>
    </row>
    <row r="44" spans="1:5" ht="17.25" customHeight="1" thickBot="1">
      <c r="A44" s="1157" t="s">
        <v>282</v>
      </c>
      <c r="B44" s="1158"/>
      <c r="C44" s="1159"/>
      <c r="D44" s="275">
        <f>SUM(D5,D6,D7,D16,D20,D21,D27,D30,D31,D32,D36)</f>
        <v>360000</v>
      </c>
      <c r="E44" s="276"/>
    </row>
    <row r="46" spans="1:5" ht="17.25" customHeight="1">
      <c r="A46" s="3" t="s">
        <v>426</v>
      </c>
    </row>
  </sheetData>
  <mergeCells count="21">
    <mergeCell ref="A2:E2"/>
    <mergeCell ref="A4:C4"/>
    <mergeCell ref="B8:B9"/>
    <mergeCell ref="C8:C9"/>
    <mergeCell ref="B10:B11"/>
    <mergeCell ref="C10:C11"/>
    <mergeCell ref="D8:D9"/>
    <mergeCell ref="D10:D11"/>
    <mergeCell ref="E8:E9"/>
    <mergeCell ref="E10:E11"/>
    <mergeCell ref="E12:E13"/>
    <mergeCell ref="E14:E15"/>
    <mergeCell ref="A44:C44"/>
    <mergeCell ref="D12:D13"/>
    <mergeCell ref="D14:D15"/>
    <mergeCell ref="B12:B13"/>
    <mergeCell ref="C12:C13"/>
    <mergeCell ref="B14:B15"/>
    <mergeCell ref="C14:C15"/>
    <mergeCell ref="B31:C31"/>
    <mergeCell ref="B27:C27"/>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39"/>
  <sheetViews>
    <sheetView showGridLines="0" view="pageBreakPreview" zoomScaleNormal="100" zoomScaleSheetLayoutView="100" workbookViewId="0">
      <selection activeCell="A7" sqref="A7:H7"/>
    </sheetView>
  </sheetViews>
  <sheetFormatPr defaultColWidth="9" defaultRowHeight="17.25" customHeight="1"/>
  <cols>
    <col min="1" max="1" width="3.08984375" style="3" bestFit="1" customWidth="1"/>
    <col min="2" max="2" width="12.08984375" style="3" bestFit="1" customWidth="1"/>
    <col min="3" max="3" width="8.6328125" style="3" bestFit="1" customWidth="1"/>
    <col min="4" max="4" width="9" style="3"/>
    <col min="5" max="5" width="10.36328125" style="3" customWidth="1"/>
    <col min="6" max="6" width="9" style="3" customWidth="1"/>
    <col min="7" max="7" width="30.453125" style="3" customWidth="1"/>
    <col min="8" max="8" width="3.08984375" style="3" customWidth="1"/>
    <col min="9" max="16384" width="9" style="3"/>
  </cols>
  <sheetData>
    <row r="1" spans="1:8" ht="2.5" customHeight="1"/>
    <row r="2" spans="1:8" ht="2.5" customHeight="1">
      <c r="A2" s="699"/>
      <c r="B2" s="699"/>
      <c r="C2" s="699"/>
      <c r="D2" s="699"/>
      <c r="E2" s="699"/>
      <c r="F2" s="699"/>
      <c r="G2" s="699"/>
      <c r="H2" s="699"/>
    </row>
    <row r="3" spans="1:8" ht="17.25" customHeight="1">
      <c r="A3" s="94"/>
      <c r="B3" s="94"/>
      <c r="C3" s="94"/>
      <c r="D3" s="94"/>
      <c r="E3" s="94"/>
      <c r="F3" s="94"/>
      <c r="G3" s="94"/>
    </row>
    <row r="4" spans="1:8" ht="17.25" customHeight="1">
      <c r="A4" s="700" t="s">
        <v>283</v>
      </c>
      <c r="B4" s="700"/>
      <c r="C4" s="700"/>
      <c r="D4" s="700"/>
      <c r="E4" s="700"/>
      <c r="F4" s="700"/>
      <c r="G4" s="700"/>
      <c r="H4" s="700"/>
    </row>
    <row r="6" spans="1:8" ht="17.25" customHeight="1">
      <c r="A6" s="91"/>
      <c r="G6" s="161">
        <v>45017</v>
      </c>
    </row>
    <row r="7" spans="1:8" ht="17.25" customHeight="1">
      <c r="A7" s="916" t="s">
        <v>284</v>
      </c>
      <c r="B7" s="916"/>
      <c r="C7" s="916"/>
      <c r="D7" s="916"/>
      <c r="E7" s="916"/>
      <c r="F7" s="916"/>
      <c r="G7" s="916"/>
      <c r="H7" s="916"/>
    </row>
    <row r="9" spans="1:8" ht="17.25" customHeight="1">
      <c r="A9" s="92" t="s">
        <v>285</v>
      </c>
      <c r="B9" s="1177" t="s">
        <v>286</v>
      </c>
      <c r="C9" s="1177"/>
      <c r="D9" s="1177"/>
      <c r="E9" s="1177"/>
      <c r="F9" s="1177"/>
      <c r="G9" s="1177"/>
      <c r="H9" s="1177"/>
    </row>
    <row r="10" spans="1:8" ht="17.25" customHeight="1">
      <c r="B10" s="916" t="s">
        <v>310</v>
      </c>
      <c r="C10" s="916"/>
      <c r="D10" s="916"/>
      <c r="E10" s="916"/>
      <c r="F10" s="916"/>
      <c r="G10" s="916"/>
      <c r="H10" s="916"/>
    </row>
    <row r="11" spans="1:8" ht="17.25" customHeight="1">
      <c r="B11" s="916" t="s">
        <v>311</v>
      </c>
      <c r="C11" s="916"/>
      <c r="D11" s="916"/>
      <c r="E11" s="916"/>
      <c r="F11" s="916"/>
      <c r="G11" s="916"/>
      <c r="H11" s="916"/>
    </row>
    <row r="13" spans="1:8" ht="17.25" customHeight="1">
      <c r="A13" s="92" t="s">
        <v>287</v>
      </c>
      <c r="B13" s="1177" t="s">
        <v>288</v>
      </c>
      <c r="C13" s="1177"/>
      <c r="D13" s="1177"/>
      <c r="E13" s="1177"/>
      <c r="F13" s="1177"/>
      <c r="G13" s="1177"/>
      <c r="H13" s="1177"/>
    </row>
    <row r="14" spans="1:8" ht="13">
      <c r="B14" s="715" t="s">
        <v>289</v>
      </c>
      <c r="C14" s="715"/>
      <c r="D14" s="715"/>
      <c r="E14" s="715"/>
      <c r="F14" s="715"/>
      <c r="G14" s="715"/>
      <c r="H14" s="715"/>
    </row>
    <row r="15" spans="1:8" ht="13">
      <c r="B15" s="715"/>
      <c r="C15" s="715"/>
      <c r="D15" s="715"/>
      <c r="E15" s="715"/>
      <c r="F15" s="715"/>
      <c r="G15" s="715"/>
      <c r="H15" s="715"/>
    </row>
    <row r="16" spans="1:8" ht="13">
      <c r="B16" s="715"/>
      <c r="C16" s="715"/>
      <c r="D16" s="715"/>
      <c r="E16" s="715"/>
      <c r="F16" s="715"/>
      <c r="G16" s="715"/>
      <c r="H16" s="715"/>
    </row>
    <row r="18" spans="1:8" ht="17.25" customHeight="1">
      <c r="A18" s="92" t="s">
        <v>290</v>
      </c>
      <c r="B18" s="1177" t="s">
        <v>291</v>
      </c>
      <c r="C18" s="1177"/>
      <c r="D18" s="1177"/>
      <c r="E18" s="1177"/>
      <c r="F18" s="1177"/>
      <c r="G18" s="1177"/>
      <c r="H18" s="1177"/>
    </row>
    <row r="19" spans="1:8" ht="17.25" customHeight="1">
      <c r="B19" s="916" t="s">
        <v>292</v>
      </c>
      <c r="C19" s="916"/>
      <c r="D19" s="916"/>
      <c r="E19" s="916"/>
      <c r="F19" s="916"/>
      <c r="G19" s="916"/>
      <c r="H19" s="916"/>
    </row>
    <row r="20" spans="1:8" ht="17.25" customHeight="1">
      <c r="B20" s="916" t="s">
        <v>293</v>
      </c>
      <c r="C20" s="916"/>
      <c r="D20" s="916"/>
      <c r="E20" s="916"/>
      <c r="F20" s="916"/>
      <c r="G20" s="916"/>
      <c r="H20" s="916"/>
    </row>
    <row r="22" spans="1:8" ht="17.25" customHeight="1">
      <c r="A22" s="92" t="s">
        <v>294</v>
      </c>
      <c r="B22" s="1177" t="s">
        <v>295</v>
      </c>
      <c r="C22" s="1177"/>
      <c r="D22" s="1177"/>
      <c r="E22" s="1177"/>
      <c r="F22" s="1177"/>
      <c r="G22" s="1177"/>
      <c r="H22" s="1177"/>
    </row>
    <row r="23" spans="1:8" ht="13">
      <c r="B23" s="715" t="s">
        <v>297</v>
      </c>
      <c r="C23" s="715"/>
      <c r="D23" s="715"/>
      <c r="E23" s="715"/>
      <c r="F23" s="715"/>
      <c r="G23" s="715"/>
      <c r="H23" s="715"/>
    </row>
    <row r="24" spans="1:8" ht="13">
      <c r="B24" s="715"/>
      <c r="C24" s="715"/>
      <c r="D24" s="715"/>
      <c r="E24" s="715"/>
      <c r="F24" s="715"/>
      <c r="G24" s="715"/>
      <c r="H24" s="715"/>
    </row>
    <row r="25" spans="1:8" ht="13">
      <c r="B25" s="93"/>
      <c r="C25" s="93"/>
      <c r="D25" s="93"/>
      <c r="E25" s="93"/>
      <c r="F25" s="93"/>
    </row>
    <row r="26" spans="1:8" ht="17.25" customHeight="1">
      <c r="A26" s="92" t="s">
        <v>296</v>
      </c>
      <c r="B26" s="1177" t="s">
        <v>298</v>
      </c>
      <c r="C26" s="1177"/>
      <c r="D26" s="1177"/>
      <c r="E26" s="1177"/>
      <c r="F26" s="1177"/>
      <c r="G26" s="1177"/>
      <c r="H26" s="1177"/>
    </row>
    <row r="27" spans="1:8" ht="17.25" customHeight="1">
      <c r="B27" s="916" t="s">
        <v>299</v>
      </c>
      <c r="C27" s="916"/>
      <c r="D27" s="916"/>
      <c r="E27" s="916"/>
      <c r="F27" s="916"/>
      <c r="G27" s="916"/>
      <c r="H27" s="916"/>
    </row>
    <row r="28" spans="1:8" ht="17.25" customHeight="1">
      <c r="B28" s="916" t="s">
        <v>300</v>
      </c>
      <c r="C28" s="916"/>
      <c r="D28" s="916"/>
      <c r="E28" s="916"/>
      <c r="F28" s="916"/>
      <c r="G28" s="916"/>
      <c r="H28" s="916"/>
    </row>
    <row r="29" spans="1:8" ht="17.25" customHeight="1">
      <c r="B29" s="916" t="s">
        <v>312</v>
      </c>
      <c r="C29" s="916"/>
      <c r="D29" s="916"/>
      <c r="E29" s="916"/>
      <c r="F29" s="916"/>
      <c r="G29" s="916"/>
      <c r="H29" s="916"/>
    </row>
    <row r="31" spans="1:8" ht="17.25" customHeight="1">
      <c r="B31" s="916" t="s">
        <v>301</v>
      </c>
      <c r="C31" s="916"/>
      <c r="D31" s="916"/>
      <c r="E31" s="916"/>
      <c r="F31" s="916"/>
      <c r="G31" s="916"/>
      <c r="H31" s="916"/>
    </row>
    <row r="32" spans="1:8" ht="17.25" customHeight="1">
      <c r="B32" s="916" t="s">
        <v>302</v>
      </c>
      <c r="C32" s="916"/>
      <c r="D32" s="916"/>
      <c r="E32" s="916"/>
      <c r="F32" s="916"/>
      <c r="G32" s="916"/>
      <c r="H32" s="916"/>
    </row>
    <row r="33" spans="2:8" ht="17.25" customHeight="1">
      <c r="B33" s="99"/>
      <c r="C33" s="28" t="s">
        <v>303</v>
      </c>
      <c r="D33" s="99" t="s">
        <v>304</v>
      </c>
      <c r="E33" s="28" t="s">
        <v>303</v>
      </c>
      <c r="F33" s="99" t="s">
        <v>305</v>
      </c>
      <c r="G33" s="99"/>
    </row>
    <row r="34" spans="2:8" ht="17.25" customHeight="1">
      <c r="B34" s="99"/>
      <c r="C34" s="99"/>
      <c r="D34" s="99"/>
      <c r="E34" s="99"/>
      <c r="F34" s="99"/>
      <c r="G34" s="99"/>
    </row>
    <row r="35" spans="2:8" ht="17.25" customHeight="1">
      <c r="B35" s="100" t="s">
        <v>306</v>
      </c>
      <c r="C35" s="1178"/>
      <c r="D35" s="1178"/>
      <c r="E35" s="1178"/>
      <c r="F35" s="1178"/>
      <c r="G35" s="1178"/>
    </row>
    <row r="36" spans="2:8" ht="17.25" customHeight="1">
      <c r="B36" s="137"/>
      <c r="C36" s="137"/>
      <c r="D36" s="137"/>
      <c r="E36" s="137"/>
      <c r="F36" s="137"/>
      <c r="G36" s="137"/>
    </row>
    <row r="37" spans="2:8" ht="17.25" customHeight="1">
      <c r="B37" s="100" t="s">
        <v>307</v>
      </c>
      <c r="C37" s="1178"/>
      <c r="D37" s="1178"/>
      <c r="E37" s="1178"/>
      <c r="F37" s="100" t="s">
        <v>308</v>
      </c>
      <c r="G37" s="205"/>
    </row>
    <row r="39" spans="2:8" ht="17.25" customHeight="1">
      <c r="B39" s="916" t="s">
        <v>309</v>
      </c>
      <c r="C39" s="916"/>
      <c r="D39" s="916"/>
      <c r="E39" s="916"/>
      <c r="F39" s="916"/>
      <c r="G39" s="916"/>
      <c r="H39" s="916"/>
    </row>
  </sheetData>
  <mergeCells count="22">
    <mergeCell ref="C35:G35"/>
    <mergeCell ref="B23:H24"/>
    <mergeCell ref="B28:H28"/>
    <mergeCell ref="B29:H29"/>
    <mergeCell ref="B31:H31"/>
    <mergeCell ref="B32:H32"/>
    <mergeCell ref="B39:H39"/>
    <mergeCell ref="A2:H2"/>
    <mergeCell ref="A4:H4"/>
    <mergeCell ref="B18:H18"/>
    <mergeCell ref="B19:H19"/>
    <mergeCell ref="B20:H20"/>
    <mergeCell ref="B14:H16"/>
    <mergeCell ref="A7:H7"/>
    <mergeCell ref="B9:H9"/>
    <mergeCell ref="B10:H10"/>
    <mergeCell ref="B11:H11"/>
    <mergeCell ref="B13:H13"/>
    <mergeCell ref="B22:H22"/>
    <mergeCell ref="B26:H26"/>
    <mergeCell ref="B27:H27"/>
    <mergeCell ref="C37:E37"/>
  </mergeCells>
  <phoneticPr fontId="1"/>
  <dataValidations count="1">
    <dataValidation type="list" allowBlank="1" showInputMessage="1" showErrorMessage="1" sqref="C33 E33" xr:uid="{00000000-0002-0000-0A00-000000000000}">
      <formula1>"□,☑"</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showGridLines="0" view="pageBreakPreview" zoomScale="85" zoomScaleNormal="100" zoomScaleSheetLayoutView="85" workbookViewId="0">
      <selection activeCell="B1" sqref="B1"/>
    </sheetView>
  </sheetViews>
  <sheetFormatPr defaultColWidth="9" defaultRowHeight="17.25" customHeight="1"/>
  <cols>
    <col min="1" max="1" width="5.453125" style="3" customWidth="1"/>
    <col min="2" max="2" width="5.7265625" style="3" customWidth="1"/>
    <col min="3" max="3" width="1.453125" style="4" customWidth="1"/>
    <col min="4" max="4" width="7.7265625" style="4" bestFit="1" customWidth="1"/>
    <col min="5" max="5" width="76" style="3" customWidth="1"/>
    <col min="6" max="16384" width="9" style="3"/>
  </cols>
  <sheetData>
    <row r="1" spans="1:5" ht="17.25" customHeight="1">
      <c r="A1" s="1" t="s">
        <v>928</v>
      </c>
      <c r="B1" s="1"/>
      <c r="C1" s="2"/>
      <c r="D1" s="2"/>
    </row>
    <row r="3" spans="1:5" ht="17.25" customHeight="1" thickBot="1">
      <c r="A3" s="5" t="s">
        <v>0</v>
      </c>
      <c r="B3" s="5"/>
      <c r="C3" s="6"/>
      <c r="D3" s="6"/>
    </row>
    <row r="4" spans="1:5" ht="17.25" customHeight="1">
      <c r="A4" s="7"/>
      <c r="B4" s="142" t="s">
        <v>3</v>
      </c>
      <c r="C4" s="8"/>
      <c r="D4" s="8"/>
      <c r="E4" s="9"/>
    </row>
    <row r="5" spans="1:5" ht="17.25" customHeight="1">
      <c r="A5" s="387" t="s">
        <v>1</v>
      </c>
      <c r="B5" s="687" t="s">
        <v>12</v>
      </c>
      <c r="C5" s="688"/>
      <c r="D5" s="688"/>
      <c r="E5" s="689"/>
    </row>
    <row r="6" spans="1:5" ht="17.25" customHeight="1" thickBot="1">
      <c r="A6" s="390" t="s">
        <v>2</v>
      </c>
      <c r="B6" s="684" t="s">
        <v>95</v>
      </c>
      <c r="C6" s="685"/>
      <c r="D6" s="685"/>
      <c r="E6" s="686"/>
    </row>
    <row r="8" spans="1:5" ht="17.25" customHeight="1" thickBot="1">
      <c r="A8" s="5" t="s">
        <v>612</v>
      </c>
      <c r="B8" s="5"/>
      <c r="C8" s="6"/>
      <c r="D8" s="6"/>
    </row>
    <row r="9" spans="1:5" ht="17.25" customHeight="1">
      <c r="A9" s="10"/>
      <c r="B9" s="143" t="s">
        <v>3</v>
      </c>
      <c r="C9" s="11"/>
      <c r="D9" s="11"/>
      <c r="E9" s="12"/>
    </row>
    <row r="10" spans="1:5" ht="17.25" customHeight="1">
      <c r="A10" s="388" t="s">
        <v>4</v>
      </c>
      <c r="B10" s="687" t="s">
        <v>8</v>
      </c>
      <c r="C10" s="688"/>
      <c r="D10" s="688"/>
      <c r="E10" s="689"/>
    </row>
    <row r="11" spans="1:5" ht="17.25" customHeight="1">
      <c r="A11" s="388" t="s">
        <v>561</v>
      </c>
      <c r="B11" s="651" t="s">
        <v>884</v>
      </c>
      <c r="C11" s="654"/>
      <c r="D11" s="654"/>
      <c r="E11" s="655"/>
    </row>
    <row r="12" spans="1:5" ht="17.25" customHeight="1">
      <c r="A12" s="388" t="s">
        <v>5</v>
      </c>
      <c r="B12" s="648" t="s">
        <v>139</v>
      </c>
      <c r="C12" s="649"/>
      <c r="D12" s="649"/>
      <c r="E12" s="650"/>
    </row>
    <row r="13" spans="1:5" ht="17.25" customHeight="1">
      <c r="A13" s="388" t="s">
        <v>6</v>
      </c>
      <c r="B13" s="648" t="s">
        <v>848</v>
      </c>
      <c r="C13" s="649"/>
      <c r="D13" s="649"/>
      <c r="E13" s="650"/>
    </row>
    <row r="14" spans="1:5" ht="17.25" customHeight="1">
      <c r="A14" s="388" t="s">
        <v>7</v>
      </c>
      <c r="B14" s="648" t="s">
        <v>13</v>
      </c>
      <c r="C14" s="649"/>
      <c r="D14" s="649"/>
      <c r="E14" s="650"/>
    </row>
    <row r="15" spans="1:5" ht="17.25" customHeight="1">
      <c r="A15" s="389" t="s">
        <v>10</v>
      </c>
      <c r="B15" s="648" t="s">
        <v>515</v>
      </c>
      <c r="C15" s="649"/>
      <c r="D15" s="649"/>
      <c r="E15" s="650"/>
    </row>
    <row r="16" spans="1:5" ht="17.25" customHeight="1">
      <c r="A16" s="388" t="s">
        <v>277</v>
      </c>
      <c r="B16" s="648" t="s">
        <v>608</v>
      </c>
      <c r="C16" s="649"/>
      <c r="D16" s="649"/>
      <c r="E16" s="650"/>
    </row>
    <row r="17" spans="1:5" ht="17.25" customHeight="1">
      <c r="A17" s="389" t="s">
        <v>368</v>
      </c>
      <c r="B17" s="648" t="s">
        <v>610</v>
      </c>
      <c r="C17" s="654"/>
      <c r="D17" s="654"/>
      <c r="E17" s="655"/>
    </row>
    <row r="18" spans="1:5" ht="17.25" customHeight="1">
      <c r="A18" s="389" t="s">
        <v>903</v>
      </c>
      <c r="B18" s="648" t="s">
        <v>905</v>
      </c>
      <c r="C18" s="649"/>
      <c r="D18" s="649"/>
      <c r="E18" s="650"/>
    </row>
    <row r="19" spans="1:5" ht="23.25" customHeight="1" thickBot="1">
      <c r="A19" s="394" t="s">
        <v>850</v>
      </c>
      <c r="B19" s="690" t="s">
        <v>881</v>
      </c>
      <c r="C19" s="691"/>
      <c r="D19" s="691"/>
      <c r="E19" s="692"/>
    </row>
    <row r="21" spans="1:5" ht="17.25" customHeight="1" thickBot="1">
      <c r="A21" s="5" t="s">
        <v>9</v>
      </c>
      <c r="B21" s="5"/>
      <c r="C21" s="6"/>
      <c r="D21" s="6"/>
    </row>
    <row r="22" spans="1:5" ht="17.25" customHeight="1">
      <c r="A22" s="13"/>
      <c r="B22" s="144" t="s">
        <v>3</v>
      </c>
      <c r="C22" s="14"/>
      <c r="D22" s="14"/>
      <c r="E22" s="15"/>
    </row>
    <row r="23" spans="1:5" ht="17.25" customHeight="1">
      <c r="A23" s="387" t="s">
        <v>627</v>
      </c>
      <c r="B23" s="687" t="s">
        <v>14</v>
      </c>
      <c r="C23" s="688"/>
      <c r="D23" s="688"/>
      <c r="E23" s="689"/>
    </row>
    <row r="24" spans="1:5" ht="17.25" customHeight="1">
      <c r="A24" s="387" t="s">
        <v>628</v>
      </c>
      <c r="B24" s="162" t="s">
        <v>813</v>
      </c>
      <c r="C24" s="162"/>
      <c r="D24" s="358"/>
      <c r="E24" s="359"/>
    </row>
    <row r="25" spans="1:5" ht="17.25" customHeight="1">
      <c r="A25" s="388" t="s">
        <v>804</v>
      </c>
      <c r="B25" s="648" t="s">
        <v>366</v>
      </c>
      <c r="C25" s="649"/>
      <c r="D25" s="649"/>
      <c r="E25" s="650"/>
    </row>
    <row r="26" spans="1:5" ht="17.25" customHeight="1">
      <c r="A26" s="388" t="s">
        <v>839</v>
      </c>
      <c r="B26" s="648" t="s">
        <v>15</v>
      </c>
      <c r="C26" s="649"/>
      <c r="D26" s="649"/>
      <c r="E26" s="650"/>
    </row>
    <row r="27" spans="1:5" ht="17.25" customHeight="1">
      <c r="A27" s="388" t="s">
        <v>840</v>
      </c>
      <c r="B27" s="648" t="s">
        <v>609</v>
      </c>
      <c r="C27" s="649"/>
      <c r="D27" s="649"/>
      <c r="E27" s="650"/>
    </row>
    <row r="28" spans="1:5" ht="17.25" customHeight="1">
      <c r="A28" s="388" t="s">
        <v>841</v>
      </c>
      <c r="B28" s="648" t="s">
        <v>16</v>
      </c>
      <c r="C28" s="649"/>
      <c r="D28" s="649"/>
      <c r="E28" s="650"/>
    </row>
    <row r="29" spans="1:5" ht="17.25" customHeight="1">
      <c r="A29" s="388" t="s">
        <v>842</v>
      </c>
      <c r="B29" s="651" t="s">
        <v>824</v>
      </c>
      <c r="C29" s="652"/>
      <c r="D29" s="652"/>
      <c r="E29" s="653"/>
    </row>
    <row r="30" spans="1:5" ht="17.25" customHeight="1">
      <c r="A30" s="388" t="s">
        <v>843</v>
      </c>
      <c r="B30" s="651" t="s">
        <v>20</v>
      </c>
      <c r="C30" s="652"/>
      <c r="D30" s="652"/>
      <c r="E30" s="653"/>
    </row>
    <row r="31" spans="1:5" ht="17.25" customHeight="1">
      <c r="A31" s="388" t="s">
        <v>844</v>
      </c>
      <c r="B31" s="651" t="s">
        <v>17</v>
      </c>
      <c r="C31" s="652"/>
      <c r="D31" s="652"/>
      <c r="E31" s="653"/>
    </row>
    <row r="32" spans="1:5" ht="17.25" customHeight="1">
      <c r="A32" s="388" t="s">
        <v>845</v>
      </c>
      <c r="B32" s="651" t="s">
        <v>18</v>
      </c>
      <c r="C32" s="652"/>
      <c r="D32" s="652"/>
      <c r="E32" s="653"/>
    </row>
    <row r="33" spans="1:5" ht="17.25" customHeight="1">
      <c r="A33" s="388" t="s">
        <v>846</v>
      </c>
      <c r="B33" s="651" t="s">
        <v>19</v>
      </c>
      <c r="C33" s="652"/>
      <c r="D33" s="652"/>
      <c r="E33" s="653"/>
    </row>
    <row r="34" spans="1:5" ht="17.25" customHeight="1">
      <c r="A34" s="388" t="s">
        <v>847</v>
      </c>
      <c r="B34" s="651" t="s">
        <v>512</v>
      </c>
      <c r="C34" s="652"/>
      <c r="D34" s="652"/>
      <c r="E34" s="653"/>
    </row>
    <row r="35" spans="1:5" ht="17.25" customHeight="1">
      <c r="A35" s="388" t="s">
        <v>904</v>
      </c>
      <c r="B35" s="391" t="s">
        <v>849</v>
      </c>
      <c r="C35" s="392"/>
      <c r="D35" s="392"/>
      <c r="E35" s="393"/>
    </row>
    <row r="36" spans="1:5" ht="23.25" customHeight="1" thickBot="1">
      <c r="A36" s="394" t="s">
        <v>850</v>
      </c>
      <c r="B36" s="690" t="s">
        <v>882</v>
      </c>
      <c r="C36" s="691"/>
      <c r="D36" s="691"/>
      <c r="E36" s="692"/>
    </row>
  </sheetData>
  <mergeCells count="24">
    <mergeCell ref="B27:E27"/>
    <mergeCell ref="B28:E28"/>
    <mergeCell ref="B30:E30"/>
    <mergeCell ref="B29:E29"/>
    <mergeCell ref="B36:E36"/>
    <mergeCell ref="B34:E34"/>
    <mergeCell ref="B33:E33"/>
    <mergeCell ref="B32:E32"/>
    <mergeCell ref="B31:E31"/>
    <mergeCell ref="B5:E5"/>
    <mergeCell ref="B11:E11"/>
    <mergeCell ref="B17:E17"/>
    <mergeCell ref="B12:E12"/>
    <mergeCell ref="B13:E13"/>
    <mergeCell ref="B14:E14"/>
    <mergeCell ref="B15:E15"/>
    <mergeCell ref="B16:E16"/>
    <mergeCell ref="B26:E26"/>
    <mergeCell ref="B25:E25"/>
    <mergeCell ref="B23:E23"/>
    <mergeCell ref="B10:E10"/>
    <mergeCell ref="B6:E6"/>
    <mergeCell ref="B19:E19"/>
    <mergeCell ref="B18:E18"/>
  </mergeCells>
  <phoneticPr fontId="1"/>
  <printOptions horizontalCentered="1"/>
  <pageMargins left="0.51181102362204722" right="0.51181102362204722" top="0.74803149606299213" bottom="0.55118110236220474" header="0.31496062992125984" footer="0.31496062992125984"/>
  <pageSetup paperSize="9" scale="85" orientation="portrait" r:id="rId1"/>
  <colBreaks count="1" manualBreakCount="1">
    <brk id="5" max="31" man="1"/>
  </colBreaks>
  <ignoredErrors>
    <ignoredError sqref="C7:C8 C20:C21"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M67"/>
  <sheetViews>
    <sheetView showGridLines="0" view="pageBreakPreview" zoomScale="85" zoomScaleNormal="100" zoomScaleSheetLayoutView="85" workbookViewId="0">
      <selection activeCell="C18" sqref="C18:E18"/>
    </sheetView>
  </sheetViews>
  <sheetFormatPr defaultColWidth="9" defaultRowHeight="17.25" customHeight="1"/>
  <cols>
    <col min="1" max="1" width="4.36328125" style="3" customWidth="1"/>
    <col min="2" max="2" width="4.36328125" style="3" bestFit="1" customWidth="1"/>
    <col min="3" max="3" width="12.7265625" style="3" customWidth="1"/>
    <col min="4" max="4" width="7.26953125" style="3" bestFit="1" customWidth="1"/>
    <col min="5" max="5" width="7.6328125" style="3" customWidth="1"/>
    <col min="6" max="6" width="6.26953125" style="3" bestFit="1" customWidth="1"/>
    <col min="7" max="8" width="9" style="3"/>
    <col min="9" max="9" width="11.6328125" style="3" customWidth="1"/>
    <col min="10" max="11" width="9" style="3"/>
    <col min="12" max="12" width="15.453125" style="3" customWidth="1"/>
    <col min="13" max="16384" width="9" style="3"/>
  </cols>
  <sheetData>
    <row r="2" spans="1:13" ht="17.25" customHeight="1">
      <c r="A2" s="700" t="s">
        <v>611</v>
      </c>
      <c r="B2" s="700"/>
      <c r="C2" s="700"/>
      <c r="D2" s="700"/>
      <c r="E2" s="700"/>
      <c r="F2" s="700"/>
      <c r="G2" s="700"/>
      <c r="H2" s="700"/>
      <c r="I2" s="700"/>
      <c r="J2" s="700"/>
      <c r="K2" s="700"/>
      <c r="L2" s="700"/>
      <c r="M2" s="700"/>
    </row>
    <row r="3" spans="1:13" ht="17.25" customHeight="1">
      <c r="L3" s="4" t="s">
        <v>371</v>
      </c>
      <c r="M3" s="113">
        <f>'⑮海外研修実施結果（報告書）'!M13</f>
        <v>5</v>
      </c>
    </row>
    <row r="4" spans="1:13" ht="17.25" customHeight="1">
      <c r="A4" s="743"/>
      <c r="B4" s="743" t="s">
        <v>29</v>
      </c>
      <c r="C4" s="743"/>
      <c r="D4" s="743"/>
      <c r="E4" s="743"/>
      <c r="F4" s="756" t="s">
        <v>504</v>
      </c>
      <c r="G4" s="770"/>
      <c r="H4" s="770"/>
      <c r="I4" s="757"/>
      <c r="J4" s="105" t="s">
        <v>389</v>
      </c>
      <c r="K4" s="743" t="s">
        <v>391</v>
      </c>
      <c r="L4" s="743" t="s">
        <v>221</v>
      </c>
      <c r="M4" s="105" t="s">
        <v>393</v>
      </c>
    </row>
    <row r="5" spans="1:13" ht="17.25" customHeight="1" thickBot="1">
      <c r="A5" s="1190"/>
      <c r="B5" s="1190"/>
      <c r="C5" s="1190"/>
      <c r="D5" s="1190"/>
      <c r="E5" s="1190"/>
      <c r="F5" s="1191"/>
      <c r="G5" s="1192"/>
      <c r="H5" s="1192"/>
      <c r="I5" s="1193"/>
      <c r="J5" s="206" t="s">
        <v>84</v>
      </c>
      <c r="K5" s="1190"/>
      <c r="L5" s="1190"/>
      <c r="M5" s="206" t="s">
        <v>85</v>
      </c>
    </row>
    <row r="6" spans="1:13" ht="23.25" customHeight="1" thickTop="1">
      <c r="A6" s="71">
        <v>1</v>
      </c>
      <c r="B6" s="207" t="s">
        <v>372</v>
      </c>
      <c r="C6" s="754" t="s">
        <v>374</v>
      </c>
      <c r="D6" s="755"/>
      <c r="E6" s="755"/>
      <c r="F6" s="1189"/>
      <c r="G6" s="1189"/>
      <c r="H6" s="1189"/>
      <c r="I6" s="1189"/>
      <c r="J6" s="208"/>
      <c r="K6" s="208"/>
      <c r="L6" s="209"/>
      <c r="M6" s="210"/>
    </row>
    <row r="7" spans="1:13" ht="23.25" customHeight="1">
      <c r="A7" s="57">
        <v>2</v>
      </c>
      <c r="B7" s="211" t="s">
        <v>373</v>
      </c>
      <c r="C7" s="1186" t="s">
        <v>621</v>
      </c>
      <c r="D7" s="1187"/>
      <c r="E7" s="1187"/>
      <c r="F7" s="1188"/>
      <c r="G7" s="1188"/>
      <c r="H7" s="1188"/>
      <c r="I7" s="1188"/>
      <c r="J7" s="212"/>
      <c r="K7" s="212"/>
      <c r="L7" s="213"/>
      <c r="M7" s="214"/>
    </row>
    <row r="8" spans="1:13" ht="23.25" customHeight="1">
      <c r="A8" s="57">
        <v>3</v>
      </c>
      <c r="B8" s="211"/>
      <c r="C8" s="1186"/>
      <c r="D8" s="1187"/>
      <c r="E8" s="1187"/>
      <c r="F8" s="1188"/>
      <c r="G8" s="1188"/>
      <c r="H8" s="1188"/>
      <c r="I8" s="1188"/>
      <c r="J8" s="212"/>
      <c r="K8" s="212"/>
      <c r="L8" s="213"/>
      <c r="M8" s="214"/>
    </row>
    <row r="9" spans="1:13" ht="23.25" customHeight="1">
      <c r="A9" s="57">
        <v>4</v>
      </c>
      <c r="B9" s="211"/>
      <c r="C9" s="1186"/>
      <c r="D9" s="1187"/>
      <c r="E9" s="1187"/>
      <c r="F9" s="1188"/>
      <c r="G9" s="1188"/>
      <c r="H9" s="1188"/>
      <c r="I9" s="1188"/>
      <c r="J9" s="212"/>
      <c r="K9" s="212"/>
      <c r="L9" s="213"/>
      <c r="M9" s="214"/>
    </row>
    <row r="10" spans="1:13" ht="23.25" customHeight="1">
      <c r="A10" s="57">
        <v>5</v>
      </c>
      <c r="B10" s="211"/>
      <c r="C10" s="1186"/>
      <c r="D10" s="1187"/>
      <c r="E10" s="1187"/>
      <c r="F10" s="1188"/>
      <c r="G10" s="1188"/>
      <c r="H10" s="1188"/>
      <c r="I10" s="1188"/>
      <c r="J10" s="212"/>
      <c r="K10" s="212"/>
      <c r="L10" s="213"/>
      <c r="M10" s="214"/>
    </row>
    <row r="11" spans="1:13" ht="23.25" customHeight="1">
      <c r="A11" s="57">
        <v>6</v>
      </c>
      <c r="B11" s="211"/>
      <c r="C11" s="1186"/>
      <c r="D11" s="1187"/>
      <c r="E11" s="1187"/>
      <c r="F11" s="1188"/>
      <c r="G11" s="1188"/>
      <c r="H11" s="1188"/>
      <c r="I11" s="1188"/>
      <c r="J11" s="212"/>
      <c r="K11" s="212"/>
      <c r="L11" s="213"/>
      <c r="M11" s="214"/>
    </row>
    <row r="12" spans="1:13" ht="23.25" customHeight="1">
      <c r="A12" s="57">
        <v>7</v>
      </c>
      <c r="B12" s="211"/>
      <c r="C12" s="1186"/>
      <c r="D12" s="1187"/>
      <c r="E12" s="1187"/>
      <c r="F12" s="1188"/>
      <c r="G12" s="1188"/>
      <c r="H12" s="1188"/>
      <c r="I12" s="1188"/>
      <c r="J12" s="212"/>
      <c r="K12" s="212"/>
      <c r="L12" s="213"/>
      <c r="M12" s="214"/>
    </row>
    <row r="13" spans="1:13" ht="23.25" customHeight="1">
      <c r="A13" s="57">
        <v>8</v>
      </c>
      <c r="B13" s="211"/>
      <c r="C13" s="1186"/>
      <c r="D13" s="1187"/>
      <c r="E13" s="1187"/>
      <c r="F13" s="1188"/>
      <c r="G13" s="1188"/>
      <c r="H13" s="1188"/>
      <c r="I13" s="1188"/>
      <c r="J13" s="212"/>
      <c r="K13" s="212"/>
      <c r="L13" s="213"/>
      <c r="M13" s="214"/>
    </row>
    <row r="14" spans="1:13" ht="23.25" customHeight="1">
      <c r="A14" s="57">
        <v>9</v>
      </c>
      <c r="B14" s="211"/>
      <c r="C14" s="1186"/>
      <c r="D14" s="1187"/>
      <c r="E14" s="1187"/>
      <c r="F14" s="1188"/>
      <c r="G14" s="1188"/>
      <c r="H14" s="1188"/>
      <c r="I14" s="1188"/>
      <c r="J14" s="212"/>
      <c r="K14" s="212"/>
      <c r="L14" s="213"/>
      <c r="M14" s="214"/>
    </row>
    <row r="15" spans="1:13" ht="23.25" customHeight="1">
      <c r="A15" s="57">
        <v>10</v>
      </c>
      <c r="B15" s="211"/>
      <c r="C15" s="1186"/>
      <c r="D15" s="1187"/>
      <c r="E15" s="1187"/>
      <c r="F15" s="1188"/>
      <c r="G15" s="1188"/>
      <c r="H15" s="1188"/>
      <c r="I15" s="1188"/>
      <c r="J15" s="212"/>
      <c r="K15" s="212"/>
      <c r="L15" s="213"/>
      <c r="M15" s="214"/>
    </row>
    <row r="16" spans="1:13" ht="23.25" customHeight="1">
      <c r="A16" s="57">
        <v>11</v>
      </c>
      <c r="B16" s="211"/>
      <c r="C16" s="1186"/>
      <c r="D16" s="1187"/>
      <c r="E16" s="1187"/>
      <c r="F16" s="1188"/>
      <c r="G16" s="1188"/>
      <c r="H16" s="1188"/>
      <c r="I16" s="1188"/>
      <c r="J16" s="212"/>
      <c r="K16" s="212"/>
      <c r="L16" s="213"/>
      <c r="M16" s="214"/>
    </row>
    <row r="17" spans="1:13" ht="23.25" customHeight="1">
      <c r="A17" s="57">
        <v>12</v>
      </c>
      <c r="B17" s="211"/>
      <c r="C17" s="1186"/>
      <c r="D17" s="1187"/>
      <c r="E17" s="1187"/>
      <c r="F17" s="1188"/>
      <c r="G17" s="1188"/>
      <c r="H17" s="1188"/>
      <c r="I17" s="1188"/>
      <c r="J17" s="212"/>
      <c r="K17" s="212"/>
      <c r="L17" s="213"/>
      <c r="M17" s="214"/>
    </row>
    <row r="18" spans="1:13" ht="23.25" customHeight="1">
      <c r="A18" s="57">
        <v>13</v>
      </c>
      <c r="B18" s="211"/>
      <c r="C18" s="1186"/>
      <c r="D18" s="1187"/>
      <c r="E18" s="1187"/>
      <c r="F18" s="1188"/>
      <c r="G18" s="1188"/>
      <c r="H18" s="1188"/>
      <c r="I18" s="1188"/>
      <c r="J18" s="212"/>
      <c r="K18" s="212"/>
      <c r="L18" s="213"/>
      <c r="M18" s="214"/>
    </row>
    <row r="19" spans="1:13" ht="23.25" customHeight="1">
      <c r="A19" s="57">
        <v>14</v>
      </c>
      <c r="B19" s="211"/>
      <c r="C19" s="1186"/>
      <c r="D19" s="1187"/>
      <c r="E19" s="1187"/>
      <c r="F19" s="1188"/>
      <c r="G19" s="1188"/>
      <c r="H19" s="1188"/>
      <c r="I19" s="1188"/>
      <c r="J19" s="212"/>
      <c r="K19" s="212"/>
      <c r="L19" s="213"/>
      <c r="M19" s="214"/>
    </row>
    <row r="20" spans="1:13" ht="23.25" customHeight="1">
      <c r="A20" s="57">
        <v>15</v>
      </c>
      <c r="B20" s="211"/>
      <c r="C20" s="1186"/>
      <c r="D20" s="1187"/>
      <c r="E20" s="1187"/>
      <c r="F20" s="1188"/>
      <c r="G20" s="1188"/>
      <c r="H20" s="1188"/>
      <c r="I20" s="1188"/>
      <c r="J20" s="212"/>
      <c r="K20" s="212"/>
      <c r="L20" s="213"/>
      <c r="M20" s="214"/>
    </row>
    <row r="21" spans="1:13" ht="23.25" customHeight="1">
      <c r="A21" s="57">
        <v>16</v>
      </c>
      <c r="B21" s="211"/>
      <c r="C21" s="1186"/>
      <c r="D21" s="1187"/>
      <c r="E21" s="1187"/>
      <c r="F21" s="1188"/>
      <c r="G21" s="1188"/>
      <c r="H21" s="1188"/>
      <c r="I21" s="1188"/>
      <c r="J21" s="212"/>
      <c r="K21" s="212"/>
      <c r="L21" s="213"/>
      <c r="M21" s="214"/>
    </row>
    <row r="22" spans="1:13" ht="23.25" customHeight="1">
      <c r="A22" s="57">
        <v>17</v>
      </c>
      <c r="B22" s="211"/>
      <c r="C22" s="1186"/>
      <c r="D22" s="1187"/>
      <c r="E22" s="1187"/>
      <c r="F22" s="1188"/>
      <c r="G22" s="1188"/>
      <c r="H22" s="1188"/>
      <c r="I22" s="1188"/>
      <c r="J22" s="212"/>
      <c r="K22" s="212"/>
      <c r="L22" s="213"/>
      <c r="M22" s="214"/>
    </row>
    <row r="23" spans="1:13" ht="23.25" customHeight="1">
      <c r="A23" s="57">
        <v>18</v>
      </c>
      <c r="B23" s="211"/>
      <c r="C23" s="1186"/>
      <c r="D23" s="1187"/>
      <c r="E23" s="1187"/>
      <c r="F23" s="1188"/>
      <c r="G23" s="1188"/>
      <c r="H23" s="1188"/>
      <c r="I23" s="1188"/>
      <c r="J23" s="212"/>
      <c r="K23" s="212"/>
      <c r="L23" s="213"/>
      <c r="M23" s="214"/>
    </row>
    <row r="24" spans="1:13" ht="23.25" customHeight="1">
      <c r="A24" s="57">
        <v>19</v>
      </c>
      <c r="B24" s="211"/>
      <c r="C24" s="1186"/>
      <c r="D24" s="1187"/>
      <c r="E24" s="1187"/>
      <c r="F24" s="1188"/>
      <c r="G24" s="1188"/>
      <c r="H24" s="1188"/>
      <c r="I24" s="1188"/>
      <c r="J24" s="212"/>
      <c r="K24" s="212"/>
      <c r="L24" s="213"/>
      <c r="M24" s="214"/>
    </row>
    <row r="25" spans="1:13" ht="23.25" customHeight="1">
      <c r="A25" s="57">
        <v>20</v>
      </c>
      <c r="B25" s="211"/>
      <c r="C25" s="1186"/>
      <c r="D25" s="1187"/>
      <c r="E25" s="1187"/>
      <c r="F25" s="1188"/>
      <c r="G25" s="1188"/>
      <c r="H25" s="1188"/>
      <c r="I25" s="1188"/>
      <c r="J25" s="212"/>
      <c r="K25" s="212"/>
      <c r="L25" s="213"/>
      <c r="M25" s="214"/>
    </row>
    <row r="26" spans="1:13" ht="23.25" customHeight="1">
      <c r="A26" s="57">
        <v>21</v>
      </c>
      <c r="B26" s="211"/>
      <c r="C26" s="1186"/>
      <c r="D26" s="1187"/>
      <c r="E26" s="1187"/>
      <c r="F26" s="1188"/>
      <c r="G26" s="1188"/>
      <c r="H26" s="1188"/>
      <c r="I26" s="1188"/>
      <c r="J26" s="212"/>
      <c r="K26" s="212"/>
      <c r="L26" s="213"/>
      <c r="M26" s="214"/>
    </row>
    <row r="27" spans="1:13" ht="23.25" customHeight="1">
      <c r="A27" s="57">
        <v>22</v>
      </c>
      <c r="B27" s="211"/>
      <c r="C27" s="1186"/>
      <c r="D27" s="1187"/>
      <c r="E27" s="1187"/>
      <c r="F27" s="1188"/>
      <c r="G27" s="1188"/>
      <c r="H27" s="1188"/>
      <c r="I27" s="1188"/>
      <c r="J27" s="212"/>
      <c r="K27" s="212"/>
      <c r="L27" s="213"/>
      <c r="M27" s="214"/>
    </row>
    <row r="28" spans="1:13" ht="23.25" customHeight="1">
      <c r="A28" s="57">
        <v>23</v>
      </c>
      <c r="B28" s="211"/>
      <c r="C28" s="1186"/>
      <c r="D28" s="1187"/>
      <c r="E28" s="1187"/>
      <c r="F28" s="1188"/>
      <c r="G28" s="1188"/>
      <c r="H28" s="1188"/>
      <c r="I28" s="1188"/>
      <c r="J28" s="212"/>
      <c r="K28" s="212"/>
      <c r="L28" s="213"/>
      <c r="M28" s="214"/>
    </row>
    <row r="29" spans="1:13" ht="23.25" customHeight="1">
      <c r="A29" s="57">
        <v>24</v>
      </c>
      <c r="B29" s="211"/>
      <c r="C29" s="1186"/>
      <c r="D29" s="1187"/>
      <c r="E29" s="1187"/>
      <c r="F29" s="1188"/>
      <c r="G29" s="1188"/>
      <c r="H29" s="1188"/>
      <c r="I29" s="1188"/>
      <c r="J29" s="212"/>
      <c r="K29" s="212"/>
      <c r="L29" s="213"/>
      <c r="M29" s="214"/>
    </row>
    <row r="30" spans="1:13" ht="23.25" customHeight="1">
      <c r="A30" s="57">
        <v>25</v>
      </c>
      <c r="B30" s="211"/>
      <c r="C30" s="1186"/>
      <c r="D30" s="1187"/>
      <c r="E30" s="1187"/>
      <c r="F30" s="1188"/>
      <c r="G30" s="1188"/>
      <c r="H30" s="1188"/>
      <c r="I30" s="1188"/>
      <c r="J30" s="212"/>
      <c r="K30" s="212"/>
      <c r="L30" s="213"/>
      <c r="M30" s="214"/>
    </row>
    <row r="31" spans="1:13" ht="23.25" customHeight="1">
      <c r="A31" s="57">
        <v>26</v>
      </c>
      <c r="B31" s="211"/>
      <c r="C31" s="1186"/>
      <c r="D31" s="1187"/>
      <c r="E31" s="1187"/>
      <c r="F31" s="1188"/>
      <c r="G31" s="1188"/>
      <c r="H31" s="1188"/>
      <c r="I31" s="1188"/>
      <c r="J31" s="212"/>
      <c r="K31" s="212"/>
      <c r="L31" s="213"/>
      <c r="M31" s="214"/>
    </row>
    <row r="32" spans="1:13" ht="23.25" customHeight="1">
      <c r="A32" s="57">
        <v>27</v>
      </c>
      <c r="B32" s="211"/>
      <c r="C32" s="1186"/>
      <c r="D32" s="1187"/>
      <c r="E32" s="1187"/>
      <c r="F32" s="1188"/>
      <c r="G32" s="1188"/>
      <c r="H32" s="1188"/>
      <c r="I32" s="1188"/>
      <c r="J32" s="212"/>
      <c r="K32" s="212"/>
      <c r="L32" s="213"/>
      <c r="M32" s="214"/>
    </row>
    <row r="33" spans="1:13" ht="23.25" customHeight="1">
      <c r="A33" s="57">
        <v>28</v>
      </c>
      <c r="B33" s="211"/>
      <c r="C33" s="1186"/>
      <c r="D33" s="1187"/>
      <c r="E33" s="1187"/>
      <c r="F33" s="1188"/>
      <c r="G33" s="1188"/>
      <c r="H33" s="1188"/>
      <c r="I33" s="1188"/>
      <c r="J33" s="212"/>
      <c r="K33" s="212"/>
      <c r="L33" s="213"/>
      <c r="M33" s="214"/>
    </row>
    <row r="34" spans="1:13" ht="23.25" customHeight="1">
      <c r="A34" s="57">
        <v>29</v>
      </c>
      <c r="B34" s="211"/>
      <c r="C34" s="1186"/>
      <c r="D34" s="1187"/>
      <c r="E34" s="1187"/>
      <c r="F34" s="1188"/>
      <c r="G34" s="1188"/>
      <c r="H34" s="1188"/>
      <c r="I34" s="1188"/>
      <c r="J34" s="212"/>
      <c r="K34" s="212"/>
      <c r="L34" s="213"/>
      <c r="M34" s="214"/>
    </row>
    <row r="35" spans="1:13" ht="23.25" customHeight="1">
      <c r="A35" s="57">
        <v>30</v>
      </c>
      <c r="B35" s="211"/>
      <c r="C35" s="1186"/>
      <c r="D35" s="1187"/>
      <c r="E35" s="1187"/>
      <c r="F35" s="1188"/>
      <c r="G35" s="1188"/>
      <c r="H35" s="1188"/>
      <c r="I35" s="1188"/>
      <c r="J35" s="212"/>
      <c r="K35" s="212"/>
      <c r="L35" s="213"/>
      <c r="M35" s="214"/>
    </row>
    <row r="36" spans="1:13" ht="23.25" hidden="1" customHeight="1">
      <c r="A36" s="57">
        <v>31</v>
      </c>
      <c r="B36" s="112"/>
      <c r="C36" s="1182"/>
      <c r="D36" s="1183"/>
      <c r="E36" s="1183"/>
      <c r="F36" s="1184"/>
      <c r="G36" s="1184"/>
      <c r="H36" s="1184"/>
      <c r="I36" s="1184"/>
      <c r="J36" s="17"/>
      <c r="K36" s="17"/>
      <c r="L36" s="114"/>
      <c r="M36" s="115"/>
    </row>
    <row r="37" spans="1:13" ht="23.25" hidden="1" customHeight="1">
      <c r="A37" s="57">
        <v>32</v>
      </c>
      <c r="B37" s="112"/>
      <c r="C37" s="1182"/>
      <c r="D37" s="1183"/>
      <c r="E37" s="1183"/>
      <c r="F37" s="1184"/>
      <c r="G37" s="1184"/>
      <c r="H37" s="1184"/>
      <c r="I37" s="1184"/>
      <c r="J37" s="17"/>
      <c r="K37" s="17"/>
      <c r="L37" s="114"/>
      <c r="M37" s="115"/>
    </row>
    <row r="38" spans="1:13" ht="23.25" hidden="1" customHeight="1">
      <c r="A38" s="57">
        <v>33</v>
      </c>
      <c r="B38" s="112"/>
      <c r="C38" s="1182"/>
      <c r="D38" s="1183"/>
      <c r="E38" s="1183"/>
      <c r="F38" s="1184"/>
      <c r="G38" s="1184"/>
      <c r="H38" s="1184"/>
      <c r="I38" s="1184"/>
      <c r="J38" s="17"/>
      <c r="K38" s="17"/>
      <c r="L38" s="114"/>
      <c r="M38" s="115"/>
    </row>
    <row r="39" spans="1:13" ht="23.25" hidden="1" customHeight="1">
      <c r="A39" s="57">
        <v>34</v>
      </c>
      <c r="B39" s="112"/>
      <c r="C39" s="1182"/>
      <c r="D39" s="1183"/>
      <c r="E39" s="1183"/>
      <c r="F39" s="1184"/>
      <c r="G39" s="1184"/>
      <c r="H39" s="1184"/>
      <c r="I39" s="1184"/>
      <c r="J39" s="17"/>
      <c r="K39" s="17"/>
      <c r="L39" s="114"/>
      <c r="M39" s="115"/>
    </row>
    <row r="40" spans="1:13" ht="23.25" hidden="1" customHeight="1">
      <c r="A40" s="57">
        <v>35</v>
      </c>
      <c r="B40" s="112"/>
      <c r="C40" s="1182"/>
      <c r="D40" s="1183"/>
      <c r="E40" s="1183"/>
      <c r="F40" s="1184"/>
      <c r="G40" s="1184"/>
      <c r="H40" s="1184"/>
      <c r="I40" s="1184"/>
      <c r="J40" s="17"/>
      <c r="K40" s="17"/>
      <c r="L40" s="114"/>
      <c r="M40" s="115"/>
    </row>
    <row r="41" spans="1:13" ht="23.25" hidden="1" customHeight="1">
      <c r="A41" s="57">
        <v>36</v>
      </c>
      <c r="B41" s="112"/>
      <c r="C41" s="1182"/>
      <c r="D41" s="1183"/>
      <c r="E41" s="1183"/>
      <c r="F41" s="1184"/>
      <c r="G41" s="1184"/>
      <c r="H41" s="1184"/>
      <c r="I41" s="1184"/>
      <c r="J41" s="17"/>
      <c r="K41" s="17"/>
      <c r="L41" s="114"/>
      <c r="M41" s="115"/>
    </row>
    <row r="42" spans="1:13" ht="23.25" hidden="1" customHeight="1">
      <c r="A42" s="57">
        <v>37</v>
      </c>
      <c r="B42" s="112"/>
      <c r="C42" s="1182"/>
      <c r="D42" s="1183"/>
      <c r="E42" s="1183"/>
      <c r="F42" s="1184"/>
      <c r="G42" s="1184"/>
      <c r="H42" s="1184"/>
      <c r="I42" s="1184"/>
      <c r="J42" s="17"/>
      <c r="K42" s="17"/>
      <c r="L42" s="114"/>
      <c r="M42" s="115"/>
    </row>
    <row r="43" spans="1:13" ht="23.25" hidden="1" customHeight="1">
      <c r="A43" s="57">
        <v>38</v>
      </c>
      <c r="B43" s="112"/>
      <c r="C43" s="1182"/>
      <c r="D43" s="1183"/>
      <c r="E43" s="1183"/>
      <c r="F43" s="1184"/>
      <c r="G43" s="1184"/>
      <c r="H43" s="1184"/>
      <c r="I43" s="1184"/>
      <c r="J43" s="17"/>
      <c r="K43" s="17"/>
      <c r="L43" s="114"/>
      <c r="M43" s="115"/>
    </row>
    <row r="44" spans="1:13" ht="23.25" hidden="1" customHeight="1">
      <c r="A44" s="57">
        <v>39</v>
      </c>
      <c r="B44" s="112"/>
      <c r="C44" s="1182"/>
      <c r="D44" s="1183"/>
      <c r="E44" s="1183"/>
      <c r="F44" s="1184"/>
      <c r="G44" s="1184"/>
      <c r="H44" s="1184"/>
      <c r="I44" s="1184"/>
      <c r="J44" s="17"/>
      <c r="K44" s="17"/>
      <c r="L44" s="114"/>
      <c r="M44" s="115"/>
    </row>
    <row r="45" spans="1:13" ht="23.25" hidden="1" customHeight="1">
      <c r="A45" s="57">
        <v>40</v>
      </c>
      <c r="B45" s="112"/>
      <c r="C45" s="1182"/>
      <c r="D45" s="1183"/>
      <c r="E45" s="1183"/>
      <c r="F45" s="1184"/>
      <c r="G45" s="1184"/>
      <c r="H45" s="1184"/>
      <c r="I45" s="1184"/>
      <c r="J45" s="17"/>
      <c r="K45" s="17"/>
      <c r="L45" s="114"/>
      <c r="M45" s="115"/>
    </row>
    <row r="46" spans="1:13" ht="23.25" hidden="1" customHeight="1">
      <c r="A46" s="57">
        <v>41</v>
      </c>
      <c r="B46" s="112"/>
      <c r="C46" s="1182"/>
      <c r="D46" s="1183"/>
      <c r="E46" s="1183"/>
      <c r="F46" s="1184"/>
      <c r="G46" s="1184"/>
      <c r="H46" s="1184"/>
      <c r="I46" s="1184"/>
      <c r="J46" s="17"/>
      <c r="K46" s="17"/>
      <c r="L46" s="114"/>
      <c r="M46" s="115"/>
    </row>
    <row r="47" spans="1:13" ht="23.25" hidden="1" customHeight="1">
      <c r="A47" s="57">
        <v>42</v>
      </c>
      <c r="B47" s="112"/>
      <c r="C47" s="1182"/>
      <c r="D47" s="1183"/>
      <c r="E47" s="1183"/>
      <c r="F47" s="1184"/>
      <c r="G47" s="1184"/>
      <c r="H47" s="1184"/>
      <c r="I47" s="1184"/>
      <c r="J47" s="17"/>
      <c r="K47" s="17"/>
      <c r="L47" s="114"/>
      <c r="M47" s="115"/>
    </row>
    <row r="48" spans="1:13" ht="23.25" hidden="1" customHeight="1">
      <c r="A48" s="57">
        <v>43</v>
      </c>
      <c r="B48" s="112"/>
      <c r="C48" s="1182"/>
      <c r="D48" s="1183"/>
      <c r="E48" s="1183"/>
      <c r="F48" s="1184"/>
      <c r="G48" s="1184"/>
      <c r="H48" s="1184"/>
      <c r="I48" s="1184"/>
      <c r="J48" s="17"/>
      <c r="K48" s="17"/>
      <c r="L48" s="114"/>
      <c r="M48" s="115"/>
    </row>
    <row r="49" spans="1:13" ht="23.25" hidden="1" customHeight="1">
      <c r="A49" s="57">
        <v>44</v>
      </c>
      <c r="B49" s="112"/>
      <c r="C49" s="1182"/>
      <c r="D49" s="1183"/>
      <c r="E49" s="1183"/>
      <c r="F49" s="1184"/>
      <c r="G49" s="1184"/>
      <c r="H49" s="1184"/>
      <c r="I49" s="1184"/>
      <c r="J49" s="17"/>
      <c r="K49" s="17"/>
      <c r="L49" s="114"/>
      <c r="M49" s="115"/>
    </row>
    <row r="50" spans="1:13" ht="23.25" hidden="1" customHeight="1">
      <c r="A50" s="57">
        <v>45</v>
      </c>
      <c r="B50" s="112"/>
      <c r="C50" s="1182"/>
      <c r="D50" s="1183"/>
      <c r="E50" s="1183"/>
      <c r="F50" s="1184"/>
      <c r="G50" s="1184"/>
      <c r="H50" s="1184"/>
      <c r="I50" s="1184"/>
      <c r="J50" s="17"/>
      <c r="K50" s="17"/>
      <c r="L50" s="114"/>
      <c r="M50" s="115"/>
    </row>
    <row r="51" spans="1:13" ht="23.25" hidden="1" customHeight="1">
      <c r="A51" s="57">
        <v>46</v>
      </c>
      <c r="B51" s="112"/>
      <c r="C51" s="1182"/>
      <c r="D51" s="1183"/>
      <c r="E51" s="1183"/>
      <c r="F51" s="1184"/>
      <c r="G51" s="1184"/>
      <c r="H51" s="1184"/>
      <c r="I51" s="1184"/>
      <c r="J51" s="17"/>
      <c r="K51" s="17"/>
      <c r="L51" s="114"/>
      <c r="M51" s="115"/>
    </row>
    <row r="52" spans="1:13" ht="23.25" hidden="1" customHeight="1">
      <c r="A52" s="57">
        <v>47</v>
      </c>
      <c r="B52" s="112"/>
      <c r="C52" s="1182"/>
      <c r="D52" s="1183"/>
      <c r="E52" s="1183"/>
      <c r="F52" s="1184"/>
      <c r="G52" s="1184"/>
      <c r="H52" s="1184"/>
      <c r="I52" s="1184"/>
      <c r="J52" s="17"/>
      <c r="K52" s="17"/>
      <c r="L52" s="114"/>
      <c r="M52" s="115"/>
    </row>
    <row r="53" spans="1:13" ht="23.25" hidden="1" customHeight="1">
      <c r="A53" s="57">
        <v>48</v>
      </c>
      <c r="B53" s="112"/>
      <c r="C53" s="1182"/>
      <c r="D53" s="1183"/>
      <c r="E53" s="1183"/>
      <c r="F53" s="1184"/>
      <c r="G53" s="1184"/>
      <c r="H53" s="1184"/>
      <c r="I53" s="1184"/>
      <c r="J53" s="17"/>
      <c r="K53" s="17"/>
      <c r="L53" s="114"/>
      <c r="M53" s="115"/>
    </row>
    <row r="54" spans="1:13" ht="23.25" hidden="1" customHeight="1">
      <c r="A54" s="57">
        <v>49</v>
      </c>
      <c r="B54" s="112"/>
      <c r="C54" s="1182"/>
      <c r="D54" s="1183"/>
      <c r="E54" s="1183"/>
      <c r="F54" s="1184"/>
      <c r="G54" s="1184"/>
      <c r="H54" s="1184"/>
      <c r="I54" s="1184"/>
      <c r="J54" s="17"/>
      <c r="K54" s="17"/>
      <c r="L54" s="114"/>
      <c r="M54" s="115"/>
    </row>
    <row r="55" spans="1:13" ht="23.25" hidden="1" customHeight="1">
      <c r="A55" s="57">
        <v>50</v>
      </c>
      <c r="B55" s="112"/>
      <c r="C55" s="1182"/>
      <c r="D55" s="1183"/>
      <c r="E55" s="1183"/>
      <c r="F55" s="1184"/>
      <c r="G55" s="1184"/>
      <c r="H55" s="1184"/>
      <c r="I55" s="1184"/>
      <c r="J55" s="17"/>
      <c r="K55" s="17"/>
      <c r="L55" s="114"/>
      <c r="M55" s="115"/>
    </row>
    <row r="57" spans="1:13" ht="17.25" customHeight="1">
      <c r="A57" s="1185">
        <f>COUNTA(C6:C55)</f>
        <v>2</v>
      </c>
      <c r="B57" s="1185"/>
      <c r="C57" s="1185"/>
      <c r="D57" s="43" t="s">
        <v>375</v>
      </c>
      <c r="E57" s="277">
        <f>COUNTIF(B6:B55,"Mr.")</f>
        <v>1</v>
      </c>
      <c r="F57" s="43" t="s">
        <v>376</v>
      </c>
      <c r="G57" s="278">
        <f>COUNTIF(B6:B55,"Ms.")</f>
        <v>1</v>
      </c>
    </row>
    <row r="59" spans="1:13" ht="17.25" customHeight="1">
      <c r="A59" s="3" t="s">
        <v>378</v>
      </c>
      <c r="B59" s="3" t="s">
        <v>430</v>
      </c>
    </row>
    <row r="60" spans="1:13" ht="17.25" customHeight="1">
      <c r="A60" s="57">
        <v>1</v>
      </c>
      <c r="B60" s="1179" t="s">
        <v>379</v>
      </c>
      <c r="C60" s="1179"/>
      <c r="D60" s="1179"/>
      <c r="E60" s="1180" t="s">
        <v>384</v>
      </c>
      <c r="F60" s="945"/>
      <c r="G60" s="945"/>
      <c r="H60" s="945"/>
      <c r="I60" s="945"/>
      <c r="J60" s="1181"/>
    </row>
    <row r="61" spans="1:13" ht="17.25" customHeight="1">
      <c r="A61" s="57">
        <v>2</v>
      </c>
      <c r="B61" s="1179" t="s">
        <v>380</v>
      </c>
      <c r="C61" s="1179"/>
      <c r="D61" s="1179"/>
      <c r="E61" s="1180" t="s">
        <v>385</v>
      </c>
      <c r="F61" s="945"/>
      <c r="G61" s="945"/>
      <c r="H61" s="945"/>
      <c r="I61" s="945"/>
      <c r="J61" s="1181"/>
    </row>
    <row r="62" spans="1:13" ht="17.25" customHeight="1">
      <c r="A62" s="57">
        <v>3</v>
      </c>
      <c r="B62" s="1179" t="s">
        <v>381</v>
      </c>
      <c r="C62" s="1179"/>
      <c r="D62" s="1179"/>
      <c r="E62" s="1180" t="s">
        <v>386</v>
      </c>
      <c r="F62" s="945"/>
      <c r="G62" s="945"/>
      <c r="H62" s="945"/>
      <c r="I62" s="945"/>
      <c r="J62" s="1181"/>
    </row>
    <row r="63" spans="1:13" ht="17.25" customHeight="1">
      <c r="A63" s="57">
        <v>4</v>
      </c>
      <c r="B63" s="1179" t="s">
        <v>382</v>
      </c>
      <c r="C63" s="1179"/>
      <c r="D63" s="1179"/>
      <c r="E63" s="1180" t="s">
        <v>387</v>
      </c>
      <c r="F63" s="945"/>
      <c r="G63" s="945"/>
      <c r="H63" s="945"/>
      <c r="I63" s="945"/>
      <c r="J63" s="1181"/>
    </row>
    <row r="64" spans="1:13" ht="17.25" customHeight="1">
      <c r="A64" s="57">
        <v>5</v>
      </c>
      <c r="B64" s="1179" t="s">
        <v>383</v>
      </c>
      <c r="C64" s="1179"/>
      <c r="D64" s="1179"/>
      <c r="E64" s="1180" t="s">
        <v>388</v>
      </c>
      <c r="F64" s="945"/>
      <c r="G64" s="945"/>
      <c r="H64" s="945"/>
      <c r="I64" s="945"/>
      <c r="J64" s="1181"/>
    </row>
    <row r="66" spans="1:2" ht="17.25" customHeight="1">
      <c r="A66" s="3" t="s">
        <v>395</v>
      </c>
      <c r="B66" s="3" t="s">
        <v>396</v>
      </c>
    </row>
    <row r="67" spans="1:2" ht="17.25" customHeight="1">
      <c r="B67" s="3" t="s">
        <v>397</v>
      </c>
    </row>
  </sheetData>
  <mergeCells count="117">
    <mergeCell ref="A2:M2"/>
    <mergeCell ref="A4:A5"/>
    <mergeCell ref="B4:E5"/>
    <mergeCell ref="F4:I5"/>
    <mergeCell ref="K4:K5"/>
    <mergeCell ref="L4:L5"/>
    <mergeCell ref="C9:E9"/>
    <mergeCell ref="F9:I9"/>
    <mergeCell ref="C10:E10"/>
    <mergeCell ref="F10:I10"/>
    <mergeCell ref="C11:E11"/>
    <mergeCell ref="F11:I11"/>
    <mergeCell ref="C6:E6"/>
    <mergeCell ref="F6:I6"/>
    <mergeCell ref="C7:E7"/>
    <mergeCell ref="F7:I7"/>
    <mergeCell ref="C8:E8"/>
    <mergeCell ref="F8:I8"/>
    <mergeCell ref="C15:E15"/>
    <mergeCell ref="F15:I15"/>
    <mergeCell ref="C16:E16"/>
    <mergeCell ref="F16:I16"/>
    <mergeCell ref="C17:E17"/>
    <mergeCell ref="F17:I17"/>
    <mergeCell ref="C12:E12"/>
    <mergeCell ref="F12:I12"/>
    <mergeCell ref="C13:E13"/>
    <mergeCell ref="F13:I13"/>
    <mergeCell ref="C14:E14"/>
    <mergeCell ref="F14:I14"/>
    <mergeCell ref="C21:E21"/>
    <mergeCell ref="F21:I21"/>
    <mergeCell ref="C22:E22"/>
    <mergeCell ref="F22:I22"/>
    <mergeCell ref="C23:E23"/>
    <mergeCell ref="F23:I23"/>
    <mergeCell ref="C18:E18"/>
    <mergeCell ref="F18:I18"/>
    <mergeCell ref="C19:E19"/>
    <mergeCell ref="F19:I19"/>
    <mergeCell ref="C20:E20"/>
    <mergeCell ref="F20:I20"/>
    <mergeCell ref="C27:E27"/>
    <mergeCell ref="F27:I27"/>
    <mergeCell ref="C28:E28"/>
    <mergeCell ref="F28:I28"/>
    <mergeCell ref="C29:E29"/>
    <mergeCell ref="F29:I29"/>
    <mergeCell ref="C24:E24"/>
    <mergeCell ref="F24:I24"/>
    <mergeCell ref="C25:E25"/>
    <mergeCell ref="F25:I25"/>
    <mergeCell ref="C26:E26"/>
    <mergeCell ref="F26:I26"/>
    <mergeCell ref="C33:E33"/>
    <mergeCell ref="F33:I33"/>
    <mergeCell ref="C34:E34"/>
    <mergeCell ref="F34:I34"/>
    <mergeCell ref="C35:E35"/>
    <mergeCell ref="F35:I35"/>
    <mergeCell ref="C30:E30"/>
    <mergeCell ref="F30:I30"/>
    <mergeCell ref="C31:E31"/>
    <mergeCell ref="F31:I31"/>
    <mergeCell ref="C32:E32"/>
    <mergeCell ref="F32:I32"/>
    <mergeCell ref="C39:E39"/>
    <mergeCell ref="F39:I39"/>
    <mergeCell ref="C40:E40"/>
    <mergeCell ref="F40:I40"/>
    <mergeCell ref="C41:E41"/>
    <mergeCell ref="F41:I41"/>
    <mergeCell ref="C36:E36"/>
    <mergeCell ref="F36:I36"/>
    <mergeCell ref="C37:E37"/>
    <mergeCell ref="F37:I37"/>
    <mergeCell ref="C38:E38"/>
    <mergeCell ref="F38:I38"/>
    <mergeCell ref="C45:E45"/>
    <mergeCell ref="F45:I45"/>
    <mergeCell ref="C46:E46"/>
    <mergeCell ref="F46:I46"/>
    <mergeCell ref="C47:E47"/>
    <mergeCell ref="F47:I47"/>
    <mergeCell ref="C42:E42"/>
    <mergeCell ref="F42:I42"/>
    <mergeCell ref="C43:E43"/>
    <mergeCell ref="F43:I43"/>
    <mergeCell ref="C44:E44"/>
    <mergeCell ref="F44:I44"/>
    <mergeCell ref="C51:E51"/>
    <mergeCell ref="F51:I51"/>
    <mergeCell ref="C52:E52"/>
    <mergeCell ref="F52:I52"/>
    <mergeCell ref="C53:E53"/>
    <mergeCell ref="F53:I53"/>
    <mergeCell ref="C48:E48"/>
    <mergeCell ref="F48:I48"/>
    <mergeCell ref="C49:E49"/>
    <mergeCell ref="F49:I49"/>
    <mergeCell ref="C50:E50"/>
    <mergeCell ref="F50:I50"/>
    <mergeCell ref="B64:D64"/>
    <mergeCell ref="E64:J64"/>
    <mergeCell ref="B61:D61"/>
    <mergeCell ref="E61:J61"/>
    <mergeCell ref="B62:D62"/>
    <mergeCell ref="E62:J62"/>
    <mergeCell ref="B63:D63"/>
    <mergeCell ref="E63:J63"/>
    <mergeCell ref="C54:E54"/>
    <mergeCell ref="F54:I54"/>
    <mergeCell ref="C55:E55"/>
    <mergeCell ref="F55:I55"/>
    <mergeCell ref="A57:C57"/>
    <mergeCell ref="B60:D60"/>
    <mergeCell ref="E60:J60"/>
  </mergeCells>
  <phoneticPr fontId="1"/>
  <dataValidations count="2">
    <dataValidation type="list" allowBlank="1" showInputMessage="1" showErrorMessage="1" errorTitle="入力エラー" error="プルダウンより選択してください。" sqref="J6:J55" xr:uid="{00000000-0002-0000-0B00-000000000000}">
      <formula1>"1,2,3,4,5"</formula1>
    </dataValidation>
    <dataValidation type="list" allowBlank="1" showInputMessage="1" showErrorMessage="1" errorTitle="入力エラー" error="プルダウンより選択してください。" sqref="B6:B55" xr:uid="{00000000-0002-0000-0B00-000001000000}">
      <formula1>"Mr.,Ms."</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B713-0F07-4CF0-A4AD-D70C2662B08A}">
  <sheetPr>
    <tabColor theme="4" tint="0.59999389629810485"/>
  </sheetPr>
  <dimension ref="A1:K39"/>
  <sheetViews>
    <sheetView showGridLines="0" view="pageBreakPreview" topLeftCell="A13" zoomScale="85" zoomScaleNormal="100" zoomScaleSheetLayoutView="85" workbookViewId="0">
      <selection activeCell="D20" sqref="D20:I20"/>
    </sheetView>
  </sheetViews>
  <sheetFormatPr defaultColWidth="9" defaultRowHeight="17.25" customHeight="1"/>
  <cols>
    <col min="1" max="1" width="3.08984375" style="3" bestFit="1" customWidth="1"/>
    <col min="2" max="2" width="11" style="3" bestFit="1" customWidth="1"/>
    <col min="3" max="3" width="12.08984375" style="3" customWidth="1"/>
    <col min="4" max="4" width="5.36328125" style="3" bestFit="1" customWidth="1"/>
    <col min="5" max="5" width="5.453125" style="3" customWidth="1"/>
    <col min="6" max="16384" width="9" style="3"/>
  </cols>
  <sheetData>
    <row r="1" spans="1:11" ht="17.25" customHeight="1">
      <c r="A1" s="699" t="str">
        <f>①海外研修実施希望申込書!D7</f>
        <v>技術協力活用型・新興国市場開拓事業（研修・専門家派遣・寄附講座開設事業）</v>
      </c>
      <c r="B1" s="699"/>
      <c r="C1" s="699"/>
      <c r="D1" s="699"/>
      <c r="E1" s="699"/>
      <c r="F1" s="699"/>
      <c r="G1" s="699"/>
      <c r="H1" s="699"/>
      <c r="I1" s="699"/>
      <c r="J1" s="699"/>
      <c r="K1" s="699"/>
    </row>
    <row r="3" spans="1:11" ht="17.25" customHeight="1">
      <c r="A3" s="3" t="s">
        <v>38</v>
      </c>
      <c r="J3" s="887">
        <v>45017</v>
      </c>
      <c r="K3" s="887"/>
    </row>
    <row r="4" spans="1:11" ht="17.25" customHeight="1">
      <c r="A4" s="3" t="s">
        <v>39</v>
      </c>
    </row>
    <row r="6" spans="1:11" ht="17.25" customHeight="1">
      <c r="A6" s="700" t="s">
        <v>905</v>
      </c>
      <c r="B6" s="700"/>
      <c r="C6" s="700"/>
      <c r="D6" s="700"/>
      <c r="E6" s="700"/>
      <c r="F6" s="700"/>
      <c r="G6" s="700"/>
      <c r="H6" s="700"/>
      <c r="I6" s="700"/>
      <c r="J6" s="700"/>
      <c r="K6" s="700"/>
    </row>
    <row r="7" spans="1:11" ht="17.25" customHeight="1">
      <c r="A7" s="888" t="str">
        <f>①海外研修実施希望申込書!E24</f>
        <v>インドネシア・ジャカルタ</v>
      </c>
      <c r="B7" s="888"/>
      <c r="C7" s="888"/>
      <c r="D7" s="888"/>
      <c r="E7" s="888"/>
      <c r="F7" s="888"/>
      <c r="G7" s="888"/>
      <c r="H7" s="888"/>
      <c r="I7" s="888"/>
      <c r="J7" s="888"/>
      <c r="K7" s="888"/>
    </row>
    <row r="9" spans="1:11" ht="17.25" customHeight="1">
      <c r="A9" s="889" t="s">
        <v>923</v>
      </c>
      <c r="B9" s="889"/>
      <c r="C9" s="889"/>
      <c r="D9" s="889"/>
      <c r="E9" s="889"/>
      <c r="F9" s="889"/>
      <c r="G9" s="889"/>
      <c r="H9" s="889"/>
      <c r="I9" s="889"/>
      <c r="J9" s="889"/>
      <c r="K9" s="889"/>
    </row>
    <row r="10" spans="1:11" ht="17.25" customHeight="1">
      <c r="A10" s="889"/>
      <c r="B10" s="889"/>
      <c r="C10" s="889"/>
      <c r="D10" s="889"/>
      <c r="E10" s="889"/>
      <c r="F10" s="889"/>
      <c r="G10" s="889"/>
      <c r="H10" s="889"/>
      <c r="I10" s="889"/>
      <c r="J10" s="889"/>
      <c r="K10" s="889"/>
    </row>
    <row r="11" spans="1:11" ht="7.5" customHeight="1"/>
    <row r="12" spans="1:11" ht="17.25" customHeight="1">
      <c r="A12" s="890" t="s">
        <v>117</v>
      </c>
      <c r="B12" s="890"/>
      <c r="C12" s="890"/>
      <c r="D12" s="890"/>
      <c r="E12" s="890"/>
      <c r="F12" s="890"/>
      <c r="G12" s="890"/>
      <c r="H12" s="890"/>
      <c r="I12" s="890"/>
      <c r="J12" s="890"/>
      <c r="K12" s="890"/>
    </row>
    <row r="13" spans="1:11" ht="11.25" customHeight="1"/>
    <row r="14" spans="1:11" ht="17.25" customHeight="1">
      <c r="A14" s="756" t="s">
        <v>76</v>
      </c>
      <c r="B14" s="770"/>
      <c r="C14" s="757"/>
      <c r="D14" s="31" t="s">
        <v>26</v>
      </c>
      <c r="E14" s="894" t="str">
        <f>①海外研修実施希望申込書!F11</f>
        <v>株式会社AOTS</v>
      </c>
      <c r="F14" s="894"/>
      <c r="G14" s="894"/>
      <c r="H14" s="894"/>
      <c r="I14" s="894"/>
      <c r="J14" s="894"/>
      <c r="K14" s="895"/>
    </row>
    <row r="15" spans="1:11" ht="17.25" customHeight="1">
      <c r="A15" s="760"/>
      <c r="B15" s="890"/>
      <c r="C15" s="761"/>
      <c r="D15" s="19" t="s">
        <v>27</v>
      </c>
      <c r="E15" s="872" t="str">
        <f>①海外研修実施希望申込書!F12</f>
        <v>AOTS Co., Ltd.</v>
      </c>
      <c r="F15" s="872"/>
      <c r="G15" s="872"/>
      <c r="H15" s="872"/>
      <c r="I15" s="872"/>
      <c r="J15" s="872"/>
      <c r="K15" s="896"/>
    </row>
    <row r="16" spans="1:11" ht="17.25" customHeight="1">
      <c r="A16" s="756" t="s">
        <v>119</v>
      </c>
      <c r="B16" s="770"/>
      <c r="C16" s="757"/>
      <c r="D16" s="882" t="str">
        <f>①海外研修実施希望申込書!F13</f>
        <v>〒120-8534</v>
      </c>
      <c r="E16" s="882"/>
      <c r="F16" s="882"/>
      <c r="G16" s="882"/>
      <c r="H16" s="882"/>
      <c r="I16" s="882"/>
      <c r="J16" s="882"/>
      <c r="K16" s="882"/>
    </row>
    <row r="17" spans="1:11" ht="17.25" customHeight="1">
      <c r="A17" s="760"/>
      <c r="B17" s="890"/>
      <c r="C17" s="761"/>
      <c r="D17" s="883" t="str">
        <f>①海外研修実施希望申込書!F14</f>
        <v>東京都足立区千住東1-30-1</v>
      </c>
      <c r="E17" s="883"/>
      <c r="F17" s="883"/>
      <c r="G17" s="883"/>
      <c r="H17" s="883"/>
      <c r="I17" s="883"/>
      <c r="J17" s="883"/>
      <c r="K17" s="883"/>
    </row>
    <row r="18" spans="1:11" ht="17.25" customHeight="1">
      <c r="A18" s="738"/>
      <c r="B18" s="771"/>
      <c r="C18" s="739"/>
      <c r="D18" s="884"/>
      <c r="E18" s="884"/>
      <c r="F18" s="884"/>
      <c r="G18" s="884"/>
      <c r="H18" s="884"/>
      <c r="I18" s="884"/>
      <c r="J18" s="884"/>
      <c r="K18" s="884"/>
    </row>
    <row r="19" spans="1:11" ht="17.25" customHeight="1">
      <c r="A19" s="756" t="s">
        <v>120</v>
      </c>
      <c r="B19" s="757"/>
      <c r="C19" s="32" t="s">
        <v>121</v>
      </c>
      <c r="D19" s="879" t="str">
        <f>①海外研修実施希望申込書!F16</f>
        <v>代表取締役</v>
      </c>
      <c r="E19" s="879"/>
      <c r="F19" s="879"/>
      <c r="G19" s="879"/>
      <c r="H19" s="879"/>
      <c r="I19" s="879"/>
      <c r="J19" s="879"/>
      <c r="K19" s="879"/>
    </row>
    <row r="20" spans="1:11" ht="17.25" customHeight="1">
      <c r="A20" s="738"/>
      <c r="B20" s="739"/>
      <c r="C20" s="33" t="s">
        <v>29</v>
      </c>
      <c r="D20" s="871" t="str">
        <f>①海外研修実施希望申込書!F17</f>
        <v>田中　太郎</v>
      </c>
      <c r="E20" s="872"/>
      <c r="F20" s="872"/>
      <c r="G20" s="872"/>
      <c r="H20" s="872"/>
      <c r="I20" s="872"/>
      <c r="J20" s="873" t="s">
        <v>330</v>
      </c>
      <c r="K20" s="874"/>
    </row>
    <row r="22" spans="1:11" ht="6.75" customHeight="1"/>
    <row r="23" spans="1:11" ht="6.75" customHeight="1"/>
    <row r="24" spans="1:11" s="119" customFormat="1" ht="17.25" customHeight="1">
      <c r="A24" s="119" t="s">
        <v>906</v>
      </c>
    </row>
    <row r="25" spans="1:11" ht="21" customHeight="1">
      <c r="A25" s="452" t="s">
        <v>42</v>
      </c>
      <c r="B25" s="453" t="s">
        <v>43</v>
      </c>
      <c r="C25" s="453"/>
      <c r="D25" s="1199">
        <f>①海外研修実施希望申込書!E42</f>
        <v>0</v>
      </c>
      <c r="E25" s="1199"/>
      <c r="F25" s="1199"/>
      <c r="G25" s="1199"/>
      <c r="H25" s="1199"/>
      <c r="I25" s="1199"/>
      <c r="J25" s="1199"/>
      <c r="K25" s="1199"/>
    </row>
    <row r="26" spans="1:11" ht="21" customHeight="1">
      <c r="A26" s="452" t="s">
        <v>11</v>
      </c>
      <c r="B26" s="453" t="s">
        <v>31</v>
      </c>
      <c r="C26" s="453"/>
      <c r="D26" s="1200">
        <f>①海外研修実施希望申込書!C49</f>
        <v>0</v>
      </c>
      <c r="E26" s="1200"/>
      <c r="F26" s="1200"/>
      <c r="G26" s="1200"/>
      <c r="H26" s="1200"/>
      <c r="I26" s="1200"/>
      <c r="J26" s="1200"/>
      <c r="K26" s="1201"/>
    </row>
    <row r="27" spans="1:11" ht="21" customHeight="1">
      <c r="A27" s="48"/>
      <c r="B27" s="25"/>
      <c r="C27" s="25"/>
      <c r="D27" s="1202"/>
      <c r="E27" s="1202"/>
      <c r="F27" s="1202"/>
      <c r="G27" s="1202"/>
      <c r="H27" s="1202"/>
      <c r="I27" s="1202"/>
      <c r="J27" s="1202"/>
      <c r="K27" s="1203"/>
    </row>
    <row r="28" spans="1:11" ht="21" customHeight="1">
      <c r="A28" s="454" t="s">
        <v>46</v>
      </c>
      <c r="B28" s="62" t="s">
        <v>907</v>
      </c>
      <c r="C28" s="455"/>
      <c r="D28" s="455"/>
      <c r="E28" s="455"/>
      <c r="F28" s="55"/>
      <c r="G28" s="61"/>
      <c r="H28" s="61"/>
      <c r="I28" s="61"/>
      <c r="J28" s="61"/>
      <c r="K28" s="62"/>
    </row>
    <row r="29" spans="1:11" ht="21" customHeight="1">
      <c r="A29" s="50"/>
      <c r="B29" s="1069">
        <f>⑤海外研修実施計画の概要!B13</f>
        <v>0</v>
      </c>
      <c r="C29" s="1069"/>
      <c r="D29" s="450" t="s">
        <v>210</v>
      </c>
      <c r="E29" s="1069">
        <f>⑤海外研修実施計画の概要!G13</f>
        <v>0</v>
      </c>
      <c r="F29" s="1069"/>
      <c r="G29" s="1069"/>
      <c r="H29" s="1204">
        <f>⑤海外研修実施計画の概要!L32</f>
        <v>0</v>
      </c>
      <c r="I29" s="1204"/>
      <c r="J29" s="450"/>
      <c r="K29" s="451"/>
    </row>
    <row r="30" spans="1:11" ht="21" customHeight="1">
      <c r="A30" s="456" t="s">
        <v>47</v>
      </c>
      <c r="B30" s="457" t="s">
        <v>909</v>
      </c>
      <c r="C30" s="457"/>
      <c r="D30" s="1197">
        <f>⑤海外研修実施計画の概要!B15</f>
        <v>20</v>
      </c>
      <c r="E30" s="1197"/>
      <c r="F30" s="1197"/>
      <c r="G30" s="1197"/>
      <c r="H30" s="1197"/>
      <c r="I30" s="1197"/>
      <c r="J30" s="1197"/>
      <c r="K30" s="1198"/>
    </row>
    <row r="32" spans="1:11" s="119" customFormat="1" ht="17.25" customHeight="1">
      <c r="A32" s="119" t="s">
        <v>908</v>
      </c>
    </row>
    <row r="33" spans="1:11" ht="36" customHeight="1">
      <c r="A33" s="449"/>
      <c r="B33" s="66"/>
      <c r="C33" s="66"/>
      <c r="D33" s="66"/>
      <c r="E33" s="66"/>
      <c r="F33" s="66"/>
      <c r="G33" s="66"/>
      <c r="H33" s="66"/>
      <c r="I33" s="66"/>
      <c r="J33" s="66"/>
      <c r="K33" s="22"/>
    </row>
    <row r="35" spans="1:11" s="119" customFormat="1" ht="17.25" customHeight="1">
      <c r="A35" s="119" t="s">
        <v>910</v>
      </c>
    </row>
    <row r="36" spans="1:11" ht="60.75" customHeight="1">
      <c r="A36" s="1194"/>
      <c r="B36" s="1195"/>
      <c r="C36" s="1195"/>
      <c r="D36" s="1195"/>
      <c r="E36" s="1195"/>
      <c r="F36" s="1195"/>
      <c r="G36" s="1195"/>
      <c r="H36" s="1195"/>
      <c r="I36" s="1195"/>
      <c r="J36" s="1195"/>
      <c r="K36" s="1196"/>
    </row>
    <row r="38" spans="1:11" s="119" customFormat="1" ht="17.25" customHeight="1">
      <c r="A38" s="119" t="s">
        <v>911</v>
      </c>
    </row>
    <row r="39" spans="1:11" ht="60.75" customHeight="1">
      <c r="A39" s="1194"/>
      <c r="B39" s="1195"/>
      <c r="C39" s="1195"/>
      <c r="D39" s="1195"/>
      <c r="E39" s="1195"/>
      <c r="F39" s="1195"/>
      <c r="G39" s="1195"/>
      <c r="H39" s="1195"/>
      <c r="I39" s="1195"/>
      <c r="J39" s="1195"/>
      <c r="K39" s="1196"/>
    </row>
  </sheetData>
  <mergeCells count="24">
    <mergeCell ref="A12:K12"/>
    <mergeCell ref="A1:K1"/>
    <mergeCell ref="J3:K3"/>
    <mergeCell ref="A6:K6"/>
    <mergeCell ref="A7:K7"/>
    <mergeCell ref="A9:K10"/>
    <mergeCell ref="A19:B20"/>
    <mergeCell ref="D19:K19"/>
    <mergeCell ref="D20:I20"/>
    <mergeCell ref="J20:K20"/>
    <mergeCell ref="A14:C15"/>
    <mergeCell ref="E14:K14"/>
    <mergeCell ref="E15:K15"/>
    <mergeCell ref="A16:C18"/>
    <mergeCell ref="D16:K16"/>
    <mergeCell ref="D17:K18"/>
    <mergeCell ref="A36:K36"/>
    <mergeCell ref="A39:K39"/>
    <mergeCell ref="D30:K30"/>
    <mergeCell ref="D25:K25"/>
    <mergeCell ref="D26:K27"/>
    <mergeCell ref="B29:C29"/>
    <mergeCell ref="E29:G29"/>
    <mergeCell ref="H29:I2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2579" r:id="rId4" name="Check Box 3">
              <controlPr defaultSize="0" autoFill="0" autoLine="0" autoPict="0">
                <anchor moveWithCells="1">
                  <from>
                    <xdr:col>0</xdr:col>
                    <xdr:colOff>114300</xdr:colOff>
                    <xdr:row>32</xdr:row>
                    <xdr:rowOff>31750</xdr:rowOff>
                  </from>
                  <to>
                    <xdr:col>2</xdr:col>
                    <xdr:colOff>184150</xdr:colOff>
                    <xdr:row>32</xdr:row>
                    <xdr:rowOff>393700</xdr:rowOff>
                  </to>
                </anchor>
              </controlPr>
            </control>
          </mc:Choice>
        </mc:AlternateContent>
        <mc:AlternateContent xmlns:mc="http://schemas.openxmlformats.org/markup-compatibility/2006">
          <mc:Choice Requires="x14">
            <control shapeId="152589" r:id="rId5" name="Check Box 13">
              <controlPr defaultSize="0" autoFill="0" autoLine="0" autoPict="0">
                <anchor moveWithCells="1">
                  <from>
                    <xdr:col>2</xdr:col>
                    <xdr:colOff>209550</xdr:colOff>
                    <xdr:row>32</xdr:row>
                    <xdr:rowOff>38100</xdr:rowOff>
                  </from>
                  <to>
                    <xdr:col>4</xdr:col>
                    <xdr:colOff>19050</xdr:colOff>
                    <xdr:row>32</xdr:row>
                    <xdr:rowOff>400050</xdr:rowOff>
                  </to>
                </anchor>
              </controlPr>
            </control>
          </mc:Choice>
        </mc:AlternateContent>
        <mc:AlternateContent xmlns:mc="http://schemas.openxmlformats.org/markup-compatibility/2006">
          <mc:Choice Requires="x14">
            <control shapeId="152590" r:id="rId6" name="Check Box 14">
              <controlPr defaultSize="0" autoFill="0" autoLine="0" autoPict="0">
                <anchor moveWithCells="1">
                  <from>
                    <xdr:col>4</xdr:col>
                    <xdr:colOff>355600</xdr:colOff>
                    <xdr:row>32</xdr:row>
                    <xdr:rowOff>31750</xdr:rowOff>
                  </from>
                  <to>
                    <xdr:col>6</xdr:col>
                    <xdr:colOff>393700</xdr:colOff>
                    <xdr:row>32</xdr:row>
                    <xdr:rowOff>393700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L64"/>
  <sheetViews>
    <sheetView showGridLines="0" view="pageBreakPreview" topLeftCell="A28" zoomScale="70" zoomScaleNormal="100" zoomScaleSheetLayoutView="70" workbookViewId="0">
      <selection activeCell="L38" sqref="L38"/>
    </sheetView>
  </sheetViews>
  <sheetFormatPr defaultColWidth="9" defaultRowHeight="17.25" customHeight="1"/>
  <cols>
    <col min="1" max="1" width="3.08984375" style="3" bestFit="1" customWidth="1"/>
    <col min="2" max="2" width="11" style="3" customWidth="1"/>
    <col min="3" max="3" width="12.08984375" style="3" customWidth="1"/>
    <col min="4" max="4" width="9.08984375" style="3" customWidth="1"/>
    <col min="5" max="6" width="10.90625" style="3" customWidth="1"/>
    <col min="7" max="7" width="17.453125" style="3" customWidth="1"/>
    <col min="8" max="8" width="15.26953125" style="3" bestFit="1" customWidth="1"/>
    <col min="9" max="16384" width="9" style="3"/>
  </cols>
  <sheetData>
    <row r="1" spans="1:12" ht="17.25" customHeight="1">
      <c r="A1" s="699" t="str">
        <f>①海外研修実施希望申込書!D7</f>
        <v>技術協力活用型・新興国市場開拓事業（研修・専門家派遣・寄附講座開設事業）</v>
      </c>
      <c r="B1" s="699"/>
      <c r="C1" s="699"/>
      <c r="D1" s="699"/>
      <c r="E1" s="699"/>
      <c r="F1" s="699"/>
      <c r="G1" s="699"/>
      <c r="H1" s="699"/>
      <c r="L1" s="3" t="s">
        <v>1084</v>
      </c>
    </row>
    <row r="2" spans="1:12" ht="17.25" customHeight="1">
      <c r="L2" s="3" t="s">
        <v>1085</v>
      </c>
    </row>
    <row r="3" spans="1:12" ht="17.25" customHeight="1">
      <c r="A3" s="3" t="s">
        <v>313</v>
      </c>
      <c r="H3" s="215">
        <v>45017</v>
      </c>
      <c r="L3" s="3" t="s">
        <v>1086</v>
      </c>
    </row>
    <row r="4" spans="1:12" ht="17.25" customHeight="1">
      <c r="A4" s="3" t="s">
        <v>314</v>
      </c>
    </row>
    <row r="6" spans="1:12" ht="16.5">
      <c r="A6" s="700" t="s">
        <v>315</v>
      </c>
      <c r="B6" s="700"/>
      <c r="C6" s="700"/>
      <c r="D6" s="700"/>
      <c r="E6" s="700"/>
      <c r="F6" s="700"/>
      <c r="G6" s="700"/>
      <c r="H6" s="700"/>
    </row>
    <row r="7" spans="1:12" s="181" customFormat="1" ht="17.25" customHeight="1">
      <c r="A7" s="888"/>
      <c r="B7" s="888"/>
      <c r="C7" s="888"/>
      <c r="D7" s="888"/>
      <c r="E7" s="888"/>
      <c r="F7" s="888"/>
      <c r="G7" s="888"/>
      <c r="H7" s="888"/>
    </row>
    <row r="9" spans="1:12" ht="17.25" customHeight="1">
      <c r="A9" s="913" t="s">
        <v>503</v>
      </c>
      <c r="B9" s="913"/>
      <c r="C9" s="913"/>
      <c r="D9" s="913"/>
      <c r="E9" s="913"/>
      <c r="F9" s="913"/>
      <c r="G9" s="913"/>
      <c r="H9" s="913"/>
    </row>
    <row r="10" spans="1:12" ht="17.25" customHeight="1">
      <c r="A10" s="913"/>
      <c r="B10" s="913"/>
      <c r="C10" s="913"/>
      <c r="D10" s="913"/>
      <c r="E10" s="913"/>
      <c r="F10" s="913"/>
      <c r="G10" s="913"/>
      <c r="H10" s="913"/>
    </row>
    <row r="11" spans="1:12" ht="17.25" customHeight="1">
      <c r="A11" s="913"/>
      <c r="B11" s="913"/>
      <c r="C11" s="913"/>
      <c r="D11" s="913"/>
      <c r="E11" s="913"/>
      <c r="F11" s="913"/>
      <c r="G11" s="913"/>
      <c r="H11" s="913"/>
    </row>
    <row r="13" spans="1:12" ht="17.25" customHeight="1">
      <c r="A13" s="890" t="s">
        <v>316</v>
      </c>
      <c r="B13" s="890"/>
      <c r="C13" s="890"/>
      <c r="D13" s="890"/>
      <c r="E13" s="890"/>
      <c r="F13" s="890"/>
      <c r="G13" s="890"/>
      <c r="H13" s="890"/>
    </row>
    <row r="15" spans="1:12" ht="17.25" customHeight="1">
      <c r="A15" s="756" t="s">
        <v>317</v>
      </c>
      <c r="B15" s="770"/>
      <c r="C15" s="757"/>
      <c r="D15" s="95" t="s">
        <v>318</v>
      </c>
      <c r="E15" s="1086" t="str">
        <f>①海外研修実施希望申込書!F11</f>
        <v>株式会社AOTS</v>
      </c>
      <c r="F15" s="1086"/>
      <c r="G15" s="1086"/>
      <c r="H15" s="1229"/>
    </row>
    <row r="16" spans="1:12" ht="17.25" customHeight="1">
      <c r="A16" s="738"/>
      <c r="B16" s="771"/>
      <c r="C16" s="739"/>
      <c r="D16" s="42" t="s">
        <v>319</v>
      </c>
      <c r="E16" s="1085" t="str">
        <f>①海外研修実施希望申込書!F12</f>
        <v>AOTS Co., Ltd.</v>
      </c>
      <c r="F16" s="1085"/>
      <c r="G16" s="1085"/>
      <c r="H16" s="1228"/>
    </row>
    <row r="17" spans="1:8" ht="17.25" customHeight="1">
      <c r="A17" s="756" t="s">
        <v>320</v>
      </c>
      <c r="B17" s="770"/>
      <c r="C17" s="757"/>
      <c r="D17" s="1223" t="str">
        <f>①海外研修実施希望申込書!F13</f>
        <v>〒120-8534</v>
      </c>
      <c r="E17" s="1224"/>
      <c r="F17" s="1224"/>
      <c r="G17" s="1224"/>
      <c r="H17" s="1225"/>
    </row>
    <row r="18" spans="1:8" ht="17.25" customHeight="1">
      <c r="A18" s="760"/>
      <c r="B18" s="890"/>
      <c r="C18" s="761"/>
      <c r="D18" s="1205" t="str">
        <f>①海外研修実施希望申込書!F14</f>
        <v>東京都足立区千住東1-30-1</v>
      </c>
      <c r="E18" s="1206"/>
      <c r="F18" s="1206"/>
      <c r="G18" s="1206"/>
      <c r="H18" s="1207"/>
    </row>
    <row r="19" spans="1:8" ht="17.25" customHeight="1">
      <c r="A19" s="738"/>
      <c r="B19" s="771"/>
      <c r="C19" s="739"/>
      <c r="D19" s="1208"/>
      <c r="E19" s="999"/>
      <c r="F19" s="999"/>
      <c r="G19" s="999"/>
      <c r="H19" s="1000"/>
    </row>
    <row r="20" spans="1:8" ht="17.25" customHeight="1">
      <c r="A20" s="756" t="s">
        <v>321</v>
      </c>
      <c r="B20" s="757"/>
      <c r="C20" s="34" t="s">
        <v>322</v>
      </c>
      <c r="D20" s="1226" t="str">
        <f>①海外研修実施希望申込書!F16</f>
        <v>代表取締役</v>
      </c>
      <c r="E20" s="956"/>
      <c r="F20" s="956"/>
      <c r="G20" s="956"/>
      <c r="H20" s="957"/>
    </row>
    <row r="21" spans="1:8" ht="17.25" customHeight="1">
      <c r="A21" s="738"/>
      <c r="B21" s="739"/>
      <c r="C21" s="97" t="s">
        <v>323</v>
      </c>
      <c r="D21" s="1221" t="str">
        <f>①海外研修実施希望申込書!F17</f>
        <v>田中　太郎</v>
      </c>
      <c r="E21" s="991"/>
      <c r="F21" s="991"/>
      <c r="G21" s="1222"/>
      <c r="H21" s="145"/>
    </row>
    <row r="22" spans="1:8" ht="17.25" customHeight="1">
      <c r="A22" s="760" t="s">
        <v>325</v>
      </c>
      <c r="B22" s="761"/>
      <c r="C22" s="96" t="s">
        <v>324</v>
      </c>
      <c r="D22" s="1005" t="str">
        <f>①海外研修実施希望申込書!F18</f>
        <v>製造本部　製造第1課　課長</v>
      </c>
      <c r="E22" s="1005"/>
      <c r="F22" s="1005"/>
      <c r="G22" s="1005"/>
      <c r="H22" s="1227"/>
    </row>
    <row r="23" spans="1:8" ht="17.25" customHeight="1">
      <c r="A23" s="760"/>
      <c r="B23" s="761"/>
      <c r="C23" s="35" t="s">
        <v>323</v>
      </c>
      <c r="D23" s="1209" t="str">
        <f>①海外研修実施希望申込書!F19</f>
        <v>山田　二郎</v>
      </c>
      <c r="E23" s="1210"/>
      <c r="F23" s="1210"/>
      <c r="G23" s="1210"/>
      <c r="H23" s="216"/>
    </row>
    <row r="24" spans="1:8" ht="17.25" customHeight="1">
      <c r="A24" s="760"/>
      <c r="B24" s="761"/>
      <c r="C24" s="98" t="s">
        <v>326</v>
      </c>
      <c r="D24" s="1218" t="str">
        <f>③海外研修実施申請書!D23</f>
        <v>〒</v>
      </c>
      <c r="E24" s="1219"/>
      <c r="F24" s="1219"/>
      <c r="G24" s="1219"/>
      <c r="H24" s="1220"/>
    </row>
    <row r="25" spans="1:8" ht="17.25" customHeight="1">
      <c r="A25" s="760"/>
      <c r="B25" s="761"/>
      <c r="C25" s="885" t="s">
        <v>416</v>
      </c>
      <c r="D25" s="1206" t="str">
        <f>③海外研修実施申請書!D24</f>
        <v>同上</v>
      </c>
      <c r="E25" s="1206"/>
      <c r="F25" s="1206"/>
      <c r="G25" s="1206"/>
      <c r="H25" s="1207"/>
    </row>
    <row r="26" spans="1:8" ht="17.25" customHeight="1">
      <c r="A26" s="760"/>
      <c r="B26" s="761"/>
      <c r="C26" s="886"/>
      <c r="D26" s="995"/>
      <c r="E26" s="995"/>
      <c r="F26" s="995"/>
      <c r="G26" s="995"/>
      <c r="H26" s="996"/>
    </row>
    <row r="27" spans="1:8" ht="17.25" customHeight="1">
      <c r="A27" s="760"/>
      <c r="B27" s="761"/>
      <c r="C27" s="35" t="s">
        <v>327</v>
      </c>
      <c r="D27" s="1230" t="str">
        <f>①海外研修実施希望申込書!G20</f>
        <v>03-xxxx-xxxx</v>
      </c>
      <c r="E27" s="1231"/>
      <c r="F27" s="1231"/>
      <c r="G27" s="1231"/>
      <c r="H27" s="1232"/>
    </row>
    <row r="28" spans="1:8" ht="17.25" customHeight="1">
      <c r="A28" s="760"/>
      <c r="B28" s="761"/>
      <c r="C28" s="35" t="s">
        <v>328</v>
      </c>
      <c r="D28" s="1230" t="str">
        <f>①海外研修実施希望申込書!J20</f>
        <v>03-xxxx-xxxx</v>
      </c>
      <c r="E28" s="1231"/>
      <c r="F28" s="1231"/>
      <c r="G28" s="1231"/>
      <c r="H28" s="1232"/>
    </row>
    <row r="29" spans="1:8" ht="17.25" customHeight="1">
      <c r="A29" s="738"/>
      <c r="B29" s="739"/>
      <c r="C29" s="97" t="s">
        <v>329</v>
      </c>
      <c r="D29" s="1233" t="str">
        <f>①海外研修実施希望申込書!G21</f>
        <v>yamada@aots.co.jp</v>
      </c>
      <c r="E29" s="1233"/>
      <c r="F29" s="1233"/>
      <c r="G29" s="1233"/>
      <c r="H29" s="1234"/>
    </row>
    <row r="31" spans="1:8" ht="17.25" customHeight="1">
      <c r="A31" s="869" t="s">
        <v>854</v>
      </c>
      <c r="B31" s="1081"/>
      <c r="C31" s="870"/>
      <c r="D31" s="621" t="s">
        <v>1083</v>
      </c>
      <c r="E31" s="622" t="s">
        <v>1084</v>
      </c>
      <c r="F31" s="623"/>
      <c r="G31" s="1214">
        <f>IF(E31=L1,⑭海外研修実施費実績額並びに精算払請求金額の算出内訳!N37,'⑭-b（日本円以外の精算)'!O37)</f>
        <v>0</v>
      </c>
      <c r="H31" s="1215"/>
    </row>
    <row r="33" spans="1:8" ht="17.25" customHeight="1">
      <c r="A33" s="869" t="s">
        <v>855</v>
      </c>
      <c r="B33" s="1081"/>
      <c r="C33" s="870"/>
      <c r="D33" s="1194" t="str">
        <f>①海外研修実施希望申込書!C30</f>
        <v>現場リーダーのための5Sの基本と生産管理研修</v>
      </c>
      <c r="E33" s="1195"/>
      <c r="F33" s="1195"/>
      <c r="G33" s="1195"/>
      <c r="H33" s="1196"/>
    </row>
    <row r="34" spans="1:8" ht="17.25" customHeight="1">
      <c r="A34" s="869" t="s">
        <v>856</v>
      </c>
      <c r="B34" s="1081"/>
      <c r="C34" s="870"/>
      <c r="D34" s="1194" t="str">
        <f>①海外研修実施希望申込書!E24</f>
        <v>インドネシア・ジャカルタ</v>
      </c>
      <c r="E34" s="1195"/>
      <c r="F34" s="1195"/>
      <c r="G34" s="1195"/>
      <c r="H34" s="1196"/>
    </row>
    <row r="35" spans="1:8" ht="17.25" customHeight="1">
      <c r="A35" s="869" t="s">
        <v>857</v>
      </c>
      <c r="B35" s="1081"/>
      <c r="C35" s="870"/>
      <c r="D35" s="1216">
        <f>⑤海外研修実施計画の概要!B13</f>
        <v>0</v>
      </c>
      <c r="E35" s="1217"/>
      <c r="F35" s="70" t="s">
        <v>1088</v>
      </c>
      <c r="G35" s="624">
        <f>⑤海外研修実施計画の概要!G13</f>
        <v>0</v>
      </c>
      <c r="H35" s="641">
        <f>'⑮海外研修実施結果（報告書）'!M13</f>
        <v>5</v>
      </c>
    </row>
    <row r="36" spans="1:8" ht="17.25" customHeight="1">
      <c r="A36" s="869" t="s">
        <v>858</v>
      </c>
      <c r="B36" s="1081"/>
      <c r="C36" s="870"/>
      <c r="D36" s="1211"/>
      <c r="E36" s="1212"/>
      <c r="F36" s="1212"/>
      <c r="G36" s="1212"/>
      <c r="H36" s="1213"/>
    </row>
    <row r="41" spans="1:8" ht="17.25" customHeight="1">
      <c r="A41" s="869" t="s">
        <v>1089</v>
      </c>
      <c r="B41" s="1081"/>
      <c r="C41" s="870"/>
      <c r="D41" s="1194" t="str">
        <f>⑤海外研修実施計画の概要!E64</f>
        <v>Kaigai Kenshu Inc.</v>
      </c>
      <c r="E41" s="1195"/>
      <c r="F41" s="1195"/>
      <c r="G41" s="1195"/>
      <c r="H41" s="1196"/>
    </row>
    <row r="42" spans="1:8" ht="17.25" customHeight="1">
      <c r="A42" s="869" t="s">
        <v>1134</v>
      </c>
      <c r="B42" s="1081"/>
      <c r="C42" s="870"/>
      <c r="D42" s="1194" t="str">
        <f>①海外研修実施希望申込書!K8</f>
        <v>中堅中小</v>
      </c>
      <c r="E42" s="1195"/>
      <c r="F42" s="1195"/>
      <c r="G42" s="1195"/>
      <c r="H42" s="1196"/>
    </row>
    <row r="43" spans="1:8" ht="17.25" customHeight="1">
      <c r="A43" s="869" t="s">
        <v>1140</v>
      </c>
      <c r="B43" s="1081"/>
      <c r="C43" s="870"/>
      <c r="D43" s="1235">
        <f>IF(D44=B59,D59,IF(D42=C60,D60,IF(D42=C61,D61,D62)))</f>
        <v>0.66666666666666663</v>
      </c>
      <c r="E43" s="1236"/>
      <c r="F43" s="1236"/>
      <c r="G43" s="1236"/>
      <c r="H43" s="1237"/>
    </row>
    <row r="44" spans="1:8" ht="17.25" customHeight="1">
      <c r="A44" s="869" t="s">
        <v>1090</v>
      </c>
      <c r="B44" s="1081"/>
      <c r="C44" s="870"/>
      <c r="D44" s="1194" t="str">
        <f>①海外研修実施希望申込書!D7</f>
        <v>技術協力活用型・新興国市場開拓事業（研修・専門家派遣・寄附講座開設事業）</v>
      </c>
      <c r="E44" s="1195"/>
      <c r="F44" s="1195"/>
      <c r="G44" s="1195"/>
      <c r="H44" s="1196"/>
    </row>
    <row r="45" spans="1:8" ht="17.25" customHeight="1">
      <c r="A45" s="869" t="s">
        <v>1124</v>
      </c>
      <c r="B45" s="1081"/>
      <c r="C45" s="870"/>
      <c r="D45" s="1194">
        <f>①海外研修実施希望申込書!D8</f>
        <v>0</v>
      </c>
      <c r="E45" s="1195"/>
      <c r="F45" s="1195"/>
      <c r="G45" s="1195"/>
      <c r="H45" s="1196"/>
    </row>
    <row r="46" spans="1:8" ht="17.25" customHeight="1">
      <c r="A46" s="869" t="s">
        <v>1091</v>
      </c>
      <c r="B46" s="1081"/>
      <c r="C46" s="870"/>
      <c r="D46" s="1194" t="str">
        <f>①海外研修実施希望申込書!J7</f>
        <v>通常型</v>
      </c>
      <c r="E46" s="1195"/>
      <c r="F46" s="1195"/>
      <c r="G46" s="1195"/>
      <c r="H46" s="1196"/>
    </row>
    <row r="47" spans="1:8" ht="17.25" customHeight="1">
      <c r="A47" s="869" t="s">
        <v>1157</v>
      </c>
      <c r="B47" s="1081"/>
      <c r="C47" s="870"/>
      <c r="D47" s="3" t="str">
        <f>①海外研修実施希望申込書!K7</f>
        <v>対面</v>
      </c>
    </row>
    <row r="48" spans="1:8" ht="17.25" customHeight="1">
      <c r="A48" s="869" t="s">
        <v>1127</v>
      </c>
      <c r="B48" s="1081"/>
      <c r="C48" s="870"/>
      <c r="D48" s="1194">
        <f>'⑮海外研修実施結果（報告書）'!F15</f>
        <v>0</v>
      </c>
      <c r="E48" s="1195"/>
      <c r="F48" s="1195"/>
      <c r="G48" s="1195"/>
      <c r="H48" s="1196"/>
    </row>
    <row r="57" spans="2:4" ht="17.25" customHeight="1">
      <c r="B57" s="292" t="s">
        <v>1135</v>
      </c>
      <c r="C57" s="292"/>
      <c r="D57" s="292"/>
    </row>
    <row r="58" spans="2:4" ht="17.25" customHeight="1">
      <c r="B58" s="634" t="s">
        <v>1136</v>
      </c>
      <c r="C58" s="634" t="s">
        <v>1137</v>
      </c>
      <c r="D58" s="634" t="s">
        <v>1138</v>
      </c>
    </row>
    <row r="59" spans="2:4" ht="17.25" customHeight="1">
      <c r="B59" s="635" t="s">
        <v>1139</v>
      </c>
      <c r="C59" s="44" t="s">
        <v>1130</v>
      </c>
      <c r="D59" s="636">
        <v>0.66666666666666663</v>
      </c>
    </row>
    <row r="60" spans="2:4" ht="17.25" customHeight="1">
      <c r="B60" s="637"/>
      <c r="C60" s="44" t="s">
        <v>1131</v>
      </c>
      <c r="D60" s="636">
        <v>0.66666666666666663</v>
      </c>
    </row>
    <row r="61" spans="2:4" ht="17.25" customHeight="1">
      <c r="B61" s="47" t="s">
        <v>1075</v>
      </c>
      <c r="C61" s="44" t="s">
        <v>1130</v>
      </c>
      <c r="D61" s="636">
        <v>0.5</v>
      </c>
    </row>
    <row r="62" spans="2:4" ht="17.25" customHeight="1">
      <c r="B62" s="637"/>
      <c r="C62" s="44" t="s">
        <v>1131</v>
      </c>
      <c r="D62" s="636">
        <v>0.33333333333333331</v>
      </c>
    </row>
    <row r="63" spans="2:4" ht="17.25" customHeight="1">
      <c r="B63" s="637"/>
      <c r="C63" s="44" t="s">
        <v>1132</v>
      </c>
      <c r="D63" s="636">
        <v>0.75</v>
      </c>
    </row>
    <row r="64" spans="2:4" ht="17.25" customHeight="1">
      <c r="B64" s="638"/>
      <c r="C64" s="44" t="s">
        <v>1133</v>
      </c>
      <c r="D64" s="636">
        <v>0.75</v>
      </c>
    </row>
  </sheetData>
  <mergeCells count="48">
    <mergeCell ref="E15:H15"/>
    <mergeCell ref="A46:C46"/>
    <mergeCell ref="D46:H46"/>
    <mergeCell ref="A45:C45"/>
    <mergeCell ref="D45:H45"/>
    <mergeCell ref="A20:B21"/>
    <mergeCell ref="A22:B29"/>
    <mergeCell ref="D27:H27"/>
    <mergeCell ref="D29:H29"/>
    <mergeCell ref="D28:H28"/>
    <mergeCell ref="A42:C42"/>
    <mergeCell ref="D42:H42"/>
    <mergeCell ref="A43:C43"/>
    <mergeCell ref="D43:H43"/>
    <mergeCell ref="A44:C44"/>
    <mergeCell ref="D44:H44"/>
    <mergeCell ref="D41:H41"/>
    <mergeCell ref="A1:H1"/>
    <mergeCell ref="A6:H6"/>
    <mergeCell ref="A7:H7"/>
    <mergeCell ref="A9:H11"/>
    <mergeCell ref="A13:H13"/>
    <mergeCell ref="A15:C16"/>
    <mergeCell ref="C25:C26"/>
    <mergeCell ref="A17:C19"/>
    <mergeCell ref="D24:H24"/>
    <mergeCell ref="D25:H26"/>
    <mergeCell ref="D21:G21"/>
    <mergeCell ref="D17:H17"/>
    <mergeCell ref="D20:H20"/>
    <mergeCell ref="D22:H22"/>
    <mergeCell ref="E16:H16"/>
    <mergeCell ref="A47:C47"/>
    <mergeCell ref="A48:C48"/>
    <mergeCell ref="D48:H48"/>
    <mergeCell ref="D18:H19"/>
    <mergeCell ref="D23:G23"/>
    <mergeCell ref="A36:C36"/>
    <mergeCell ref="D36:H36"/>
    <mergeCell ref="A31:C31"/>
    <mergeCell ref="A33:C33"/>
    <mergeCell ref="A34:C34"/>
    <mergeCell ref="A35:C35"/>
    <mergeCell ref="D33:H33"/>
    <mergeCell ref="D34:H34"/>
    <mergeCell ref="G31:H31"/>
    <mergeCell ref="D35:E35"/>
    <mergeCell ref="A41:C41"/>
  </mergeCells>
  <phoneticPr fontId="1"/>
  <dataValidations count="1">
    <dataValidation type="list" allowBlank="1" showInputMessage="1" showErrorMessage="1" sqref="E31" xr:uid="{0406D196-6DA5-43FF-8C8F-26B7509C8978}">
      <formula1>$L$1:$L$3</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A6C3-C6FB-4F05-B8FF-2B0B66455AAF}">
  <sheetPr>
    <tabColor theme="9" tint="0.59999389629810485"/>
    <pageSetUpPr fitToPage="1"/>
  </sheetPr>
  <dimension ref="A1:L32"/>
  <sheetViews>
    <sheetView view="pageBreakPreview" zoomScaleNormal="85" zoomScaleSheetLayoutView="100" workbookViewId="0">
      <pane xSplit="2" ySplit="1" topLeftCell="C2" activePane="bottomRight" state="frozen"/>
      <selection activeCell="A2" sqref="A2:T2"/>
      <selection pane="topRight" activeCell="A2" sqref="A2:T2"/>
      <selection pane="bottomLeft" activeCell="A2" sqref="A2:T2"/>
      <selection pane="bottomRight" activeCell="B2" sqref="B2"/>
    </sheetView>
  </sheetViews>
  <sheetFormatPr defaultColWidth="9" defaultRowHeight="12"/>
  <cols>
    <col min="1" max="1" width="3.6328125" style="292" customWidth="1"/>
    <col min="2" max="2" width="12.08984375" style="295" customWidth="1"/>
    <col min="3" max="3" width="27.6328125" style="293" customWidth="1"/>
    <col min="4" max="4" width="10.36328125" style="297" customWidth="1"/>
    <col min="5" max="5" width="10.36328125" style="298" customWidth="1"/>
    <col min="6" max="7" width="9" style="298"/>
    <col min="8" max="8" width="9" style="292"/>
    <col min="9" max="9" width="8.90625" style="295" customWidth="1"/>
    <col min="10" max="10" width="9" style="292"/>
    <col min="11" max="11" width="9" style="323"/>
    <col min="12" max="12" width="14.453125" style="292" customWidth="1"/>
    <col min="13" max="16384" width="9" style="292"/>
  </cols>
  <sheetData>
    <row r="1" spans="1:12" ht="21" customHeight="1">
      <c r="A1" s="288" t="s">
        <v>635</v>
      </c>
      <c r="B1" s="294" t="s">
        <v>254</v>
      </c>
      <c r="C1" s="290" t="s">
        <v>636</v>
      </c>
      <c r="D1" s="296" t="s">
        <v>637</v>
      </c>
      <c r="E1" s="299" t="s">
        <v>641</v>
      </c>
      <c r="F1" s="299" t="s">
        <v>642</v>
      </c>
      <c r="G1" s="299" t="s">
        <v>643</v>
      </c>
      <c r="H1" s="294" t="s">
        <v>644</v>
      </c>
      <c r="I1" s="304" t="s">
        <v>645</v>
      </c>
      <c r="J1" s="291" t="s">
        <v>640</v>
      </c>
      <c r="K1" s="291" t="s">
        <v>638</v>
      </c>
      <c r="L1" s="291" t="s">
        <v>639</v>
      </c>
    </row>
    <row r="2" spans="1:12">
      <c r="A2" s="300"/>
      <c r="B2" s="368"/>
      <c r="C2" s="301"/>
      <c r="D2" s="302"/>
      <c r="E2" s="303"/>
      <c r="F2" s="303"/>
      <c r="G2" s="303"/>
      <c r="H2" s="300"/>
      <c r="I2" s="305"/>
      <c r="J2" s="306"/>
      <c r="K2" s="322"/>
      <c r="L2" s="306"/>
    </row>
    <row r="3" spans="1:12">
      <c r="A3" s="300"/>
      <c r="B3" s="368"/>
      <c r="C3" s="301"/>
      <c r="D3" s="302"/>
      <c r="E3" s="303"/>
      <c r="F3" s="303"/>
      <c r="G3" s="303"/>
      <c r="H3" s="300"/>
      <c r="I3" s="305"/>
      <c r="J3" s="306"/>
      <c r="K3" s="322"/>
      <c r="L3" s="306"/>
    </row>
    <row r="4" spans="1:12">
      <c r="A4" s="300"/>
      <c r="B4" s="368"/>
      <c r="C4" s="301"/>
      <c r="D4" s="302"/>
      <c r="E4" s="303"/>
      <c r="F4" s="303"/>
      <c r="G4" s="303"/>
      <c r="H4" s="300"/>
      <c r="I4" s="305"/>
      <c r="J4" s="306"/>
      <c r="K4" s="322"/>
      <c r="L4" s="306"/>
    </row>
    <row r="5" spans="1:12">
      <c r="A5" s="300"/>
      <c r="B5" s="368"/>
      <c r="C5" s="301"/>
      <c r="D5" s="302"/>
      <c r="E5" s="303"/>
      <c r="F5" s="303"/>
      <c r="G5" s="303"/>
      <c r="H5" s="300"/>
      <c r="I5" s="305"/>
      <c r="J5" s="306"/>
      <c r="K5" s="322"/>
      <c r="L5" s="306"/>
    </row>
    <row r="6" spans="1:12">
      <c r="A6" s="300"/>
      <c r="B6" s="368"/>
      <c r="C6" s="301"/>
      <c r="D6" s="302"/>
      <c r="E6" s="303"/>
      <c r="F6" s="303"/>
      <c r="G6" s="303"/>
      <c r="H6" s="300"/>
      <c r="I6" s="305"/>
      <c r="J6" s="306"/>
      <c r="K6" s="322"/>
      <c r="L6" s="306"/>
    </row>
    <row r="7" spans="1:12">
      <c r="A7" s="300"/>
      <c r="B7" s="368"/>
      <c r="C7" s="301"/>
      <c r="D7" s="302"/>
      <c r="E7" s="303"/>
      <c r="F7" s="303"/>
      <c r="G7" s="303"/>
      <c r="H7" s="300"/>
      <c r="I7" s="305"/>
      <c r="J7" s="306"/>
      <c r="K7" s="322"/>
      <c r="L7" s="306"/>
    </row>
    <row r="8" spans="1:12">
      <c r="A8" s="300"/>
      <c r="B8" s="368"/>
      <c r="C8" s="301"/>
      <c r="D8" s="302"/>
      <c r="E8" s="303"/>
      <c r="F8" s="303"/>
      <c r="G8" s="303"/>
      <c r="H8" s="300"/>
      <c r="I8" s="305"/>
      <c r="J8" s="306"/>
      <c r="K8" s="322"/>
      <c r="L8" s="306"/>
    </row>
    <row r="9" spans="1:12">
      <c r="A9" s="300"/>
      <c r="B9" s="368"/>
      <c r="C9" s="301"/>
      <c r="D9" s="302"/>
      <c r="E9" s="303"/>
      <c r="F9" s="303"/>
      <c r="G9" s="303"/>
      <c r="H9" s="300"/>
      <c r="I9" s="305"/>
      <c r="J9" s="306"/>
      <c r="K9" s="322"/>
      <c r="L9" s="306"/>
    </row>
    <row r="10" spans="1:12">
      <c r="A10" s="300"/>
      <c r="B10" s="368"/>
      <c r="C10" s="301"/>
      <c r="D10" s="302"/>
      <c r="E10" s="303"/>
      <c r="F10" s="303"/>
      <c r="G10" s="303"/>
      <c r="H10" s="300"/>
      <c r="I10" s="305"/>
      <c r="J10" s="306"/>
      <c r="K10" s="322"/>
      <c r="L10" s="306"/>
    </row>
    <row r="11" spans="1:12">
      <c r="A11" s="300"/>
      <c r="B11" s="368"/>
      <c r="C11" s="301"/>
      <c r="D11" s="302"/>
      <c r="E11" s="303"/>
      <c r="F11" s="303"/>
      <c r="G11" s="303"/>
      <c r="H11" s="300"/>
      <c r="I11" s="305"/>
      <c r="J11" s="306"/>
      <c r="K11" s="322"/>
      <c r="L11" s="306"/>
    </row>
    <row r="12" spans="1:12">
      <c r="A12" s="300"/>
      <c r="B12" s="368"/>
      <c r="C12" s="301"/>
      <c r="D12" s="302"/>
      <c r="E12" s="303"/>
      <c r="F12" s="303"/>
      <c r="G12" s="303"/>
      <c r="H12" s="300"/>
      <c r="I12" s="305"/>
      <c r="J12" s="306"/>
      <c r="K12" s="322"/>
      <c r="L12" s="306"/>
    </row>
    <row r="13" spans="1:12">
      <c r="A13" s="300"/>
      <c r="B13" s="368"/>
      <c r="C13" s="301"/>
      <c r="D13" s="302"/>
      <c r="E13" s="303"/>
      <c r="F13" s="303"/>
      <c r="G13" s="303"/>
      <c r="H13" s="300"/>
      <c r="I13" s="305"/>
      <c r="J13" s="306"/>
      <c r="K13" s="322"/>
      <c r="L13" s="306"/>
    </row>
    <row r="14" spans="1:12">
      <c r="A14" s="300"/>
      <c r="B14" s="368"/>
      <c r="C14" s="301"/>
      <c r="D14" s="302"/>
      <c r="E14" s="303"/>
      <c r="F14" s="303"/>
      <c r="G14" s="303"/>
      <c r="H14" s="300"/>
      <c r="I14" s="305"/>
      <c r="J14" s="306"/>
      <c r="K14" s="322"/>
      <c r="L14" s="306"/>
    </row>
    <row r="15" spans="1:12">
      <c r="A15" s="300"/>
      <c r="B15" s="368"/>
      <c r="C15" s="301"/>
      <c r="D15" s="302"/>
      <c r="E15" s="303"/>
      <c r="F15" s="303"/>
      <c r="G15" s="303"/>
      <c r="H15" s="300"/>
      <c r="I15" s="305"/>
      <c r="J15" s="306"/>
      <c r="K15" s="322"/>
      <c r="L15" s="306"/>
    </row>
    <row r="16" spans="1:12">
      <c r="A16" s="300"/>
      <c r="B16" s="368"/>
      <c r="C16" s="301"/>
      <c r="D16" s="302"/>
      <c r="E16" s="303"/>
      <c r="F16" s="303"/>
      <c r="G16" s="303"/>
      <c r="H16" s="300"/>
      <c r="I16" s="305"/>
      <c r="J16" s="306"/>
      <c r="K16" s="322"/>
      <c r="L16" s="306"/>
    </row>
    <row r="17" spans="1:12">
      <c r="A17" s="300"/>
      <c r="B17" s="368"/>
      <c r="C17" s="301"/>
      <c r="D17" s="302"/>
      <c r="E17" s="303"/>
      <c r="F17" s="303"/>
      <c r="G17" s="303"/>
      <c r="H17" s="300"/>
      <c r="I17" s="305"/>
      <c r="J17" s="306"/>
      <c r="K17" s="322"/>
      <c r="L17" s="306"/>
    </row>
    <row r="18" spans="1:12">
      <c r="A18" s="300"/>
      <c r="B18" s="368"/>
      <c r="C18" s="301"/>
      <c r="D18" s="302"/>
      <c r="E18" s="303"/>
      <c r="F18" s="303"/>
      <c r="G18" s="303"/>
      <c r="H18" s="300"/>
      <c r="I18" s="305"/>
      <c r="J18" s="306"/>
      <c r="K18" s="322"/>
      <c r="L18" s="306"/>
    </row>
    <row r="19" spans="1:12">
      <c r="A19" s="300"/>
      <c r="B19" s="368"/>
      <c r="C19" s="301"/>
      <c r="D19" s="302"/>
      <c r="E19" s="303"/>
      <c r="F19" s="303"/>
      <c r="G19" s="303"/>
      <c r="H19" s="300"/>
      <c r="I19" s="305"/>
      <c r="J19" s="306"/>
      <c r="K19" s="322"/>
      <c r="L19" s="306"/>
    </row>
    <row r="20" spans="1:12">
      <c r="A20" s="300"/>
      <c r="B20" s="368"/>
      <c r="C20" s="301"/>
      <c r="D20" s="302"/>
      <c r="E20" s="303"/>
      <c r="F20" s="303"/>
      <c r="G20" s="303"/>
      <c r="H20" s="300"/>
      <c r="I20" s="305"/>
      <c r="J20" s="306"/>
      <c r="K20" s="322"/>
      <c r="L20" s="306"/>
    </row>
    <row r="21" spans="1:12">
      <c r="A21" s="300"/>
      <c r="B21" s="368"/>
      <c r="C21" s="301"/>
      <c r="D21" s="302"/>
      <c r="E21" s="303"/>
      <c r="F21" s="303"/>
      <c r="G21" s="303"/>
      <c r="H21" s="300"/>
      <c r="I21" s="305"/>
      <c r="J21" s="306"/>
      <c r="K21" s="322"/>
      <c r="L21" s="306"/>
    </row>
    <row r="22" spans="1:12">
      <c r="A22" s="300"/>
      <c r="B22" s="368"/>
      <c r="C22" s="301"/>
      <c r="D22" s="302"/>
      <c r="E22" s="303"/>
      <c r="F22" s="303"/>
      <c r="G22" s="303"/>
      <c r="H22" s="300"/>
      <c r="I22" s="305"/>
      <c r="J22" s="306"/>
      <c r="K22" s="322"/>
      <c r="L22" s="306"/>
    </row>
    <row r="23" spans="1:12">
      <c r="A23" s="300"/>
      <c r="B23" s="368"/>
      <c r="C23" s="301"/>
      <c r="D23" s="302"/>
      <c r="E23" s="303"/>
      <c r="F23" s="303"/>
      <c r="G23" s="303"/>
      <c r="H23" s="300"/>
      <c r="I23" s="305"/>
      <c r="J23" s="306"/>
      <c r="K23" s="322"/>
      <c r="L23" s="306"/>
    </row>
    <row r="24" spans="1:12">
      <c r="A24" s="300"/>
      <c r="B24" s="368"/>
      <c r="C24" s="301"/>
      <c r="D24" s="302"/>
      <c r="E24" s="303"/>
      <c r="F24" s="303"/>
      <c r="G24" s="303"/>
      <c r="H24" s="300"/>
      <c r="I24" s="305"/>
      <c r="J24" s="306"/>
      <c r="K24" s="322"/>
      <c r="L24" s="306"/>
    </row>
    <row r="25" spans="1:12">
      <c r="A25" s="300"/>
      <c r="B25" s="368"/>
      <c r="C25" s="301"/>
      <c r="D25" s="302"/>
      <c r="E25" s="303"/>
      <c r="F25" s="303"/>
      <c r="G25" s="303"/>
      <c r="H25" s="300"/>
      <c r="I25" s="305"/>
      <c r="J25" s="306"/>
      <c r="K25" s="322"/>
      <c r="L25" s="306"/>
    </row>
    <row r="26" spans="1:12">
      <c r="A26" s="300"/>
      <c r="B26" s="368"/>
      <c r="C26" s="301"/>
      <c r="D26" s="302"/>
      <c r="E26" s="303"/>
      <c r="F26" s="303"/>
      <c r="G26" s="303"/>
      <c r="H26" s="300"/>
      <c r="I26" s="305"/>
      <c r="J26" s="306"/>
      <c r="K26" s="322"/>
      <c r="L26" s="306"/>
    </row>
    <row r="27" spans="1:12">
      <c r="A27" s="300"/>
      <c r="B27" s="368"/>
      <c r="C27" s="301"/>
      <c r="D27" s="302"/>
      <c r="E27" s="303"/>
      <c r="F27" s="303"/>
      <c r="G27" s="303"/>
      <c r="H27" s="300"/>
      <c r="I27" s="305"/>
      <c r="J27" s="306"/>
      <c r="K27" s="322"/>
      <c r="L27" s="306"/>
    </row>
    <row r="28" spans="1:12">
      <c r="A28" s="300"/>
      <c r="B28" s="368"/>
      <c r="C28" s="301"/>
      <c r="D28" s="302"/>
      <c r="E28" s="303"/>
      <c r="F28" s="303"/>
      <c r="G28" s="303"/>
      <c r="H28" s="300"/>
      <c r="I28" s="305"/>
      <c r="J28" s="306"/>
      <c r="K28" s="322"/>
      <c r="L28" s="306"/>
    </row>
    <row r="29" spans="1:12">
      <c r="A29" s="300"/>
      <c r="B29" s="368"/>
      <c r="C29" s="301"/>
      <c r="D29" s="302"/>
      <c r="E29" s="303"/>
      <c r="F29" s="303"/>
      <c r="G29" s="303"/>
      <c r="H29" s="300"/>
      <c r="I29" s="305"/>
      <c r="J29" s="306"/>
      <c r="K29" s="322"/>
      <c r="L29" s="306"/>
    </row>
    <row r="30" spans="1:12">
      <c r="A30" s="300"/>
      <c r="B30" s="368"/>
      <c r="C30" s="301"/>
      <c r="D30" s="302"/>
      <c r="E30" s="303"/>
      <c r="F30" s="303"/>
      <c r="G30" s="303"/>
      <c r="H30" s="300"/>
      <c r="I30" s="305"/>
      <c r="J30" s="306"/>
      <c r="K30" s="322"/>
      <c r="L30" s="306"/>
    </row>
    <row r="31" spans="1:12">
      <c r="A31" s="300"/>
      <c r="B31" s="368"/>
      <c r="C31" s="301"/>
      <c r="D31" s="302"/>
      <c r="E31" s="303"/>
      <c r="F31" s="303"/>
      <c r="G31" s="303"/>
      <c r="H31" s="300"/>
      <c r="I31" s="305"/>
      <c r="J31" s="306"/>
      <c r="K31" s="322"/>
      <c r="L31" s="306"/>
    </row>
    <row r="32" spans="1:12">
      <c r="A32" s="300"/>
      <c r="B32" s="368"/>
      <c r="C32" s="301"/>
      <c r="D32" s="302"/>
      <c r="E32" s="303"/>
      <c r="F32" s="303"/>
      <c r="G32" s="303"/>
      <c r="H32" s="300"/>
      <c r="I32" s="305"/>
      <c r="J32" s="306"/>
      <c r="K32" s="322"/>
      <c r="L32" s="306"/>
    </row>
  </sheetData>
  <phoneticPr fontId="1"/>
  <pageMargins left="0.70866141732283472" right="0.70866141732283472" top="0.74803149606299213" bottom="0.7480314960629921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69D45D2-6950-4C64-B638-46E9FA8A5C00}">
          <x14:formula1>
            <xm:f>非表示!$J$2:$J$3</xm:f>
          </x14:formula1>
          <xm:sqref>I2:I32</xm:sqref>
        </x14:dataValidation>
        <x14:dataValidation type="list" allowBlank="1" showInputMessage="1" showErrorMessage="1" xr:uid="{CDEFC011-26EF-4CBC-945D-174C4E2B39F2}">
          <x14:formula1>
            <xm:f>非表示!$B$3:$B$84</xm:f>
          </x14:formula1>
          <xm:sqref>B2:B32</xm:sqref>
        </x14:dataValidation>
        <x14:dataValidation type="list" allowBlank="1" showInputMessage="1" showErrorMessage="1" xr:uid="{17D24885-8612-4032-B07A-36C268DD24EF}">
          <x14:formula1>
            <xm:f>非表示!$K$2:$K$3</xm:f>
          </x14:formula1>
          <xm:sqref>K2:K32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3635-10E7-4B58-B2CF-26F2582E0304}">
  <sheetPr>
    <tabColor theme="0" tint="-0.499984740745262"/>
  </sheetPr>
  <dimension ref="A1:L32"/>
  <sheetViews>
    <sheetView workbookViewId="0">
      <pane xSplit="2" ySplit="1" topLeftCell="C2" activePane="bottomRight" state="frozen"/>
      <selection activeCell="A2" sqref="A2:T2"/>
      <selection pane="topRight" activeCell="A2" sqref="A2:T2"/>
      <selection pane="bottomLeft" activeCell="A2" sqref="A2:T2"/>
      <selection pane="bottomRight" activeCell="A2" sqref="A2:T2"/>
    </sheetView>
  </sheetViews>
  <sheetFormatPr defaultColWidth="9" defaultRowHeight="12"/>
  <cols>
    <col min="1" max="1" width="3.6328125" style="292" customWidth="1"/>
    <col min="2" max="2" width="12.08984375" style="295" customWidth="1"/>
    <col min="3" max="3" width="27.6328125" style="293" customWidth="1"/>
    <col min="4" max="4" width="10.36328125" style="297" customWidth="1"/>
    <col min="5" max="5" width="10.36328125" style="298" customWidth="1"/>
    <col min="6" max="7" width="9" style="298"/>
    <col min="8" max="8" width="9" style="292"/>
    <col min="9" max="9" width="8.90625" style="295" customWidth="1"/>
    <col min="10" max="11" width="9" style="292"/>
    <col min="12" max="12" width="14.453125" style="292" customWidth="1"/>
    <col min="13" max="16384" width="9" style="292"/>
  </cols>
  <sheetData>
    <row r="1" spans="1:12" ht="21" customHeight="1">
      <c r="A1" s="288" t="s">
        <v>635</v>
      </c>
      <c r="B1" s="294" t="s">
        <v>254</v>
      </c>
      <c r="C1" s="290" t="s">
        <v>636</v>
      </c>
      <c r="D1" s="296" t="s">
        <v>637</v>
      </c>
      <c r="E1" s="299" t="s">
        <v>641</v>
      </c>
      <c r="F1" s="299" t="s">
        <v>642</v>
      </c>
      <c r="G1" s="299" t="s">
        <v>643</v>
      </c>
      <c r="H1" s="294" t="s">
        <v>644</v>
      </c>
      <c r="I1" s="304" t="s">
        <v>645</v>
      </c>
      <c r="J1" s="291" t="s">
        <v>640</v>
      </c>
      <c r="K1" s="291" t="s">
        <v>638</v>
      </c>
      <c r="L1" s="291" t="s">
        <v>639</v>
      </c>
    </row>
    <row r="2" spans="1:12">
      <c r="A2" s="300"/>
      <c r="B2" s="368" t="s">
        <v>673</v>
      </c>
      <c r="C2" s="314" t="s">
        <v>704</v>
      </c>
      <c r="D2" s="302">
        <v>436800</v>
      </c>
      <c r="E2" s="303"/>
      <c r="F2" s="303"/>
      <c r="G2" s="303"/>
      <c r="H2" s="300" t="s">
        <v>743</v>
      </c>
      <c r="I2" s="305" t="s">
        <v>647</v>
      </c>
      <c r="J2" s="306"/>
      <c r="K2" s="322" t="s">
        <v>754</v>
      </c>
      <c r="L2" s="306"/>
    </row>
    <row r="3" spans="1:12">
      <c r="A3" s="300"/>
      <c r="B3" s="368" t="s">
        <v>673</v>
      </c>
      <c r="C3" s="314" t="s">
        <v>705</v>
      </c>
      <c r="D3" s="302">
        <v>432000</v>
      </c>
      <c r="E3" s="303"/>
      <c r="F3" s="303"/>
      <c r="G3" s="303"/>
      <c r="H3" s="300" t="s">
        <v>744</v>
      </c>
      <c r="I3" s="305" t="s">
        <v>647</v>
      </c>
      <c r="J3" s="306"/>
      <c r="K3" s="322" t="s">
        <v>754</v>
      </c>
      <c r="L3" s="306"/>
    </row>
    <row r="4" spans="1:12">
      <c r="A4" s="300"/>
      <c r="B4" s="368" t="s">
        <v>675</v>
      </c>
      <c r="C4" s="301" t="s">
        <v>706</v>
      </c>
      <c r="D4" s="302"/>
      <c r="E4" s="303">
        <f>6500*2</f>
        <v>13000</v>
      </c>
      <c r="F4" s="303"/>
      <c r="G4" s="303"/>
      <c r="H4" s="300" t="s">
        <v>745</v>
      </c>
      <c r="I4" s="305" t="s">
        <v>647</v>
      </c>
      <c r="J4" s="306"/>
      <c r="K4" s="322" t="s">
        <v>754</v>
      </c>
      <c r="L4" s="306"/>
    </row>
    <row r="5" spans="1:12" ht="24">
      <c r="A5" s="300"/>
      <c r="B5" s="368" t="s">
        <v>677</v>
      </c>
      <c r="C5" s="314" t="s">
        <v>712</v>
      </c>
      <c r="D5" s="302">
        <v>200000</v>
      </c>
      <c r="E5" s="303"/>
      <c r="F5" s="303"/>
      <c r="G5" s="303"/>
      <c r="H5" s="300" t="s">
        <v>746</v>
      </c>
      <c r="I5" s="305"/>
      <c r="J5" s="306"/>
      <c r="K5" s="322" t="s">
        <v>754</v>
      </c>
      <c r="L5" s="306"/>
    </row>
    <row r="6" spans="1:12" ht="24">
      <c r="A6" s="300"/>
      <c r="B6" s="368" t="s">
        <v>677</v>
      </c>
      <c r="C6" s="314" t="s">
        <v>713</v>
      </c>
      <c r="D6" s="302">
        <v>200000</v>
      </c>
      <c r="E6" s="303"/>
      <c r="F6" s="303"/>
      <c r="G6" s="303"/>
      <c r="H6" s="300" t="s">
        <v>747</v>
      </c>
      <c r="I6" s="305"/>
      <c r="J6" s="306"/>
      <c r="K6" s="322" t="s">
        <v>754</v>
      </c>
      <c r="L6" s="306"/>
    </row>
    <row r="7" spans="1:12">
      <c r="A7" s="300"/>
      <c r="B7" s="368" t="s">
        <v>677</v>
      </c>
      <c r="C7" s="314" t="s">
        <v>707</v>
      </c>
      <c r="D7" s="302">
        <v>3000</v>
      </c>
      <c r="E7" s="303"/>
      <c r="F7" s="303"/>
      <c r="G7" s="303"/>
      <c r="H7" s="300" t="s">
        <v>748</v>
      </c>
      <c r="I7" s="305"/>
      <c r="J7" s="306"/>
      <c r="K7" s="322" t="s">
        <v>754</v>
      </c>
      <c r="L7" s="306"/>
    </row>
    <row r="8" spans="1:12">
      <c r="A8" s="300"/>
      <c r="B8" s="368" t="s">
        <v>677</v>
      </c>
      <c r="C8" s="314" t="s">
        <v>708</v>
      </c>
      <c r="D8" s="302">
        <v>3000</v>
      </c>
      <c r="E8" s="303"/>
      <c r="F8" s="303"/>
      <c r="G8" s="303"/>
      <c r="H8" s="300" t="s">
        <v>749</v>
      </c>
      <c r="I8" s="305"/>
      <c r="J8" s="306"/>
      <c r="K8" s="322" t="s">
        <v>754</v>
      </c>
      <c r="L8" s="306"/>
    </row>
    <row r="9" spans="1:12">
      <c r="A9" s="300"/>
      <c r="B9" s="368" t="s">
        <v>677</v>
      </c>
      <c r="C9" s="314" t="s">
        <v>709</v>
      </c>
      <c r="D9" s="302">
        <v>60400</v>
      </c>
      <c r="E9" s="303"/>
      <c r="F9" s="303"/>
      <c r="G9" s="303"/>
      <c r="H9" s="300" t="s">
        <v>750</v>
      </c>
      <c r="I9" s="305"/>
      <c r="J9" s="306"/>
      <c r="K9" s="322" t="s">
        <v>754</v>
      </c>
      <c r="L9" s="306"/>
    </row>
    <row r="10" spans="1:12">
      <c r="A10" s="300"/>
      <c r="B10" s="368" t="s">
        <v>677</v>
      </c>
      <c r="C10" s="314" t="s">
        <v>710</v>
      </c>
      <c r="D10" s="302">
        <v>25000</v>
      </c>
      <c r="E10" s="303"/>
      <c r="F10" s="303"/>
      <c r="G10" s="303"/>
      <c r="H10" s="300" t="s">
        <v>751</v>
      </c>
      <c r="I10" s="305"/>
      <c r="J10" s="306"/>
      <c r="K10" s="322" t="s">
        <v>754</v>
      </c>
      <c r="L10" s="306"/>
    </row>
    <row r="11" spans="1:12">
      <c r="A11" s="300"/>
      <c r="B11" s="368" t="s">
        <v>683</v>
      </c>
      <c r="C11" s="301" t="s">
        <v>711</v>
      </c>
      <c r="D11" s="302"/>
      <c r="E11" s="303">
        <f>25000*2</f>
        <v>50000</v>
      </c>
      <c r="F11" s="303"/>
      <c r="G11" s="303"/>
      <c r="H11" s="300" t="s">
        <v>752</v>
      </c>
      <c r="I11" s="305"/>
      <c r="J11" s="306"/>
      <c r="K11" s="322" t="s">
        <v>754</v>
      </c>
      <c r="L11" s="306"/>
    </row>
    <row r="12" spans="1:12">
      <c r="A12" s="300"/>
      <c r="B12" s="368" t="s">
        <v>685</v>
      </c>
      <c r="C12" s="301" t="s">
        <v>714</v>
      </c>
      <c r="D12" s="302">
        <v>40000</v>
      </c>
      <c r="E12" s="303"/>
      <c r="F12" s="303"/>
      <c r="G12" s="303"/>
      <c r="H12" s="300" t="s">
        <v>753</v>
      </c>
      <c r="I12" s="305"/>
      <c r="J12" s="306"/>
      <c r="K12" s="322" t="s">
        <v>754</v>
      </c>
      <c r="L12" s="306"/>
    </row>
    <row r="13" spans="1:12">
      <c r="A13" s="300"/>
      <c r="B13" s="368" t="s">
        <v>693</v>
      </c>
      <c r="C13" s="301" t="s">
        <v>716</v>
      </c>
      <c r="D13" s="302"/>
      <c r="E13" s="303">
        <f>1117/2*10*2</f>
        <v>11170</v>
      </c>
      <c r="F13" s="303"/>
      <c r="G13" s="303"/>
      <c r="H13" s="300"/>
      <c r="I13" s="305"/>
      <c r="J13" s="306"/>
      <c r="K13" s="322" t="s">
        <v>754</v>
      </c>
      <c r="L13" s="306"/>
    </row>
    <row r="14" spans="1:12">
      <c r="A14" s="300"/>
      <c r="B14" s="368" t="s">
        <v>694</v>
      </c>
      <c r="C14" s="301" t="s">
        <v>715</v>
      </c>
      <c r="D14" s="302"/>
      <c r="E14" s="303">
        <f>398*10*2</f>
        <v>7960</v>
      </c>
      <c r="F14" s="303"/>
      <c r="G14" s="303"/>
      <c r="H14" s="300"/>
      <c r="I14" s="305"/>
      <c r="J14" s="306"/>
      <c r="K14" s="322" t="s">
        <v>754</v>
      </c>
      <c r="L14" s="306"/>
    </row>
    <row r="15" spans="1:12">
      <c r="A15" s="300"/>
      <c r="B15" s="368"/>
      <c r="C15" s="301"/>
      <c r="D15" s="302"/>
      <c r="E15" s="303"/>
      <c r="F15" s="303"/>
      <c r="G15" s="303"/>
      <c r="H15" s="300"/>
      <c r="I15" s="305"/>
      <c r="J15" s="306"/>
      <c r="K15" s="322" t="s">
        <v>754</v>
      </c>
      <c r="L15" s="306"/>
    </row>
    <row r="16" spans="1:12">
      <c r="A16" s="300"/>
      <c r="B16" s="368"/>
      <c r="C16" s="301"/>
      <c r="D16" s="302"/>
      <c r="E16" s="303"/>
      <c r="F16" s="303"/>
      <c r="G16" s="303"/>
      <c r="H16" s="300"/>
      <c r="I16" s="305"/>
      <c r="J16" s="306"/>
      <c r="K16" s="306"/>
      <c r="L16" s="306"/>
    </row>
    <row r="17" spans="1:12">
      <c r="A17" s="300"/>
      <c r="B17" s="368"/>
      <c r="C17" s="301"/>
      <c r="D17" s="302"/>
      <c r="E17" s="303"/>
      <c r="F17" s="303"/>
      <c r="G17" s="303"/>
      <c r="H17" s="300"/>
      <c r="I17" s="305"/>
      <c r="J17" s="306"/>
      <c r="K17" s="306"/>
      <c r="L17" s="306"/>
    </row>
    <row r="18" spans="1:12">
      <c r="A18" s="300"/>
      <c r="B18" s="368"/>
      <c r="C18" s="301"/>
      <c r="D18" s="302"/>
      <c r="E18" s="303"/>
      <c r="F18" s="303"/>
      <c r="G18" s="303"/>
      <c r="H18" s="300"/>
      <c r="I18" s="305"/>
      <c r="J18" s="306"/>
      <c r="K18" s="306"/>
      <c r="L18" s="306"/>
    </row>
    <row r="19" spans="1:12">
      <c r="A19" s="300"/>
      <c r="B19" s="368"/>
      <c r="C19" s="301"/>
      <c r="D19" s="302"/>
      <c r="E19" s="303"/>
      <c r="F19" s="303"/>
      <c r="G19" s="303"/>
      <c r="H19" s="300"/>
      <c r="I19" s="305"/>
      <c r="J19" s="306"/>
      <c r="K19" s="306"/>
      <c r="L19" s="306"/>
    </row>
    <row r="20" spans="1:12">
      <c r="A20" s="300"/>
      <c r="B20" s="368"/>
      <c r="C20" s="301"/>
      <c r="D20" s="302"/>
      <c r="E20" s="303"/>
      <c r="F20" s="303"/>
      <c r="G20" s="303"/>
      <c r="H20" s="300"/>
      <c r="I20" s="305"/>
      <c r="J20" s="306"/>
      <c r="K20" s="306"/>
      <c r="L20" s="306"/>
    </row>
    <row r="21" spans="1:12">
      <c r="A21" s="300"/>
      <c r="B21" s="368"/>
      <c r="C21" s="301"/>
      <c r="D21" s="302"/>
      <c r="E21" s="303"/>
      <c r="F21" s="303"/>
      <c r="G21" s="303"/>
      <c r="H21" s="300"/>
      <c r="I21" s="305"/>
      <c r="J21" s="306"/>
      <c r="K21" s="306"/>
      <c r="L21" s="306"/>
    </row>
    <row r="22" spans="1:12">
      <c r="A22" s="300"/>
      <c r="B22" s="368"/>
      <c r="C22" s="301"/>
      <c r="D22" s="302"/>
      <c r="E22" s="303"/>
      <c r="F22" s="303"/>
      <c r="G22" s="303"/>
      <c r="H22" s="300"/>
      <c r="I22" s="305"/>
      <c r="J22" s="306"/>
      <c r="K22" s="306"/>
      <c r="L22" s="306"/>
    </row>
    <row r="23" spans="1:12">
      <c r="A23" s="300"/>
      <c r="B23" s="368"/>
      <c r="C23" s="301"/>
      <c r="D23" s="302"/>
      <c r="E23" s="303"/>
      <c r="F23" s="303"/>
      <c r="G23" s="303"/>
      <c r="H23" s="300"/>
      <c r="I23" s="305"/>
      <c r="J23" s="306"/>
      <c r="K23" s="306"/>
      <c r="L23" s="306"/>
    </row>
    <row r="24" spans="1:12">
      <c r="A24" s="300"/>
      <c r="B24" s="368"/>
      <c r="C24" s="301"/>
      <c r="D24" s="302"/>
      <c r="E24" s="303"/>
      <c r="F24" s="303"/>
      <c r="G24" s="303"/>
      <c r="H24" s="300"/>
      <c r="I24" s="305"/>
      <c r="J24" s="306"/>
      <c r="K24" s="306"/>
      <c r="L24" s="306"/>
    </row>
    <row r="25" spans="1:12">
      <c r="A25" s="300"/>
      <c r="B25" s="368"/>
      <c r="C25" s="301"/>
      <c r="D25" s="302"/>
      <c r="E25" s="303"/>
      <c r="F25" s="303"/>
      <c r="G25" s="303"/>
      <c r="H25" s="300"/>
      <c r="I25" s="305"/>
      <c r="J25" s="306"/>
      <c r="K25" s="306"/>
      <c r="L25" s="306"/>
    </row>
    <row r="26" spans="1:12">
      <c r="A26" s="300"/>
      <c r="B26" s="368"/>
      <c r="C26" s="301"/>
      <c r="D26" s="302"/>
      <c r="E26" s="303"/>
      <c r="F26" s="303"/>
      <c r="G26" s="303"/>
      <c r="H26" s="300"/>
      <c r="I26" s="305"/>
      <c r="J26" s="306"/>
      <c r="K26" s="306"/>
      <c r="L26" s="306"/>
    </row>
    <row r="27" spans="1:12">
      <c r="A27" s="300"/>
      <c r="B27" s="368"/>
      <c r="C27" s="301"/>
      <c r="D27" s="302"/>
      <c r="E27" s="303"/>
      <c r="F27" s="303"/>
      <c r="G27" s="303"/>
      <c r="H27" s="300"/>
      <c r="I27" s="305"/>
      <c r="J27" s="306"/>
      <c r="K27" s="306"/>
      <c r="L27" s="306"/>
    </row>
    <row r="28" spans="1:12">
      <c r="A28" s="300"/>
      <c r="B28" s="368"/>
      <c r="C28" s="301"/>
      <c r="D28" s="302"/>
      <c r="E28" s="303"/>
      <c r="F28" s="303"/>
      <c r="G28" s="303"/>
      <c r="H28" s="300"/>
      <c r="I28" s="305"/>
      <c r="J28" s="306"/>
      <c r="K28" s="306"/>
      <c r="L28" s="306"/>
    </row>
    <row r="29" spans="1:12">
      <c r="A29" s="300"/>
      <c r="B29" s="368"/>
      <c r="C29" s="301"/>
      <c r="D29" s="302"/>
      <c r="E29" s="303"/>
      <c r="F29" s="303"/>
      <c r="G29" s="303"/>
      <c r="H29" s="300"/>
      <c r="I29" s="305"/>
      <c r="J29" s="306"/>
      <c r="K29" s="306"/>
      <c r="L29" s="306"/>
    </row>
    <row r="30" spans="1:12">
      <c r="A30" s="300"/>
      <c r="B30" s="368"/>
      <c r="C30" s="301"/>
      <c r="D30" s="302"/>
      <c r="E30" s="303"/>
      <c r="F30" s="303"/>
      <c r="G30" s="303"/>
      <c r="H30" s="300"/>
      <c r="I30" s="305"/>
      <c r="J30" s="306"/>
      <c r="K30" s="306"/>
      <c r="L30" s="306"/>
    </row>
    <row r="31" spans="1:12">
      <c r="A31" s="300"/>
      <c r="B31" s="368"/>
      <c r="C31" s="301"/>
      <c r="D31" s="302"/>
      <c r="E31" s="303"/>
      <c r="F31" s="303"/>
      <c r="G31" s="303"/>
      <c r="H31" s="300"/>
      <c r="I31" s="305"/>
      <c r="J31" s="306"/>
      <c r="K31" s="306"/>
      <c r="L31" s="306"/>
    </row>
    <row r="32" spans="1:12">
      <c r="A32" s="300"/>
      <c r="B32" s="368"/>
      <c r="C32" s="301"/>
      <c r="D32" s="302"/>
      <c r="E32" s="303"/>
      <c r="F32" s="303"/>
      <c r="G32" s="303"/>
      <c r="H32" s="300"/>
      <c r="I32" s="305"/>
      <c r="J32" s="306"/>
      <c r="K32" s="306"/>
      <c r="L32" s="306"/>
    </row>
  </sheetData>
  <phoneticPr fontId="1"/>
  <dataValidations count="1">
    <dataValidation type="list" allowBlank="1" showInputMessage="1" showErrorMessage="1" sqref="K16:K23" xr:uid="{D3607485-C7E7-4C63-B067-F588D1C2F9C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4612CA14-F0DF-4441-A57D-92DC4862FB8D}">
          <x14:formula1>
            <xm:f>非表示!$B$3:$B$84</xm:f>
          </x14:formula1>
          <xm:sqref>B2:B32</xm:sqref>
        </x14:dataValidation>
        <x14:dataValidation type="list" allowBlank="1" showInputMessage="1" showErrorMessage="1" xr:uid="{FE61BE82-C5E5-4AB3-B973-55A59CF12A67}">
          <x14:formula1>
            <xm:f>非表示!$J$2:$J$3</xm:f>
          </x14:formula1>
          <xm:sqref>I2:I32</xm:sqref>
        </x14:dataValidation>
        <x14:dataValidation type="list" allowBlank="1" showInputMessage="1" showErrorMessage="1" xr:uid="{EA605915-9E3E-4263-B8E0-757D2CEC4DE3}">
          <x14:formula1>
            <xm:f>非表示!$K$2:$K$3</xm:f>
          </x14:formula1>
          <xm:sqref>K2:K15</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27B2-A70E-4D70-8BBA-E405E00EC1C5}">
  <sheetPr>
    <tabColor theme="1" tint="0.14999847407452621"/>
  </sheetPr>
  <dimension ref="B2:K36"/>
  <sheetViews>
    <sheetView zoomScale="85" zoomScaleNormal="85" workbookViewId="0">
      <selection activeCell="B27" sqref="B27"/>
    </sheetView>
  </sheetViews>
  <sheetFormatPr defaultRowHeight="13"/>
  <cols>
    <col min="2" max="2" width="25" customWidth="1"/>
    <col min="3" max="3" width="4" customWidth="1"/>
    <col min="4" max="4" width="11.36328125" customWidth="1"/>
    <col min="5" max="5" width="23" customWidth="1"/>
    <col min="6" max="6" width="3" customWidth="1"/>
    <col min="7" max="7" width="11.36328125" customWidth="1"/>
    <col min="8" max="8" width="26.453125" customWidth="1"/>
  </cols>
  <sheetData>
    <row r="2" spans="2:11">
      <c r="B2" s="321" t="s">
        <v>254</v>
      </c>
      <c r="D2" s="1238" t="s">
        <v>648</v>
      </c>
      <c r="E2" s="1238"/>
      <c r="F2" s="287"/>
      <c r="G2" s="1238" t="s">
        <v>648</v>
      </c>
      <c r="H2" s="1238"/>
      <c r="J2" t="s">
        <v>646</v>
      </c>
      <c r="K2" t="s">
        <v>755</v>
      </c>
    </row>
    <row r="3" spans="2:11">
      <c r="B3" s="320" t="s">
        <v>674</v>
      </c>
      <c r="D3" s="320">
        <v>40078</v>
      </c>
      <c r="E3" s="320" t="s">
        <v>649</v>
      </c>
      <c r="G3" s="320">
        <v>40126</v>
      </c>
      <c r="H3" s="320" t="s">
        <v>717</v>
      </c>
      <c r="J3" t="s">
        <v>647</v>
      </c>
      <c r="K3" t="s">
        <v>756</v>
      </c>
    </row>
    <row r="4" spans="2:11">
      <c r="B4" s="320" t="s">
        <v>676</v>
      </c>
      <c r="D4" s="320">
        <v>40080</v>
      </c>
      <c r="E4" s="320" t="s">
        <v>650</v>
      </c>
      <c r="G4" s="320">
        <v>40128</v>
      </c>
      <c r="H4" s="320" t="s">
        <v>718</v>
      </c>
    </row>
    <row r="5" spans="2:11">
      <c r="B5" s="320" t="s">
        <v>678</v>
      </c>
      <c r="D5" s="320">
        <v>40082</v>
      </c>
      <c r="E5" s="320" t="s">
        <v>651</v>
      </c>
      <c r="G5" s="320">
        <v>40130</v>
      </c>
      <c r="H5" s="320" t="s">
        <v>719</v>
      </c>
    </row>
    <row r="6" spans="2:11">
      <c r="B6" s="320" t="s">
        <v>679</v>
      </c>
      <c r="D6" s="320">
        <v>40084</v>
      </c>
      <c r="E6" s="320" t="s">
        <v>652</v>
      </c>
      <c r="G6" s="320">
        <v>40132</v>
      </c>
      <c r="H6" s="320" t="s">
        <v>720</v>
      </c>
    </row>
    <row r="7" spans="2:11">
      <c r="B7" s="320"/>
      <c r="D7" s="320" t="s">
        <v>742</v>
      </c>
      <c r="E7" s="320"/>
      <c r="G7" s="320" t="s">
        <v>742</v>
      </c>
      <c r="H7" s="320"/>
    </row>
    <row r="8" spans="2:11">
      <c r="B8" s="320" t="s">
        <v>680</v>
      </c>
      <c r="D8" s="320">
        <v>40086</v>
      </c>
      <c r="E8" s="320" t="s">
        <v>653</v>
      </c>
      <c r="G8" s="320">
        <v>40134</v>
      </c>
      <c r="H8" s="320" t="s">
        <v>721</v>
      </c>
    </row>
    <row r="9" spans="2:11">
      <c r="B9" s="320" t="s">
        <v>681</v>
      </c>
      <c r="D9" s="320">
        <v>40088</v>
      </c>
      <c r="E9" s="320" t="s">
        <v>654</v>
      </c>
      <c r="G9" s="320">
        <v>40136</v>
      </c>
      <c r="H9" s="320" t="s">
        <v>722</v>
      </c>
    </row>
    <row r="10" spans="2:11">
      <c r="B10" s="320" t="s">
        <v>682</v>
      </c>
      <c r="D10" s="320">
        <v>40090</v>
      </c>
      <c r="E10" s="320" t="s">
        <v>655</v>
      </c>
      <c r="G10" s="320">
        <v>40138</v>
      </c>
      <c r="H10" s="320" t="s">
        <v>723</v>
      </c>
    </row>
    <row r="11" spans="2:11">
      <c r="B11" s="320" t="s">
        <v>806</v>
      </c>
      <c r="D11" s="320">
        <v>40092</v>
      </c>
      <c r="E11" s="320" t="s">
        <v>656</v>
      </c>
      <c r="G11" s="320">
        <v>40140</v>
      </c>
      <c r="H11" s="320" t="s">
        <v>724</v>
      </c>
    </row>
    <row r="12" spans="2:11">
      <c r="B12" s="320"/>
      <c r="D12" s="320" t="s">
        <v>742</v>
      </c>
      <c r="E12" s="320"/>
      <c r="G12" s="320" t="s">
        <v>742</v>
      </c>
      <c r="H12" s="320"/>
    </row>
    <row r="13" spans="2:11">
      <c r="B13" s="320" t="s">
        <v>686</v>
      </c>
      <c r="D13" s="320">
        <v>40094</v>
      </c>
      <c r="E13" s="320" t="s">
        <v>657</v>
      </c>
      <c r="G13" s="320">
        <v>40142</v>
      </c>
      <c r="H13" s="320" t="s">
        <v>725</v>
      </c>
    </row>
    <row r="14" spans="2:11">
      <c r="B14" s="320" t="s">
        <v>687</v>
      </c>
      <c r="D14" s="320">
        <v>40096</v>
      </c>
      <c r="E14" s="320" t="s">
        <v>658</v>
      </c>
      <c r="G14" s="320">
        <v>40144</v>
      </c>
      <c r="H14" s="320" t="s">
        <v>726</v>
      </c>
    </row>
    <row r="15" spans="2:11">
      <c r="B15" s="320" t="s">
        <v>688</v>
      </c>
      <c r="D15" s="320">
        <v>40098</v>
      </c>
      <c r="E15" s="320" t="s">
        <v>659</v>
      </c>
      <c r="G15" s="320">
        <v>40146</v>
      </c>
      <c r="H15" s="320" t="s">
        <v>727</v>
      </c>
    </row>
    <row r="16" spans="2:11">
      <c r="B16" s="320" t="s">
        <v>689</v>
      </c>
      <c r="D16" s="320">
        <v>40100</v>
      </c>
      <c r="E16" s="320" t="s">
        <v>660</v>
      </c>
      <c r="G16" s="320">
        <v>40148</v>
      </c>
      <c r="H16" s="320" t="s">
        <v>728</v>
      </c>
    </row>
    <row r="17" spans="2:8">
      <c r="B17" s="320" t="s">
        <v>690</v>
      </c>
      <c r="D17" s="320">
        <v>40101</v>
      </c>
      <c r="E17" s="320" t="s">
        <v>661</v>
      </c>
      <c r="G17" s="320">
        <v>40149</v>
      </c>
      <c r="H17" s="320" t="s">
        <v>729</v>
      </c>
    </row>
    <row r="18" spans="2:8">
      <c r="B18" s="363"/>
      <c r="D18" s="320" t="s">
        <v>742</v>
      </c>
      <c r="E18" s="320"/>
      <c r="G18" s="320" t="s">
        <v>742</v>
      </c>
      <c r="H18" s="320"/>
    </row>
    <row r="19" spans="2:8">
      <c r="B19" s="363" t="s">
        <v>691</v>
      </c>
      <c r="D19" s="320">
        <v>40102</v>
      </c>
      <c r="E19" s="320" t="s">
        <v>662</v>
      </c>
      <c r="G19" s="320">
        <v>40150</v>
      </c>
      <c r="H19" s="320" t="s">
        <v>730</v>
      </c>
    </row>
    <row r="20" spans="2:8">
      <c r="B20" s="363" t="s">
        <v>692</v>
      </c>
      <c r="D20" s="320">
        <v>40104</v>
      </c>
      <c r="E20" s="320" t="s">
        <v>663</v>
      </c>
      <c r="G20" s="320">
        <v>40152</v>
      </c>
      <c r="H20" s="320" t="s">
        <v>731</v>
      </c>
    </row>
    <row r="21" spans="2:8">
      <c r="B21" s="364" t="s">
        <v>758</v>
      </c>
      <c r="D21" s="320"/>
      <c r="E21" s="320"/>
      <c r="G21" s="320"/>
      <c r="H21" s="320"/>
    </row>
    <row r="22" spans="2:8">
      <c r="B22" s="364" t="s">
        <v>759</v>
      </c>
      <c r="D22" s="361"/>
      <c r="E22" s="361"/>
      <c r="F22" s="362"/>
      <c r="G22" s="361" t="s">
        <v>742</v>
      </c>
      <c r="H22" s="361"/>
    </row>
    <row r="23" spans="2:8">
      <c r="B23" s="365" t="s">
        <v>807</v>
      </c>
      <c r="D23" s="366" t="s">
        <v>811</v>
      </c>
      <c r="E23" s="367" t="s">
        <v>809</v>
      </c>
      <c r="F23" s="362"/>
      <c r="G23" s="361"/>
      <c r="H23" s="361"/>
    </row>
    <row r="24" spans="2:8">
      <c r="B24" s="365" t="s">
        <v>808</v>
      </c>
      <c r="D24" s="366" t="s">
        <v>812</v>
      </c>
      <c r="E24" s="367" t="s">
        <v>810</v>
      </c>
      <c r="F24" s="362"/>
      <c r="G24" s="361"/>
      <c r="H24" s="361"/>
    </row>
    <row r="25" spans="2:8">
      <c r="B25" s="364" t="s">
        <v>757</v>
      </c>
      <c r="D25" s="320" t="s">
        <v>742</v>
      </c>
      <c r="E25" s="329" t="s">
        <v>805</v>
      </c>
      <c r="G25" s="320">
        <v>40156</v>
      </c>
      <c r="H25" s="320" t="s">
        <v>732</v>
      </c>
    </row>
    <row r="26" spans="2:8">
      <c r="B26" s="320"/>
      <c r="D26" s="330">
        <v>40108</v>
      </c>
      <c r="E26" s="330" t="s">
        <v>664</v>
      </c>
      <c r="G26" s="320">
        <v>40158</v>
      </c>
      <c r="H26" s="320" t="s">
        <v>733</v>
      </c>
    </row>
    <row r="27" spans="2:8">
      <c r="B27" s="320" t="s">
        <v>695</v>
      </c>
      <c r="D27" s="330">
        <v>40110</v>
      </c>
      <c r="E27" s="330" t="s">
        <v>665</v>
      </c>
      <c r="G27" s="320">
        <v>40160</v>
      </c>
      <c r="H27" s="320" t="s">
        <v>734</v>
      </c>
    </row>
    <row r="28" spans="2:8">
      <c r="B28" s="320" t="s">
        <v>696</v>
      </c>
      <c r="D28" s="330">
        <v>40112</v>
      </c>
      <c r="E28" s="330" t="s">
        <v>666</v>
      </c>
      <c r="G28" s="320">
        <v>40162</v>
      </c>
      <c r="H28" s="320" t="s">
        <v>735</v>
      </c>
    </row>
    <row r="29" spans="2:8">
      <c r="B29" s="320" t="s">
        <v>697</v>
      </c>
      <c r="D29" s="330"/>
      <c r="E29" s="330"/>
      <c r="G29" s="320"/>
      <c r="H29" s="320"/>
    </row>
    <row r="30" spans="2:8">
      <c r="B30" s="320" t="s">
        <v>698</v>
      </c>
      <c r="D30" s="320" t="s">
        <v>742</v>
      </c>
      <c r="E30" s="320"/>
      <c r="G30" s="320" t="s">
        <v>742</v>
      </c>
      <c r="H30" s="320"/>
    </row>
    <row r="31" spans="2:8">
      <c r="B31" s="320" t="s">
        <v>699</v>
      </c>
      <c r="D31" s="320">
        <v>40114</v>
      </c>
      <c r="E31" s="320" t="s">
        <v>667</v>
      </c>
      <c r="G31" s="320">
        <v>40164</v>
      </c>
      <c r="H31" s="320" t="s">
        <v>736</v>
      </c>
    </row>
    <row r="32" spans="2:8">
      <c r="B32" s="320" t="s">
        <v>700</v>
      </c>
      <c r="D32" s="320">
        <v>40116</v>
      </c>
      <c r="E32" s="320" t="s">
        <v>668</v>
      </c>
      <c r="G32" s="320">
        <v>40166</v>
      </c>
      <c r="H32" s="320" t="s">
        <v>737</v>
      </c>
    </row>
    <row r="33" spans="2:8">
      <c r="D33" s="320">
        <v>40118</v>
      </c>
      <c r="E33" s="320" t="s">
        <v>669</v>
      </c>
      <c r="G33" s="320">
        <v>40168</v>
      </c>
      <c r="H33" s="320" t="s">
        <v>738</v>
      </c>
    </row>
    <row r="34" spans="2:8">
      <c r="B34" t="s">
        <v>1142</v>
      </c>
      <c r="D34" s="320">
        <v>40120</v>
      </c>
      <c r="E34" s="320" t="s">
        <v>670</v>
      </c>
      <c r="G34" s="320">
        <v>40170</v>
      </c>
      <c r="H34" s="320" t="s">
        <v>739</v>
      </c>
    </row>
    <row r="35" spans="2:8">
      <c r="B35" s="320"/>
      <c r="D35" s="320">
        <v>40122</v>
      </c>
      <c r="E35" s="320" t="s">
        <v>671</v>
      </c>
      <c r="G35" s="320">
        <v>40172</v>
      </c>
      <c r="H35" s="320" t="s">
        <v>740</v>
      </c>
    </row>
    <row r="36" spans="2:8">
      <c r="B36" s="320"/>
      <c r="D36" s="320">
        <v>40124</v>
      </c>
      <c r="E36" s="320" t="s">
        <v>672</v>
      </c>
      <c r="G36" s="320">
        <v>40174</v>
      </c>
      <c r="H36" s="320" t="s">
        <v>741</v>
      </c>
    </row>
  </sheetData>
  <mergeCells count="2">
    <mergeCell ref="D2:E2"/>
    <mergeCell ref="G2:H2"/>
  </mergeCells>
  <phoneticPr fontId="1"/>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BAF8-8AA0-4535-A62D-6F42473CA05A}">
  <sheetPr>
    <tabColor theme="9" tint="0.39997558519241921"/>
  </sheetPr>
  <dimension ref="A1:V37"/>
  <sheetViews>
    <sheetView view="pageBreakPreview" zoomScale="85" zoomScaleNormal="70" zoomScaleSheetLayoutView="85" workbookViewId="0">
      <pane xSplit="3" ySplit="9" topLeftCell="D23" activePane="bottomRight" state="frozen"/>
      <selection activeCell="A2" sqref="A2:T2"/>
      <selection pane="topRight" activeCell="A2" sqref="A2:T2"/>
      <selection pane="bottomLeft" activeCell="A2" sqref="A2:T2"/>
      <selection pane="bottomRight" activeCell="L31" sqref="L31"/>
    </sheetView>
  </sheetViews>
  <sheetFormatPr defaultColWidth="9" defaultRowHeight="12" outlineLevelCol="1"/>
  <cols>
    <col min="1" max="1" width="1" style="289" customWidth="1"/>
    <col min="2" max="2" width="18.08984375" style="609" customWidth="1"/>
    <col min="3" max="6" width="9.36328125" style="289" customWidth="1"/>
    <col min="7" max="7" width="9.36328125" style="309" customWidth="1"/>
    <col min="8" max="8" width="9.36328125" style="289" customWidth="1" outlineLevel="1"/>
    <col min="9" max="9" width="9.36328125" style="309" customWidth="1" outlineLevel="1"/>
    <col min="10" max="10" width="9.36328125" style="289" customWidth="1" outlineLevel="1"/>
    <col min="11" max="13" width="9.36328125" style="309" customWidth="1" outlineLevel="1"/>
    <col min="14" max="14" width="11.7265625" style="308" customWidth="1"/>
    <col min="15" max="16384" width="9" style="289"/>
  </cols>
  <sheetData>
    <row r="1" spans="1:22" s="3" customFormat="1" ht="17.25" customHeight="1">
      <c r="B1" s="256"/>
      <c r="L1" s="40"/>
      <c r="M1" s="40"/>
      <c r="N1" s="40"/>
      <c r="U1" s="3" t="s">
        <v>924</v>
      </c>
      <c r="V1" s="3" t="s">
        <v>926</v>
      </c>
    </row>
    <row r="2" spans="1:22" s="3" customFormat="1" ht="17.25" customHeight="1">
      <c r="A2" s="700" t="s">
        <v>367</v>
      </c>
      <c r="B2" s="700"/>
      <c r="C2" s="700"/>
      <c r="D2" s="700"/>
      <c r="E2" s="700"/>
      <c r="F2" s="700"/>
      <c r="G2" s="700"/>
      <c r="H2" s="700"/>
      <c r="I2" s="700"/>
      <c r="J2" s="700"/>
      <c r="K2" s="700"/>
      <c r="L2" s="700"/>
      <c r="M2" s="700"/>
      <c r="N2" s="700"/>
      <c r="U2" s="3" t="s">
        <v>925</v>
      </c>
      <c r="V2" s="3" t="s">
        <v>927</v>
      </c>
    </row>
    <row r="5" spans="1:22">
      <c r="F5" s="307"/>
      <c r="H5" s="307"/>
      <c r="J5" s="307"/>
    </row>
    <row r="6" spans="1:22" ht="24" customHeight="1">
      <c r="C6" s="1242" t="s">
        <v>924</v>
      </c>
      <c r="D6" s="1247"/>
      <c r="E6" s="1243"/>
      <c r="F6" s="1242" t="s">
        <v>703</v>
      </c>
      <c r="G6" s="1243"/>
      <c r="H6" s="1242" t="s">
        <v>642</v>
      </c>
      <c r="I6" s="1243"/>
      <c r="J6" s="1242" t="s">
        <v>643</v>
      </c>
      <c r="K6" s="1243"/>
      <c r="L6" s="1254" t="s">
        <v>830</v>
      </c>
      <c r="M6" s="1255"/>
      <c r="N6" s="1256"/>
    </row>
    <row r="7" spans="1:22" ht="19.5" customHeight="1">
      <c r="C7" s="1244" t="s">
        <v>825</v>
      </c>
      <c r="D7" s="1248" t="s">
        <v>826</v>
      </c>
      <c r="E7" s="1251" t="s">
        <v>827</v>
      </c>
      <c r="F7" s="1244" t="s">
        <v>641</v>
      </c>
      <c r="G7" s="310" t="s">
        <v>701</v>
      </c>
      <c r="H7" s="1244" t="s">
        <v>642</v>
      </c>
      <c r="I7" s="310" t="s">
        <v>701</v>
      </c>
      <c r="J7" s="1239" t="s">
        <v>643</v>
      </c>
      <c r="K7" s="310" t="s">
        <v>701</v>
      </c>
      <c r="L7" s="1257"/>
      <c r="M7" s="1258"/>
      <c r="N7" s="1259"/>
    </row>
    <row r="8" spans="1:22" ht="19.5" customHeight="1">
      <c r="C8" s="1245"/>
      <c r="D8" s="1249"/>
      <c r="E8" s="1252"/>
      <c r="F8" s="1245"/>
      <c r="G8" s="312" t="s">
        <v>702</v>
      </c>
      <c r="H8" s="1245"/>
      <c r="I8" s="312" t="s">
        <v>702</v>
      </c>
      <c r="J8" s="1240"/>
      <c r="K8" s="312" t="s">
        <v>702</v>
      </c>
      <c r="L8" s="1260"/>
      <c r="M8" s="1261"/>
      <c r="N8" s="1262"/>
    </row>
    <row r="9" spans="1:22" ht="19.5" customHeight="1">
      <c r="C9" s="1246"/>
      <c r="D9" s="1250"/>
      <c r="E9" s="1253"/>
      <c r="F9" s="1246"/>
      <c r="G9" s="385"/>
      <c r="H9" s="1246"/>
      <c r="I9" s="385"/>
      <c r="J9" s="1241"/>
      <c r="K9" s="385"/>
      <c r="L9" s="386" t="s">
        <v>828</v>
      </c>
      <c r="M9" s="386" t="s">
        <v>829</v>
      </c>
      <c r="N9" s="399" t="s">
        <v>827</v>
      </c>
    </row>
    <row r="10" spans="1:22" ht="24.75" customHeight="1">
      <c r="B10" s="610" t="s">
        <v>674</v>
      </c>
      <c r="C10" s="324">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0" s="376">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0" s="380">
        <f>SUM(C10:D10)</f>
        <v>0</v>
      </c>
      <c r="F10" s="325">
        <f>SUMIFS(⑬費用入力シート!E:E,⑬費用入力シート!K:K,"○",⑬費用入力シート!B:B,⑭海外研修実施費実績額並びに精算払請求金額の算出内訳!B:B)</f>
        <v>0</v>
      </c>
      <c r="G10" s="326">
        <f>ROUNDDOWN(F10*$G$9,0)</f>
        <v>0</v>
      </c>
      <c r="H10" s="325">
        <f>SUMIFS(⑬費用入力シート!F:F,⑬費用入力シート!K:K,"○",⑬費用入力シート!B:B,⑭海外研修実施費実績額並びに精算払請求金額の算出内訳!B:B)</f>
        <v>0</v>
      </c>
      <c r="I10" s="326">
        <f>ROUNDDOWN(H10*$I$9,0)</f>
        <v>0</v>
      </c>
      <c r="J10" s="325">
        <f>SUMIFS(⑬費用入力シート!G:G,⑬費用入力シート!K:K,"○",⑬費用入力シート!B:B,⑭海外研修実施費実績額並びに精算払請求金額の算出内訳!B:B)</f>
        <v>0</v>
      </c>
      <c r="K10" s="326">
        <f>ROUNDDOWN(J10*K9,0)</f>
        <v>0</v>
      </c>
      <c r="L10" s="384">
        <f>SUM(C10)</f>
        <v>0</v>
      </c>
      <c r="M10" s="384">
        <f>SUM(D10,G10,I10,K10)</f>
        <v>0</v>
      </c>
      <c r="N10" s="400">
        <f>SUM(E10,G10,I10,K10)</f>
        <v>0</v>
      </c>
    </row>
    <row r="11" spans="1:22" ht="24.75" customHeight="1">
      <c r="B11" s="610" t="s">
        <v>676</v>
      </c>
      <c r="C11"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1"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1" s="381">
        <f t="shared" ref="E11:E36" si="0">SUM(C11:D11)</f>
        <v>0</v>
      </c>
      <c r="F11" s="311">
        <f>SUMIFS(⑬費用入力シート!E:E,⑬費用入力シート!K:K,"○",⑬費用入力シート!B:B,⑭海外研修実施費実績額並びに精算払請求金額の算出内訳!B:B)</f>
        <v>0</v>
      </c>
      <c r="G11" s="316">
        <f t="shared" ref="G11:G36" si="1">ROUNDDOWN(F11*$G$9,0)</f>
        <v>0</v>
      </c>
      <c r="H11" s="311">
        <f>SUMIFS(⑬費用入力シート!F:F,⑬費用入力シート!K:K,"○",⑬費用入力シート!B:B,⑭海外研修実施費実績額並びに精算払請求金額の算出内訳!B:B)</f>
        <v>0</v>
      </c>
      <c r="I11" s="316">
        <f t="shared" ref="I11:I36" si="2">ROUNDDOWN(H11*$I$9,0)</f>
        <v>0</v>
      </c>
      <c r="J11" s="311">
        <f>SUMIFS(⑬費用入力シート!G:G,⑬費用入力シート!K:K,"○",⑬費用入力シート!B:B,⑭海外研修実施費実績額並びに精算払請求金額の算出内訳!B:B)</f>
        <v>0</v>
      </c>
      <c r="K11" s="316">
        <f>ROUNDDOWN(J11*$K$10,0)</f>
        <v>0</v>
      </c>
      <c r="L11" s="384">
        <f t="shared" ref="L11:L36" si="3">SUM(C11)</f>
        <v>0</v>
      </c>
      <c r="M11" s="384">
        <f t="shared" ref="M11:M36" si="4">SUM(D11,G11,I11,K11)</f>
        <v>0</v>
      </c>
      <c r="N11" s="400">
        <f>SUM(E11,G11,I11,K11)</f>
        <v>0</v>
      </c>
    </row>
    <row r="12" spans="1:22" ht="24.75" customHeight="1">
      <c r="B12" s="610" t="s">
        <v>678</v>
      </c>
      <c r="C12"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2"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2" s="381">
        <f t="shared" si="0"/>
        <v>0</v>
      </c>
      <c r="F12" s="311">
        <f>SUMIFS(⑬費用入力シート!E:E,⑬費用入力シート!K:K,"○",⑬費用入力シート!B:B,⑭海外研修実施費実績額並びに精算払請求金額の算出内訳!B:B)</f>
        <v>0</v>
      </c>
      <c r="G12" s="316">
        <f t="shared" si="1"/>
        <v>0</v>
      </c>
      <c r="H12" s="311">
        <f>SUMIFS(⑬費用入力シート!F:F,⑬費用入力シート!K:K,"○",⑬費用入力シート!B:B,⑭海外研修実施費実績額並びに精算払請求金額の算出内訳!B:B)</f>
        <v>0</v>
      </c>
      <c r="I12" s="316">
        <f t="shared" si="2"/>
        <v>0</v>
      </c>
      <c r="J12" s="311">
        <f>SUMIFS(⑬費用入力シート!G:G,⑬費用入力シート!K:K,"○",⑬費用入力シート!B:B,⑭海外研修実施費実績額並びに精算払請求金額の算出内訳!B:B)</f>
        <v>0</v>
      </c>
      <c r="K12" s="316">
        <f t="shared" ref="K12:K36" si="5">ROUNDDOWN(J12*$K$10,0)</f>
        <v>0</v>
      </c>
      <c r="L12" s="384">
        <f t="shared" si="3"/>
        <v>0</v>
      </c>
      <c r="M12" s="384">
        <f t="shared" si="4"/>
        <v>0</v>
      </c>
      <c r="N12" s="400">
        <f t="shared" ref="N12:N34" si="6">SUM(E12,G12,I12,K12)</f>
        <v>0</v>
      </c>
    </row>
    <row r="13" spans="1:22" ht="24.75" customHeight="1">
      <c r="B13" s="610" t="s">
        <v>679</v>
      </c>
      <c r="C13"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3"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3" s="381">
        <f t="shared" si="0"/>
        <v>0</v>
      </c>
      <c r="F13" s="311">
        <f>SUMIFS(⑬費用入力シート!E:E,⑬費用入力シート!K:K,"○",⑬費用入力シート!B:B,⑭海外研修実施費実績額並びに精算払請求金額の算出内訳!B:B)</f>
        <v>0</v>
      </c>
      <c r="G13" s="316">
        <f t="shared" si="1"/>
        <v>0</v>
      </c>
      <c r="H13" s="311">
        <f>SUMIFS(⑬費用入力シート!F:F,⑬費用入力シート!K:K,"○",⑬費用入力シート!B:B,⑭海外研修実施費実績額並びに精算払請求金額の算出内訳!B:B)</f>
        <v>0</v>
      </c>
      <c r="I13" s="316">
        <f t="shared" si="2"/>
        <v>0</v>
      </c>
      <c r="J13" s="311">
        <f>SUMIFS(⑬費用入力シート!G:G,⑬費用入力シート!K:K,"○",⑬費用入力シート!B:B,⑭海外研修実施費実績額並びに精算払請求金額の算出内訳!B:B)</f>
        <v>0</v>
      </c>
      <c r="K13" s="316">
        <f t="shared" si="5"/>
        <v>0</v>
      </c>
      <c r="L13" s="384">
        <f t="shared" si="3"/>
        <v>0</v>
      </c>
      <c r="M13" s="384">
        <f t="shared" si="4"/>
        <v>0</v>
      </c>
      <c r="N13" s="400">
        <f t="shared" si="6"/>
        <v>0</v>
      </c>
    </row>
    <row r="14" spans="1:22" ht="24.75" customHeight="1">
      <c r="B14" s="610" t="s">
        <v>680</v>
      </c>
      <c r="C14"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4"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4" s="381">
        <f t="shared" si="0"/>
        <v>0</v>
      </c>
      <c r="F14" s="311">
        <f>SUMIFS(⑬費用入力シート!E:E,⑬費用入力シート!K:K,"○",⑬費用入力シート!B:B,⑭海外研修実施費実績額並びに精算払請求金額の算出内訳!B:B)</f>
        <v>0</v>
      </c>
      <c r="G14" s="316">
        <f t="shared" si="1"/>
        <v>0</v>
      </c>
      <c r="H14" s="311">
        <f>SUMIFS(⑬費用入力シート!F:F,⑬費用入力シート!K:K,"○",⑬費用入力シート!B:B,⑭海外研修実施費実績額並びに精算払請求金額の算出内訳!B:B)</f>
        <v>0</v>
      </c>
      <c r="I14" s="316">
        <f t="shared" si="2"/>
        <v>0</v>
      </c>
      <c r="J14" s="311">
        <f>SUMIFS(⑬費用入力シート!G:G,⑬費用入力シート!K:K,"○",⑬費用入力シート!B:B,⑭海外研修実施費実績額並びに精算払請求金額の算出内訳!B:B)</f>
        <v>0</v>
      </c>
      <c r="K14" s="316">
        <f t="shared" si="5"/>
        <v>0</v>
      </c>
      <c r="L14" s="384">
        <f t="shared" si="3"/>
        <v>0</v>
      </c>
      <c r="M14" s="384">
        <f t="shared" si="4"/>
        <v>0</v>
      </c>
      <c r="N14" s="400">
        <f t="shared" si="6"/>
        <v>0</v>
      </c>
    </row>
    <row r="15" spans="1:22" ht="24.75" customHeight="1">
      <c r="B15" s="610" t="s">
        <v>681</v>
      </c>
      <c r="C15"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5"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5" s="381">
        <f t="shared" si="0"/>
        <v>0</v>
      </c>
      <c r="F15" s="311">
        <f>SUMIFS(⑬費用入力シート!E:E,⑬費用入力シート!K:K,"○",⑬費用入力シート!B:B,⑭海外研修実施費実績額並びに精算払請求金額の算出内訳!B:B)</f>
        <v>0</v>
      </c>
      <c r="G15" s="316">
        <f t="shared" si="1"/>
        <v>0</v>
      </c>
      <c r="H15" s="311">
        <f>SUMIFS(⑬費用入力シート!F:F,⑬費用入力シート!K:K,"○",⑬費用入力シート!B:B,⑭海外研修実施費実績額並びに精算払請求金額の算出内訳!B:B)</f>
        <v>0</v>
      </c>
      <c r="I15" s="316">
        <f t="shared" si="2"/>
        <v>0</v>
      </c>
      <c r="J15" s="311">
        <f>SUMIFS(⑬費用入力シート!G:G,⑬費用入力シート!K:K,"○",⑬費用入力シート!B:B,⑭海外研修実施費実績額並びに精算払請求金額の算出内訳!B:B)</f>
        <v>0</v>
      </c>
      <c r="K15" s="316">
        <f t="shared" si="5"/>
        <v>0</v>
      </c>
      <c r="L15" s="384">
        <f t="shared" si="3"/>
        <v>0</v>
      </c>
      <c r="M15" s="384">
        <f t="shared" si="4"/>
        <v>0</v>
      </c>
      <c r="N15" s="400">
        <f t="shared" si="6"/>
        <v>0</v>
      </c>
    </row>
    <row r="16" spans="1:22" ht="24.75" customHeight="1">
      <c r="B16" s="610" t="s">
        <v>682</v>
      </c>
      <c r="C16"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6"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6" s="381">
        <f t="shared" si="0"/>
        <v>0</v>
      </c>
      <c r="F16" s="311">
        <f>SUMIFS(⑬費用入力シート!E:E,⑬費用入力シート!K:K,"○",⑬費用入力シート!B:B,⑭海外研修実施費実績額並びに精算払請求金額の算出内訳!B:B)</f>
        <v>0</v>
      </c>
      <c r="G16" s="316">
        <f t="shared" si="1"/>
        <v>0</v>
      </c>
      <c r="H16" s="311">
        <f>SUMIFS(⑬費用入力シート!F:F,⑬費用入力シート!K:K,"○",⑬費用入力シート!B:B,⑭海外研修実施費実績額並びに精算払請求金額の算出内訳!B:B)</f>
        <v>0</v>
      </c>
      <c r="I16" s="316">
        <f t="shared" si="2"/>
        <v>0</v>
      </c>
      <c r="J16" s="311">
        <f>SUMIFS(⑬費用入力シート!G:G,⑬費用入力シート!K:K,"○",⑬費用入力シート!B:B,⑭海外研修実施費実績額並びに精算払請求金額の算出内訳!B:B)</f>
        <v>0</v>
      </c>
      <c r="K16" s="316">
        <f t="shared" si="5"/>
        <v>0</v>
      </c>
      <c r="L16" s="384">
        <f t="shared" si="3"/>
        <v>0</v>
      </c>
      <c r="M16" s="384">
        <f t="shared" si="4"/>
        <v>0</v>
      </c>
      <c r="N16" s="400">
        <f t="shared" si="6"/>
        <v>0</v>
      </c>
    </row>
    <row r="17" spans="2:14" ht="24.75" customHeight="1">
      <c r="B17" s="610" t="s">
        <v>684</v>
      </c>
      <c r="C17"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7"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7" s="381">
        <f t="shared" si="0"/>
        <v>0</v>
      </c>
      <c r="F17" s="311">
        <f>SUMIFS(⑬費用入力シート!E:E,⑬費用入力シート!K:K,"○",⑬費用入力シート!B:B,⑭海外研修実施費実績額並びに精算払請求金額の算出内訳!B:B)</f>
        <v>0</v>
      </c>
      <c r="G17" s="316">
        <f t="shared" si="1"/>
        <v>0</v>
      </c>
      <c r="H17" s="311">
        <f>SUMIFS(⑬費用入力シート!F:F,⑬費用入力シート!K:K,"○",⑬費用入力シート!B:B,⑭海外研修実施費実績額並びに精算払請求金額の算出内訳!B:B)</f>
        <v>0</v>
      </c>
      <c r="I17" s="316">
        <f t="shared" si="2"/>
        <v>0</v>
      </c>
      <c r="J17" s="311">
        <f>SUMIFS(⑬費用入力シート!G:G,⑬費用入力シート!K:K,"○",⑬費用入力シート!B:B,⑭海外研修実施費実績額並びに精算払請求金額の算出内訳!B:B)</f>
        <v>0</v>
      </c>
      <c r="K17" s="316">
        <f t="shared" si="5"/>
        <v>0</v>
      </c>
      <c r="L17" s="384">
        <f t="shared" si="3"/>
        <v>0</v>
      </c>
      <c r="M17" s="384">
        <f t="shared" si="4"/>
        <v>0</v>
      </c>
      <c r="N17" s="400">
        <f t="shared" si="6"/>
        <v>0</v>
      </c>
    </row>
    <row r="18" spans="2:14" ht="24.75" customHeight="1">
      <c r="B18" s="610" t="s">
        <v>686</v>
      </c>
      <c r="C18"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8"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8" s="381">
        <f t="shared" si="0"/>
        <v>0</v>
      </c>
      <c r="F18" s="311">
        <f>SUMIFS(⑬費用入力シート!E:E,⑬費用入力シート!K:K,"○",⑬費用入力シート!B:B,⑭海外研修実施費実績額並びに精算払請求金額の算出内訳!B:B)</f>
        <v>0</v>
      </c>
      <c r="G18" s="316">
        <f t="shared" si="1"/>
        <v>0</v>
      </c>
      <c r="H18" s="311">
        <f>SUMIFS(⑬費用入力シート!F:F,⑬費用入力シート!K:K,"○",⑬費用入力シート!B:B,⑭海外研修実施費実績額並びに精算払請求金額の算出内訳!B:B)</f>
        <v>0</v>
      </c>
      <c r="I18" s="316">
        <f t="shared" si="2"/>
        <v>0</v>
      </c>
      <c r="J18" s="311">
        <f>SUMIFS(⑬費用入力シート!G:G,⑬費用入力シート!K:K,"○",⑬費用入力シート!B:B,⑭海外研修実施費実績額並びに精算払請求金額の算出内訳!B:B)</f>
        <v>0</v>
      </c>
      <c r="K18" s="316">
        <f t="shared" si="5"/>
        <v>0</v>
      </c>
      <c r="L18" s="384">
        <f t="shared" si="3"/>
        <v>0</v>
      </c>
      <c r="M18" s="384">
        <f t="shared" si="4"/>
        <v>0</v>
      </c>
      <c r="N18" s="400">
        <f t="shared" si="6"/>
        <v>0</v>
      </c>
    </row>
    <row r="19" spans="2:14" ht="24.75" customHeight="1">
      <c r="B19" s="610" t="s">
        <v>687</v>
      </c>
      <c r="C19"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19"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19" s="381">
        <f t="shared" si="0"/>
        <v>0</v>
      </c>
      <c r="F19" s="311">
        <f>SUMIFS(⑬費用入力シート!E:E,⑬費用入力シート!K:K,"○",⑬費用入力シート!B:B,⑭海外研修実施費実績額並びに精算払請求金額の算出内訳!B:B)</f>
        <v>0</v>
      </c>
      <c r="G19" s="316">
        <f t="shared" si="1"/>
        <v>0</v>
      </c>
      <c r="H19" s="311">
        <f>SUMIFS(⑬費用入力シート!F:F,⑬費用入力シート!K:K,"○",⑬費用入力シート!B:B,⑭海外研修実施費実績額並びに精算払請求金額の算出内訳!B:B)</f>
        <v>0</v>
      </c>
      <c r="I19" s="316">
        <f t="shared" si="2"/>
        <v>0</v>
      </c>
      <c r="J19" s="311">
        <f>SUMIFS(⑬費用入力シート!G:G,⑬費用入力シート!K:K,"○",⑬費用入力シート!B:B,⑭海外研修実施費実績額並びに精算払請求金額の算出内訳!B:B)</f>
        <v>0</v>
      </c>
      <c r="K19" s="316">
        <f t="shared" si="5"/>
        <v>0</v>
      </c>
      <c r="L19" s="384">
        <f t="shared" si="3"/>
        <v>0</v>
      </c>
      <c r="M19" s="384">
        <f t="shared" si="4"/>
        <v>0</v>
      </c>
      <c r="N19" s="400">
        <f t="shared" si="6"/>
        <v>0</v>
      </c>
    </row>
    <row r="20" spans="2:14" ht="24.75" customHeight="1">
      <c r="B20" s="610" t="s">
        <v>688</v>
      </c>
      <c r="C20"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0"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0" s="381">
        <f t="shared" si="0"/>
        <v>0</v>
      </c>
      <c r="F20" s="311">
        <f>SUMIFS(⑬費用入力シート!E:E,⑬費用入力シート!K:K,"○",⑬費用入力シート!B:B,⑭海外研修実施費実績額並びに精算払請求金額の算出内訳!B:B)</f>
        <v>0</v>
      </c>
      <c r="G20" s="316">
        <f t="shared" si="1"/>
        <v>0</v>
      </c>
      <c r="H20" s="311">
        <f>SUMIFS(⑬費用入力シート!F:F,⑬費用入力シート!K:K,"○",⑬費用入力シート!B:B,⑭海外研修実施費実績額並びに精算払請求金額の算出内訳!B:B)</f>
        <v>0</v>
      </c>
      <c r="I20" s="316">
        <f t="shared" si="2"/>
        <v>0</v>
      </c>
      <c r="J20" s="311">
        <f>SUMIFS(⑬費用入力シート!G:G,⑬費用入力シート!K:K,"○",⑬費用入力シート!B:B,⑭海外研修実施費実績額並びに精算払請求金額の算出内訳!B:B)</f>
        <v>0</v>
      </c>
      <c r="K20" s="316">
        <f t="shared" si="5"/>
        <v>0</v>
      </c>
      <c r="L20" s="384">
        <f t="shared" si="3"/>
        <v>0</v>
      </c>
      <c r="M20" s="384">
        <f t="shared" si="4"/>
        <v>0</v>
      </c>
      <c r="N20" s="400">
        <f t="shared" si="6"/>
        <v>0</v>
      </c>
    </row>
    <row r="21" spans="2:14" ht="24.75" customHeight="1">
      <c r="B21" s="610" t="s">
        <v>689</v>
      </c>
      <c r="C21"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1"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1" s="381">
        <f t="shared" si="0"/>
        <v>0</v>
      </c>
      <c r="F21" s="311">
        <f>SUMIFS(⑬費用入力シート!E:E,⑬費用入力シート!K:K,"○",⑬費用入力シート!B:B,⑭海外研修実施費実績額並びに精算払請求金額の算出内訳!B:B)</f>
        <v>0</v>
      </c>
      <c r="G21" s="316">
        <f t="shared" si="1"/>
        <v>0</v>
      </c>
      <c r="H21" s="311">
        <f>SUMIFS(⑬費用入力シート!F:F,⑬費用入力シート!K:K,"○",⑬費用入力シート!B:B,⑭海外研修実施費実績額並びに精算払請求金額の算出内訳!B:B)</f>
        <v>0</v>
      </c>
      <c r="I21" s="316">
        <f t="shared" si="2"/>
        <v>0</v>
      </c>
      <c r="J21" s="311">
        <f>SUMIFS(⑬費用入力シート!G:G,⑬費用入力シート!K:K,"○",⑬費用入力シート!B:B,⑭海外研修実施費実績額並びに精算払請求金額の算出内訳!B:B)</f>
        <v>0</v>
      </c>
      <c r="K21" s="316">
        <f t="shared" si="5"/>
        <v>0</v>
      </c>
      <c r="L21" s="384">
        <f t="shared" si="3"/>
        <v>0</v>
      </c>
      <c r="M21" s="384">
        <f t="shared" si="4"/>
        <v>0</v>
      </c>
      <c r="N21" s="400">
        <f t="shared" si="6"/>
        <v>0</v>
      </c>
    </row>
    <row r="22" spans="2:14" ht="24.75" customHeight="1">
      <c r="B22" s="610" t="s">
        <v>690</v>
      </c>
      <c r="C22"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2"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2" s="381">
        <f t="shared" si="0"/>
        <v>0</v>
      </c>
      <c r="F22" s="311">
        <f>SUMIFS(⑬費用入力シート!E:E,⑬費用入力シート!K:K,"○",⑬費用入力シート!B:B,⑭海外研修実施費実績額並びに精算払請求金額の算出内訳!B:B)</f>
        <v>0</v>
      </c>
      <c r="G22" s="316">
        <f>ROUNDDOWN(F22*$G$9,0)</f>
        <v>0</v>
      </c>
      <c r="H22" s="311">
        <f>SUMIFS(⑬費用入力シート!F:F,⑬費用入力シート!K:K,"○",⑬費用入力シート!B:B,⑭海外研修実施費実績額並びに精算払請求金額の算出内訳!B:B)</f>
        <v>0</v>
      </c>
      <c r="I22" s="316">
        <f t="shared" si="2"/>
        <v>0</v>
      </c>
      <c r="J22" s="311">
        <f>SUMIFS(⑬費用入力シート!G:G,⑬費用入力シート!K:K,"○",⑬費用入力シート!B:B,⑭海外研修実施費実績額並びに精算払請求金額の算出内訳!B:B)</f>
        <v>0</v>
      </c>
      <c r="K22" s="316">
        <f t="shared" si="5"/>
        <v>0</v>
      </c>
      <c r="L22" s="384">
        <f t="shared" si="3"/>
        <v>0</v>
      </c>
      <c r="M22" s="384">
        <f t="shared" si="4"/>
        <v>0</v>
      </c>
      <c r="N22" s="400">
        <f t="shared" si="6"/>
        <v>0</v>
      </c>
    </row>
    <row r="23" spans="2:14" ht="24.75" customHeight="1">
      <c r="B23" s="610" t="s">
        <v>691</v>
      </c>
      <c r="C23"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3"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3" s="381">
        <f t="shared" si="0"/>
        <v>0</v>
      </c>
      <c r="F23" s="311">
        <f>SUMIFS(⑬費用入力シート!E:E,⑬費用入力シート!K:K,"○",⑬費用入力シート!B:B,⑭海外研修実施費実績額並びに精算払請求金額の算出内訳!B:B)</f>
        <v>0</v>
      </c>
      <c r="G23" s="316">
        <f t="shared" si="1"/>
        <v>0</v>
      </c>
      <c r="H23" s="311">
        <f>SUMIFS(⑬費用入力シート!F:F,⑬費用入力シート!K:K,"○",⑬費用入力シート!B:B,⑭海外研修実施費実績額並びに精算払請求金額の算出内訳!B:B)</f>
        <v>0</v>
      </c>
      <c r="I23" s="316">
        <f t="shared" si="2"/>
        <v>0</v>
      </c>
      <c r="J23" s="311">
        <f>SUMIFS(⑬費用入力シート!G:G,⑬費用入力シート!K:K,"○",⑬費用入力シート!B:B,⑭海外研修実施費実績額並びに精算払請求金額の算出内訳!B:B)</f>
        <v>0</v>
      </c>
      <c r="K23" s="316">
        <f t="shared" si="5"/>
        <v>0</v>
      </c>
      <c r="L23" s="384">
        <f t="shared" si="3"/>
        <v>0</v>
      </c>
      <c r="M23" s="384">
        <f t="shared" si="4"/>
        <v>0</v>
      </c>
      <c r="N23" s="400">
        <f t="shared" si="6"/>
        <v>0</v>
      </c>
    </row>
    <row r="24" spans="2:14" ht="24.75" customHeight="1">
      <c r="B24" s="610" t="s">
        <v>692</v>
      </c>
      <c r="C24"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4"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4" s="381">
        <f t="shared" si="0"/>
        <v>0</v>
      </c>
      <c r="F24" s="311">
        <f>SUMIFS(⑬費用入力シート!E:E,⑬費用入力シート!K:K,"○",⑬費用入力シート!B:B,⑭海外研修実施費実績額並びに精算払請求金額の算出内訳!B:B)</f>
        <v>0</v>
      </c>
      <c r="G24" s="316">
        <f t="shared" si="1"/>
        <v>0</v>
      </c>
      <c r="H24" s="311">
        <f>SUMIFS(⑬費用入力シート!F:F,⑬費用入力シート!K:K,"○",⑬費用入力シート!B:B,⑭海外研修実施費実績額並びに精算払請求金額の算出内訳!B:B)</f>
        <v>0</v>
      </c>
      <c r="I24" s="316">
        <f t="shared" si="2"/>
        <v>0</v>
      </c>
      <c r="J24" s="311">
        <f>SUMIFS(⑬費用入力シート!G:G,⑬費用入力シート!K:K,"○",⑬費用入力シート!B:B,⑭海外研修実施費実績額並びに精算払請求金額の算出内訳!B:B)</f>
        <v>0</v>
      </c>
      <c r="K24" s="316">
        <f t="shared" si="5"/>
        <v>0</v>
      </c>
      <c r="L24" s="384">
        <f t="shared" si="3"/>
        <v>0</v>
      </c>
      <c r="M24" s="384">
        <f t="shared" si="4"/>
        <v>0</v>
      </c>
      <c r="N24" s="400">
        <f t="shared" si="6"/>
        <v>0</v>
      </c>
    </row>
    <row r="25" spans="2:14" ht="24.75" customHeight="1">
      <c r="B25" s="611" t="s">
        <v>758</v>
      </c>
      <c r="C25"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5"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5" s="381">
        <f t="shared" si="0"/>
        <v>0</v>
      </c>
      <c r="F25" s="311">
        <f>SUMIFS(⑬費用入力シート!E:E,⑬費用入力シート!K:K,"○",⑬費用入力シート!B:B,⑭海外研修実施費実績額並びに精算払請求金額の算出内訳!B:B)</f>
        <v>0</v>
      </c>
      <c r="G25" s="316">
        <f t="shared" si="1"/>
        <v>0</v>
      </c>
      <c r="H25" s="311">
        <f>SUMIFS(⑬費用入力シート!F:F,⑬費用入力シート!K:K,"○",⑬費用入力シート!B:B,⑭海外研修実施費実績額並びに精算払請求金額の算出内訳!B:B)</f>
        <v>0</v>
      </c>
      <c r="I25" s="316">
        <f t="shared" si="2"/>
        <v>0</v>
      </c>
      <c r="J25" s="311">
        <f>SUMIFS(⑬費用入力シート!G:G,⑬費用入力シート!K:K,"○",⑬費用入力シート!B:B,⑭海外研修実施費実績額並びに精算払請求金額の算出内訳!B:B)</f>
        <v>0</v>
      </c>
      <c r="K25" s="316">
        <f t="shared" si="5"/>
        <v>0</v>
      </c>
      <c r="L25" s="384">
        <f t="shared" si="3"/>
        <v>0</v>
      </c>
      <c r="M25" s="384">
        <f t="shared" si="4"/>
        <v>0</v>
      </c>
      <c r="N25" s="400">
        <f t="shared" si="6"/>
        <v>0</v>
      </c>
    </row>
    <row r="26" spans="2:14" ht="24.75" customHeight="1">
      <c r="B26" s="611" t="s">
        <v>759</v>
      </c>
      <c r="C26"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6"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6" s="381">
        <f t="shared" si="0"/>
        <v>0</v>
      </c>
      <c r="F26" s="311">
        <f>SUMIFS(⑬費用入力シート!E:E,⑬費用入力シート!K:K,"○",⑬費用入力シート!B:B,⑭海外研修実施費実績額並びに精算払請求金額の算出内訳!B:B)</f>
        <v>0</v>
      </c>
      <c r="G26" s="316">
        <f t="shared" ref="G26:G29" si="7">ROUNDDOWN(F26*$G$9,0)</f>
        <v>0</v>
      </c>
      <c r="H26" s="311">
        <f>SUMIFS(⑬費用入力シート!F:F,⑬費用入力シート!K:K,"○",⑬費用入力シート!B:B,⑭海外研修実施費実績額並びに精算払請求金額の算出内訳!B:B)</f>
        <v>0</v>
      </c>
      <c r="I26" s="316">
        <f t="shared" ref="I26:I29" si="8">ROUNDDOWN(H26*$I$9,0)</f>
        <v>0</v>
      </c>
      <c r="J26" s="311">
        <f>SUMIFS(⑬費用入力シート!G:G,⑬費用入力シート!K:K,"○",⑬費用入力シート!B:B,⑭海外研修実施費実績額並びに精算払請求金額の算出内訳!B:B)</f>
        <v>0</v>
      </c>
      <c r="K26" s="316">
        <f t="shared" si="5"/>
        <v>0</v>
      </c>
      <c r="L26" s="384">
        <f t="shared" si="3"/>
        <v>0</v>
      </c>
      <c r="M26" s="384">
        <f t="shared" si="4"/>
        <v>0</v>
      </c>
      <c r="N26" s="400">
        <f t="shared" si="6"/>
        <v>0</v>
      </c>
    </row>
    <row r="27" spans="2:14" ht="24.75" customHeight="1">
      <c r="B27" s="612" t="s">
        <v>807</v>
      </c>
      <c r="C27"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7"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7" s="381">
        <f t="shared" si="0"/>
        <v>0</v>
      </c>
      <c r="F27" s="311">
        <f>SUMIFS(⑬費用入力シート!E:E,⑬費用入力シート!K:K,"○",⑬費用入力シート!B:B,⑭海外研修実施費実績額並びに精算払請求金額の算出内訳!B:B)</f>
        <v>0</v>
      </c>
      <c r="G27" s="316">
        <f t="shared" ref="G27:G28" si="9">ROUNDDOWN(F27*$G$9,0)</f>
        <v>0</v>
      </c>
      <c r="H27" s="311">
        <f>SUMIFS(⑬費用入力シート!F:F,⑬費用入力シート!K:K,"○",⑬費用入力シート!B:B,⑭海外研修実施費実績額並びに精算払請求金額の算出内訳!B:B)</f>
        <v>0</v>
      </c>
      <c r="I27" s="316">
        <f t="shared" ref="I27:I28" si="10">ROUNDDOWN(H27*$I$9,0)</f>
        <v>0</v>
      </c>
      <c r="J27" s="311">
        <f>SUMIFS(⑬費用入力シート!G:G,⑬費用入力シート!K:K,"○",⑬費用入力シート!B:B,⑭海外研修実施費実績額並びに精算払請求金額の算出内訳!B:B)</f>
        <v>0</v>
      </c>
      <c r="K27" s="316">
        <f t="shared" si="5"/>
        <v>0</v>
      </c>
      <c r="L27" s="384">
        <f t="shared" si="3"/>
        <v>0</v>
      </c>
      <c r="M27" s="384">
        <f t="shared" si="4"/>
        <v>0</v>
      </c>
      <c r="N27" s="400">
        <f t="shared" si="6"/>
        <v>0</v>
      </c>
    </row>
    <row r="28" spans="2:14" ht="24.75" customHeight="1">
      <c r="B28" s="612" t="s">
        <v>808</v>
      </c>
      <c r="C28"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8"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8" s="381">
        <f t="shared" si="0"/>
        <v>0</v>
      </c>
      <c r="F28" s="311">
        <f>SUMIFS(⑬費用入力シート!E:E,⑬費用入力シート!K:K,"○",⑬費用入力シート!B:B,⑭海外研修実施費実績額並びに精算払請求金額の算出内訳!B:B)</f>
        <v>0</v>
      </c>
      <c r="G28" s="316">
        <f t="shared" si="9"/>
        <v>0</v>
      </c>
      <c r="H28" s="311">
        <f>SUMIFS(⑬費用入力シート!F:F,⑬費用入力シート!K:K,"○",⑬費用入力シート!B:B,⑭海外研修実施費実績額並びに精算払請求金額の算出内訳!B:B)</f>
        <v>0</v>
      </c>
      <c r="I28" s="316">
        <f t="shared" si="10"/>
        <v>0</v>
      </c>
      <c r="J28" s="311">
        <f>SUMIFS(⑬費用入力シート!G:G,⑬費用入力シート!K:K,"○",⑬費用入力シート!B:B,⑭海外研修実施費実績額並びに精算払請求金額の算出内訳!B:B)</f>
        <v>0</v>
      </c>
      <c r="K28" s="316">
        <f t="shared" si="5"/>
        <v>0</v>
      </c>
      <c r="L28" s="384">
        <f t="shared" si="3"/>
        <v>0</v>
      </c>
      <c r="M28" s="384">
        <f t="shared" si="4"/>
        <v>0</v>
      </c>
      <c r="N28" s="400">
        <f t="shared" si="6"/>
        <v>0</v>
      </c>
    </row>
    <row r="29" spans="2:14" ht="24.75" customHeight="1">
      <c r="B29" s="611" t="s">
        <v>757</v>
      </c>
      <c r="C29"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29"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29" s="381">
        <f t="shared" si="0"/>
        <v>0</v>
      </c>
      <c r="F29" s="311">
        <f>SUMIFS(⑬費用入力シート!E:E,⑬費用入力シート!K:K,"○",⑬費用入力シート!B:B,⑭海外研修実施費実績額並びに精算払請求金額の算出内訳!B:B)</f>
        <v>0</v>
      </c>
      <c r="G29" s="316">
        <f t="shared" si="7"/>
        <v>0</v>
      </c>
      <c r="H29" s="311">
        <f>SUMIFS(⑬費用入力シート!F:F,⑬費用入力シート!K:K,"○",⑬費用入力シート!B:B,⑭海外研修実施費実績額並びに精算払請求金額の算出内訳!B:B)</f>
        <v>0</v>
      </c>
      <c r="I29" s="316">
        <f t="shared" si="8"/>
        <v>0</v>
      </c>
      <c r="J29" s="311">
        <f>SUMIFS(⑬費用入力シート!G:G,⑬費用入力シート!K:K,"○",⑬費用入力シート!B:B,⑭海外研修実施費実績額並びに精算払請求金額の算出内訳!B:B)</f>
        <v>0</v>
      </c>
      <c r="K29" s="316">
        <f t="shared" si="5"/>
        <v>0</v>
      </c>
      <c r="L29" s="384">
        <f t="shared" si="3"/>
        <v>0</v>
      </c>
      <c r="M29" s="384">
        <f t="shared" si="4"/>
        <v>0</v>
      </c>
      <c r="N29" s="400">
        <f t="shared" si="6"/>
        <v>0</v>
      </c>
    </row>
    <row r="30" spans="2:14" ht="24.75" customHeight="1">
      <c r="B30" s="610" t="s">
        <v>695</v>
      </c>
      <c r="C30"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0"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0" s="381">
        <f t="shared" si="0"/>
        <v>0</v>
      </c>
      <c r="F30" s="311">
        <f>SUMIFS(⑬費用入力シート!E:E,⑬費用入力シート!K:K,"○",⑬費用入力シート!B:B,⑭海外研修実施費実績額並びに精算払請求金額の算出内訳!B:B)</f>
        <v>0</v>
      </c>
      <c r="G30" s="316">
        <f t="shared" si="1"/>
        <v>0</v>
      </c>
      <c r="H30" s="311">
        <f>SUMIFS(⑬費用入力シート!F:F,⑬費用入力シート!K:K,"○",⑬費用入力シート!B:B,⑭海外研修実施費実績額並びに精算払請求金額の算出内訳!B:B)</f>
        <v>0</v>
      </c>
      <c r="I30" s="316">
        <f t="shared" si="2"/>
        <v>0</v>
      </c>
      <c r="J30" s="311">
        <f>SUMIFS(⑬費用入力シート!G:G,⑬費用入力シート!K:K,"○",⑬費用入力シート!B:B,⑭海外研修実施費実績額並びに精算払請求金額の算出内訳!B:B)</f>
        <v>0</v>
      </c>
      <c r="K30" s="316">
        <f t="shared" si="5"/>
        <v>0</v>
      </c>
      <c r="L30" s="384">
        <f t="shared" si="3"/>
        <v>0</v>
      </c>
      <c r="M30" s="384">
        <f t="shared" si="4"/>
        <v>0</v>
      </c>
      <c r="N30" s="400">
        <f t="shared" si="6"/>
        <v>0</v>
      </c>
    </row>
    <row r="31" spans="2:14" ht="24.75" customHeight="1">
      <c r="B31" s="610" t="s">
        <v>696</v>
      </c>
      <c r="C31"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1"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1" s="381">
        <f t="shared" si="0"/>
        <v>0</v>
      </c>
      <c r="F31" s="311">
        <f>SUMIFS(⑬費用入力シート!E:E,⑬費用入力シート!K:K,"○",⑬費用入力シート!B:B,⑭海外研修実施費実績額並びに精算払請求金額の算出内訳!B:B)</f>
        <v>0</v>
      </c>
      <c r="G31" s="316">
        <f t="shared" si="1"/>
        <v>0</v>
      </c>
      <c r="H31" s="311">
        <f>SUMIFS(⑬費用入力シート!F:F,⑬費用入力シート!K:K,"○",⑬費用入力シート!B:B,⑭海外研修実施費実績額並びに精算払請求金額の算出内訳!B:B)</f>
        <v>0</v>
      </c>
      <c r="I31" s="316">
        <f t="shared" si="2"/>
        <v>0</v>
      </c>
      <c r="J31" s="311">
        <f>SUMIFS(⑬費用入力シート!G:G,⑬費用入力シート!K:K,"○",⑬費用入力シート!B:B,⑭海外研修実施費実績額並びに精算払請求金額の算出内訳!B:B)</f>
        <v>0</v>
      </c>
      <c r="K31" s="316">
        <f t="shared" si="5"/>
        <v>0</v>
      </c>
      <c r="L31" s="384">
        <f t="shared" si="3"/>
        <v>0</v>
      </c>
      <c r="M31" s="384">
        <f t="shared" si="4"/>
        <v>0</v>
      </c>
      <c r="N31" s="400">
        <f t="shared" si="6"/>
        <v>0</v>
      </c>
    </row>
    <row r="32" spans="2:14" ht="24.75" customHeight="1">
      <c r="B32" s="610" t="s">
        <v>697</v>
      </c>
      <c r="C32"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2"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2" s="381">
        <f t="shared" si="0"/>
        <v>0</v>
      </c>
      <c r="F32" s="311">
        <f>SUMIFS(⑬費用入力シート!E:E,⑬費用入力シート!K:K,"○",⑬費用入力シート!B:B,⑭海外研修実施費実績額並びに精算払請求金額の算出内訳!B:B)</f>
        <v>0</v>
      </c>
      <c r="G32" s="316">
        <f t="shared" si="1"/>
        <v>0</v>
      </c>
      <c r="H32" s="311">
        <f>SUMIFS(⑬費用入力シート!F:F,⑬費用入力シート!K:K,"○",⑬費用入力シート!B:B,⑭海外研修実施費実績額並びに精算払請求金額の算出内訳!B:B)</f>
        <v>0</v>
      </c>
      <c r="I32" s="316">
        <f t="shared" si="2"/>
        <v>0</v>
      </c>
      <c r="J32" s="311">
        <f>SUMIFS(⑬費用入力シート!G:G,⑬費用入力シート!K:K,"○",⑬費用入力シート!B:B,⑭海外研修実施費実績額並びに精算払請求金額の算出内訳!B:B)</f>
        <v>0</v>
      </c>
      <c r="K32" s="316">
        <f t="shared" si="5"/>
        <v>0</v>
      </c>
      <c r="L32" s="384">
        <f t="shared" si="3"/>
        <v>0</v>
      </c>
      <c r="M32" s="384">
        <f t="shared" si="4"/>
        <v>0</v>
      </c>
      <c r="N32" s="400">
        <f t="shared" si="6"/>
        <v>0</v>
      </c>
    </row>
    <row r="33" spans="2:14" ht="24.75" customHeight="1">
      <c r="B33" s="610" t="s">
        <v>698</v>
      </c>
      <c r="C33"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3"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3" s="381">
        <f t="shared" si="0"/>
        <v>0</v>
      </c>
      <c r="F33" s="311">
        <f>SUMIFS(⑬費用入力シート!E:E,⑬費用入力シート!K:K,"○",⑬費用入力シート!B:B,⑭海外研修実施費実績額並びに精算払請求金額の算出内訳!B:B)</f>
        <v>0</v>
      </c>
      <c r="G33" s="316">
        <f>ROUNDDOWN(F33*$G$9,0)</f>
        <v>0</v>
      </c>
      <c r="H33" s="311">
        <f>SUMIFS(⑬費用入力シート!F:F,⑬費用入力シート!K:K,"○",⑬費用入力シート!B:B,⑭海外研修実施費実績額並びに精算払請求金額の算出内訳!B:B)</f>
        <v>0</v>
      </c>
      <c r="I33" s="316">
        <f>ROUNDDOWN(H33*$I$9,0)</f>
        <v>0</v>
      </c>
      <c r="J33" s="311">
        <f>SUMIFS(⑬費用入力シート!G:G,⑬費用入力シート!K:K,"○",⑬費用入力シート!B:B,⑭海外研修実施費実績額並びに精算払請求金額の算出内訳!B:B)</f>
        <v>0</v>
      </c>
      <c r="K33" s="316">
        <f t="shared" si="5"/>
        <v>0</v>
      </c>
      <c r="L33" s="384">
        <f t="shared" si="3"/>
        <v>0</v>
      </c>
      <c r="M33" s="384">
        <f t="shared" si="4"/>
        <v>0</v>
      </c>
      <c r="N33" s="400">
        <f t="shared" si="6"/>
        <v>0</v>
      </c>
    </row>
    <row r="34" spans="2:14" ht="24.75" customHeight="1">
      <c r="B34" s="610" t="s">
        <v>699</v>
      </c>
      <c r="C34"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4"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4" s="381">
        <f t="shared" si="0"/>
        <v>0</v>
      </c>
      <c r="F34" s="311">
        <f>SUMIFS(⑬費用入力シート!E:E,⑬費用入力シート!K:K,"○",⑬費用入力シート!B:B,⑭海外研修実施費実績額並びに精算払請求金額の算出内訳!B:B)</f>
        <v>0</v>
      </c>
      <c r="G34" s="316">
        <f t="shared" si="1"/>
        <v>0</v>
      </c>
      <c r="H34" s="311">
        <f>SUMIFS(⑬費用入力シート!F:F,⑬費用入力シート!K:K,"○",⑬費用入力シート!B:B,⑭海外研修実施費実績額並びに精算払請求金額の算出内訳!B:B)</f>
        <v>0</v>
      </c>
      <c r="I34" s="316">
        <f t="shared" si="2"/>
        <v>0</v>
      </c>
      <c r="J34" s="311">
        <f>SUMIFS(⑬費用入力シート!G:G,⑬費用入力シート!K:K,"○",⑬費用入力シート!B:B,⑭海外研修実施費実績額並びに精算払請求金額の算出内訳!B:B)</f>
        <v>0</v>
      </c>
      <c r="K34" s="316">
        <f t="shared" si="5"/>
        <v>0</v>
      </c>
      <c r="L34" s="384">
        <f t="shared" si="3"/>
        <v>0</v>
      </c>
      <c r="M34" s="384">
        <f t="shared" si="4"/>
        <v>0</v>
      </c>
      <c r="N34" s="400">
        <f t="shared" si="6"/>
        <v>0</v>
      </c>
    </row>
    <row r="35" spans="2:14" ht="24.75" customHeight="1">
      <c r="B35" s="640" t="s">
        <v>1143</v>
      </c>
      <c r="C35" s="327">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5" s="377">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5" s="381">
        <f t="shared" ref="E35" si="11">SUM(C35:D35)</f>
        <v>0</v>
      </c>
      <c r="F35" s="311">
        <f>SUMIFS(⑬費用入力シート!E:E,⑬費用入力シート!K:K,"○",⑬費用入力シート!B:B,⑭海外研修実施費実績額並びに精算払請求金額の算出内訳!B:B)</f>
        <v>0</v>
      </c>
      <c r="G35" s="316">
        <f t="shared" ref="G35" si="12">ROUNDDOWN(F35*$G$9,0)</f>
        <v>0</v>
      </c>
      <c r="H35" s="311">
        <f>SUMIFS(⑬費用入力シート!F:F,⑬費用入力シート!K:K,"○",⑬費用入力シート!B:B,⑭海外研修実施費実績額並びに精算払請求金額の算出内訳!B:B)</f>
        <v>0</v>
      </c>
      <c r="I35" s="316">
        <f t="shared" ref="I35" si="13">ROUNDDOWN(H35*$I$9,0)</f>
        <v>0</v>
      </c>
      <c r="J35" s="311">
        <f>SUMIFS(⑬費用入力シート!G:G,⑬費用入力シート!K:K,"○",⑬費用入力シート!B:B,⑭海外研修実施費実績額並びに精算払請求金額の算出内訳!B:B)</f>
        <v>0</v>
      </c>
      <c r="K35" s="316">
        <f>ROUNDDOWN(J35*$K$10,0)</f>
        <v>0</v>
      </c>
      <c r="L35" s="384">
        <f t="shared" ref="L35" si="14">SUM(C35)</f>
        <v>0</v>
      </c>
      <c r="M35" s="384">
        <f t="shared" ref="M35" si="15">SUM(D35,G35,I35,K35)</f>
        <v>0</v>
      </c>
      <c r="N35" s="400">
        <f t="shared" ref="N35" si="16">SUM(E35,G35,I35,K35)</f>
        <v>0</v>
      </c>
    </row>
    <row r="36" spans="2:14" ht="24.75" customHeight="1" thickBot="1">
      <c r="B36" s="613" t="s">
        <v>1144</v>
      </c>
      <c r="C36" s="328">
        <f>SUMIFS(⑬費用入力シート!D:D,⑬費用入力シート!K:K,"○",⑬費用入力シート!B:B,⑭海外研修実施費実績額並びに精算払請求金額の算出内訳!B:B,⑬費用入力シート!I:I,⑭海外研修実施費実績額並びに精算払請求金額の算出内訳!$C$7)</f>
        <v>0</v>
      </c>
      <c r="D36" s="378">
        <f>SUMIFS(⑬費用入力シート!D:D,⑬費用入力シート!K:K,"○",⑬費用入力シート!B:B,⑭海外研修実施費実績額並びに精算払請求金額の算出内訳!B:B,⑬費用入力シート!I:I,⑭海外研修実施費実績額並びに精算払請求金額の算出内訳!$D$7)</f>
        <v>0</v>
      </c>
      <c r="E36" s="382">
        <f t="shared" si="0"/>
        <v>0</v>
      </c>
      <c r="F36" s="313">
        <f>SUMIFS(⑬費用入力シート!E:E,⑬費用入力シート!K:K,"○",⑬費用入力シート!B:B,⑭海外研修実施費実績額並びに精算払請求金額の算出内訳!B:B)</f>
        <v>0</v>
      </c>
      <c r="G36" s="317">
        <f t="shared" si="1"/>
        <v>0</v>
      </c>
      <c r="H36" s="313">
        <f>SUMIFS(⑬費用入力シート!F:F,⑬費用入力シート!K:K,"○",⑬費用入力シート!B:B,⑭海外研修実施費実績額並びに精算払請求金額の算出内訳!B:B)</f>
        <v>0</v>
      </c>
      <c r="I36" s="317">
        <f t="shared" si="2"/>
        <v>0</v>
      </c>
      <c r="J36" s="313">
        <f>SUMIFS(⑬費用入力シート!G:G,⑬費用入力シート!K:K,"○",⑬費用入力シート!B:B,⑭海外研修実施費実績額並びに精算払請求金額の算出内訳!B:B)</f>
        <v>0</v>
      </c>
      <c r="K36" s="316">
        <f t="shared" si="5"/>
        <v>0</v>
      </c>
      <c r="L36" s="384">
        <f t="shared" si="3"/>
        <v>0</v>
      </c>
      <c r="M36" s="384">
        <f t="shared" si="4"/>
        <v>0</v>
      </c>
      <c r="N36" s="400">
        <f>SUM(E36,G36,I36,K36)</f>
        <v>0</v>
      </c>
    </row>
    <row r="37" spans="2:14" ht="24.75" customHeight="1" thickTop="1">
      <c r="B37" s="614" t="s">
        <v>108</v>
      </c>
      <c r="C37" s="315">
        <f t="shared" ref="C37:K37" si="17">SUM(C10:C36)</f>
        <v>0</v>
      </c>
      <c r="D37" s="379"/>
      <c r="E37" s="383"/>
      <c r="F37" s="319">
        <f t="shared" si="17"/>
        <v>0</v>
      </c>
      <c r="G37" s="318">
        <f t="shared" si="17"/>
        <v>0</v>
      </c>
      <c r="H37" s="319">
        <f t="shared" si="17"/>
        <v>0</v>
      </c>
      <c r="I37" s="318">
        <f t="shared" si="17"/>
        <v>0</v>
      </c>
      <c r="J37" s="319">
        <f t="shared" si="17"/>
        <v>0</v>
      </c>
      <c r="K37" s="318">
        <f t="shared" si="17"/>
        <v>0</v>
      </c>
      <c r="L37" s="401"/>
      <c r="M37" s="401"/>
      <c r="N37" s="402">
        <f>SUM(N10:N36)</f>
        <v>0</v>
      </c>
    </row>
  </sheetData>
  <mergeCells count="12">
    <mergeCell ref="J7:J9"/>
    <mergeCell ref="A2:N2"/>
    <mergeCell ref="F6:G6"/>
    <mergeCell ref="F7:F9"/>
    <mergeCell ref="H6:I6"/>
    <mergeCell ref="H7:H9"/>
    <mergeCell ref="J6:K6"/>
    <mergeCell ref="C6:E6"/>
    <mergeCell ref="C7:C9"/>
    <mergeCell ref="D7:D9"/>
    <mergeCell ref="E7:E9"/>
    <mergeCell ref="L6:N8"/>
  </mergeCells>
  <phoneticPr fontId="1"/>
  <dataValidations count="1">
    <dataValidation type="list" allowBlank="1" showInputMessage="1" showErrorMessage="1" sqref="C6:E6" xr:uid="{32F636CD-A373-4244-9C3C-5D5E93CE0E65}">
      <formula1>$U$1:$U$2</formula1>
    </dataValidation>
  </dataValidations>
  <pageMargins left="0.7" right="0.7" top="0.75" bottom="0.75" header="0.3" footer="0.3"/>
  <pageSetup paperSize="9"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EE60F-FC9F-4D2A-A96B-0F7615264D38}">
  <dimension ref="A1:W37"/>
  <sheetViews>
    <sheetView view="pageBreakPreview" zoomScale="85" zoomScaleNormal="70" zoomScaleSheetLayoutView="85" workbookViewId="0">
      <pane xSplit="3" ySplit="9" topLeftCell="D30" activePane="bottomRight" state="frozen"/>
      <selection activeCell="A2" sqref="A2:T2"/>
      <selection pane="topRight" activeCell="A2" sqref="A2:T2"/>
      <selection pane="bottomLeft" activeCell="A2" sqref="A2:T2"/>
      <selection pane="bottomRight" activeCell="C34" sqref="C34:O35"/>
    </sheetView>
  </sheetViews>
  <sheetFormatPr defaultColWidth="9" defaultRowHeight="12" outlineLevelCol="1"/>
  <cols>
    <col min="1" max="1" width="1" style="289" customWidth="1"/>
    <col min="2" max="2" width="18.08984375" style="609" customWidth="1"/>
    <col min="3" max="7" width="9.36328125" style="289" customWidth="1"/>
    <col min="8" max="8" width="9.36328125" style="309" customWidth="1"/>
    <col min="9" max="9" width="9.36328125" style="289" customWidth="1"/>
    <col min="10" max="10" width="9.36328125" style="309" customWidth="1"/>
    <col min="11" max="11" width="9.36328125" style="289" customWidth="1"/>
    <col min="12" max="12" width="9.36328125" style="309" customWidth="1"/>
    <col min="13" max="14" width="9.36328125" style="309" hidden="1" customWidth="1" outlineLevel="1"/>
    <col min="15" max="15" width="20.08984375" style="308" customWidth="1" collapsed="1"/>
    <col min="16" max="16384" width="9" style="289"/>
  </cols>
  <sheetData>
    <row r="1" spans="1:23" s="3" customFormat="1" ht="17.25" customHeight="1">
      <c r="B1" s="256"/>
      <c r="M1" s="40"/>
      <c r="N1" s="40"/>
      <c r="O1" s="40"/>
      <c r="V1" s="3" t="s">
        <v>924</v>
      </c>
      <c r="W1" s="3" t="s">
        <v>701</v>
      </c>
    </row>
    <row r="2" spans="1:23" s="3" customFormat="1" ht="17.25" customHeight="1">
      <c r="A2" s="700" t="s">
        <v>367</v>
      </c>
      <c r="B2" s="700"/>
      <c r="C2" s="700"/>
      <c r="D2" s="700"/>
      <c r="E2" s="700"/>
      <c r="F2" s="700"/>
      <c r="G2" s="700"/>
      <c r="H2" s="700"/>
      <c r="I2" s="700"/>
      <c r="J2" s="700"/>
      <c r="K2" s="700"/>
      <c r="L2" s="700"/>
      <c r="M2" s="700"/>
      <c r="N2" s="700"/>
      <c r="O2" s="700"/>
      <c r="V2" s="3" t="s">
        <v>703</v>
      </c>
      <c r="W2" s="3" t="s">
        <v>927</v>
      </c>
    </row>
    <row r="5" spans="1:23">
      <c r="G5" s="307"/>
      <c r="I5" s="307"/>
      <c r="K5" s="307"/>
    </row>
    <row r="6" spans="1:23" ht="24" customHeight="1">
      <c r="C6" s="1242" t="s">
        <v>924</v>
      </c>
      <c r="D6" s="1247"/>
      <c r="E6" s="1247"/>
      <c r="F6" s="1243"/>
      <c r="G6" s="1242" t="s">
        <v>703</v>
      </c>
      <c r="H6" s="1243"/>
      <c r="I6" s="1242" t="s">
        <v>642</v>
      </c>
      <c r="J6" s="1243"/>
      <c r="K6" s="1242" t="s">
        <v>643</v>
      </c>
      <c r="L6" s="1243"/>
      <c r="M6" s="1263" t="s">
        <v>1082</v>
      </c>
      <c r="N6" s="1264"/>
      <c r="O6" s="1265"/>
    </row>
    <row r="7" spans="1:23" ht="19.5" customHeight="1">
      <c r="C7" s="1244" t="s">
        <v>646</v>
      </c>
      <c r="D7" s="1248" t="s">
        <v>647</v>
      </c>
      <c r="E7" s="1272" t="s">
        <v>827</v>
      </c>
      <c r="F7" s="310" t="s">
        <v>1081</v>
      </c>
      <c r="G7" s="1244" t="s">
        <v>641</v>
      </c>
      <c r="H7" s="310" t="s">
        <v>1081</v>
      </c>
      <c r="I7" s="1244" t="s">
        <v>642</v>
      </c>
      <c r="J7" s="310" t="s">
        <v>1081</v>
      </c>
      <c r="K7" s="1239" t="s">
        <v>643</v>
      </c>
      <c r="L7" s="310" t="s">
        <v>1081</v>
      </c>
      <c r="M7" s="1266"/>
      <c r="N7" s="1267"/>
      <c r="O7" s="1268"/>
    </row>
    <row r="8" spans="1:23" ht="19.5" customHeight="1">
      <c r="C8" s="1245"/>
      <c r="D8" s="1249"/>
      <c r="E8" s="1273"/>
      <c r="F8" s="312" t="s">
        <v>702</v>
      </c>
      <c r="G8" s="1245"/>
      <c r="H8" s="312" t="s">
        <v>702</v>
      </c>
      <c r="I8" s="1245"/>
      <c r="J8" s="312" t="s">
        <v>702</v>
      </c>
      <c r="K8" s="1240"/>
      <c r="L8" s="312" t="s">
        <v>702</v>
      </c>
      <c r="M8" s="1269"/>
      <c r="N8" s="1270"/>
      <c r="O8" s="1271"/>
    </row>
    <row r="9" spans="1:23" ht="19.5" customHeight="1">
      <c r="C9" s="1246"/>
      <c r="D9" s="1250"/>
      <c r="E9" s="1274"/>
      <c r="F9" s="385"/>
      <c r="G9" s="1246"/>
      <c r="H9" s="385"/>
      <c r="I9" s="1246"/>
      <c r="J9" s="385"/>
      <c r="K9" s="1241"/>
      <c r="L9" s="385"/>
      <c r="M9" s="386" t="s">
        <v>645</v>
      </c>
      <c r="N9" s="386" t="s">
        <v>829</v>
      </c>
      <c r="O9" s="399" t="s">
        <v>827</v>
      </c>
    </row>
    <row r="10" spans="1:23" ht="24.75" customHeight="1">
      <c r="B10" s="610" t="s">
        <v>674</v>
      </c>
      <c r="C10" s="324">
        <f>SUMIFS(⑬費用入力シート!D:D,⑬費用入力シート!K:K,"○",⑬費用入力シート!B:B,'⑭-b（日本円以外の精算)'!B:B,⑬費用入力シート!I:I,'⑭-b（日本円以外の精算)'!$C$7)</f>
        <v>0</v>
      </c>
      <c r="D10" s="376">
        <f>SUMIFS(⑬費用入力シート!D:D,⑬費用入力シート!K:K,"○",⑬費用入力シート!B:B,'⑭-b（日本円以外の精算)'!B:B,⑬費用入力シート!I:I,'⑭-b（日本円以外の精算)'!$D$7)</f>
        <v>0</v>
      </c>
      <c r="E10" s="617">
        <f>SUM(C10:D10)</f>
        <v>0</v>
      </c>
      <c r="F10" s="380"/>
      <c r="G10" s="325">
        <f>SUMIFS(⑬費用入力シート!E:E,⑬費用入力シート!K:K,"○",⑬費用入力シート!B:B,'⑭-b（日本円以外の精算)'!B:B)</f>
        <v>0</v>
      </c>
      <c r="H10" s="326">
        <f>ROUNDDOWN(G10*$H$9,0)</f>
        <v>0</v>
      </c>
      <c r="I10" s="325">
        <f>SUMIFS(⑬費用入力シート!F:F,⑬費用入力シート!K:K,"○",⑬費用入力シート!B:B,'⑭-b（日本円以外の精算)'!B:B)</f>
        <v>0</v>
      </c>
      <c r="J10" s="326">
        <f>ROUNDDOWN(I10*$J$9,0)</f>
        <v>0</v>
      </c>
      <c r="K10" s="325">
        <f>SUMIFS(⑬費用入力シート!G:G,⑬費用入力シート!K:K,"○",⑬費用入力シート!B:B,'⑭-b（日本円以外の精算)'!B:B)</f>
        <v>0</v>
      </c>
      <c r="L10" s="326">
        <f>ROUNDDOWN(K10*L9,0)</f>
        <v>0</v>
      </c>
      <c r="M10" s="384">
        <f>SUM(C10)</f>
        <v>0</v>
      </c>
      <c r="N10" s="384">
        <f>SUM(D10,H10,J10,L10)</f>
        <v>0</v>
      </c>
      <c r="O10" s="615">
        <f>SUM(E10,H10,J10,L10)</f>
        <v>0</v>
      </c>
    </row>
    <row r="11" spans="1:23" ht="24.75" customHeight="1">
      <c r="B11" s="610" t="s">
        <v>676</v>
      </c>
      <c r="C11" s="327">
        <f>SUMIFS(⑬費用入力シート!D:D,⑬費用入力シート!K:K,"○",⑬費用入力シート!B:B,'⑭-b（日本円以外の精算)'!B:B,⑬費用入力シート!I:I,'⑭-b（日本円以外の精算)'!$C$7)</f>
        <v>0</v>
      </c>
      <c r="D11" s="377">
        <f>SUMIFS(⑬費用入力シート!D:D,⑬費用入力シート!K:K,"○",⑬費用入力シート!B:B,'⑭-b（日本円以外の精算)'!B:B,⑬費用入力シート!I:I,'⑭-b（日本円以外の精算)'!$D$7)</f>
        <v>0</v>
      </c>
      <c r="E11" s="618">
        <f t="shared" ref="E11:E36" si="0">SUM(C11:D11)</f>
        <v>0</v>
      </c>
      <c r="F11" s="381"/>
      <c r="G11" s="311">
        <f>SUMIFS(⑬費用入力シート!E:E,⑬費用入力シート!K:K,"○",⑬費用入力シート!B:B,'⑭-b（日本円以外の精算)'!B:B)</f>
        <v>0</v>
      </c>
      <c r="H11" s="316">
        <f t="shared" ref="H11:H36" si="1">ROUNDDOWN(G11*$H$9,0)</f>
        <v>0</v>
      </c>
      <c r="I11" s="311">
        <f>SUMIFS(⑬費用入力シート!F:F,⑬費用入力シート!K:K,"○",⑬費用入力シート!B:B,'⑭-b（日本円以外の精算)'!B:B)</f>
        <v>0</v>
      </c>
      <c r="J11" s="316">
        <f t="shared" ref="J11:J36" si="2">ROUNDDOWN(I11*$J$9,0)</f>
        <v>0</v>
      </c>
      <c r="K11" s="311">
        <f>SUMIFS(⑬費用入力シート!G:G,⑬費用入力シート!K:K,"○",⑬費用入力シート!B:B,'⑭-b（日本円以外の精算)'!B:B)</f>
        <v>0</v>
      </c>
      <c r="L11" s="316">
        <f>ROUNDDOWN(K11*$L$10,0)</f>
        <v>0</v>
      </c>
      <c r="M11" s="384">
        <f t="shared" ref="M11:M36" si="3">SUM(C11)</f>
        <v>0</v>
      </c>
      <c r="N11" s="384">
        <f t="shared" ref="N11:N36" si="4">SUM(D11,H11,J11,L11)</f>
        <v>0</v>
      </c>
      <c r="O11" s="615">
        <f>SUM(E11,H11,J11,L11)</f>
        <v>0</v>
      </c>
    </row>
    <row r="12" spans="1:23" ht="24.75" customHeight="1">
      <c r="B12" s="610" t="s">
        <v>678</v>
      </c>
      <c r="C12" s="327">
        <f>SUMIFS(⑬費用入力シート!D:D,⑬費用入力シート!K:K,"○",⑬費用入力シート!B:B,'⑭-b（日本円以外の精算)'!B:B,⑬費用入力シート!I:I,'⑭-b（日本円以外の精算)'!$C$7)</f>
        <v>0</v>
      </c>
      <c r="D12" s="377">
        <f>SUMIFS(⑬費用入力シート!D:D,⑬費用入力シート!K:K,"○",⑬費用入力シート!B:B,'⑭-b（日本円以外の精算)'!B:B,⑬費用入力シート!I:I,'⑭-b（日本円以外の精算)'!$D$7)</f>
        <v>0</v>
      </c>
      <c r="E12" s="618">
        <f t="shared" si="0"/>
        <v>0</v>
      </c>
      <c r="F12" s="381"/>
      <c r="G12" s="311">
        <f>SUMIFS(⑬費用入力シート!E:E,⑬費用入力シート!K:K,"○",⑬費用入力シート!B:B,'⑭-b（日本円以外の精算)'!B:B)</f>
        <v>0</v>
      </c>
      <c r="H12" s="316">
        <f t="shared" si="1"/>
        <v>0</v>
      </c>
      <c r="I12" s="311">
        <f>SUMIFS(⑬費用入力シート!F:F,⑬費用入力シート!K:K,"○",⑬費用入力シート!B:B,'⑭-b（日本円以外の精算)'!B:B)</f>
        <v>0</v>
      </c>
      <c r="J12" s="316">
        <f t="shared" si="2"/>
        <v>0</v>
      </c>
      <c r="K12" s="311">
        <f>SUMIFS(⑬費用入力シート!G:G,⑬費用入力シート!K:K,"○",⑬費用入力シート!B:B,'⑭-b（日本円以外の精算)'!B:B)</f>
        <v>0</v>
      </c>
      <c r="L12" s="316">
        <f t="shared" ref="L12:L36" si="5">ROUNDDOWN(K12*$L$10,0)</f>
        <v>0</v>
      </c>
      <c r="M12" s="384">
        <f t="shared" si="3"/>
        <v>0</v>
      </c>
      <c r="N12" s="384">
        <f t="shared" si="4"/>
        <v>0</v>
      </c>
      <c r="O12" s="615">
        <f t="shared" ref="O12:O34" si="6">SUM(E12,H12,J12,L12)</f>
        <v>0</v>
      </c>
    </row>
    <row r="13" spans="1:23" ht="24.75" customHeight="1">
      <c r="B13" s="610" t="s">
        <v>679</v>
      </c>
      <c r="C13" s="327">
        <f>SUMIFS(⑬費用入力シート!D:D,⑬費用入力シート!K:K,"○",⑬費用入力シート!B:B,'⑭-b（日本円以外の精算)'!B:B,⑬費用入力シート!I:I,'⑭-b（日本円以外の精算)'!$C$7)</f>
        <v>0</v>
      </c>
      <c r="D13" s="377">
        <f>SUMIFS(⑬費用入力シート!D:D,⑬費用入力シート!K:K,"○",⑬費用入力シート!B:B,'⑭-b（日本円以外の精算)'!B:B,⑬費用入力シート!I:I,'⑭-b（日本円以外の精算)'!$D$7)</f>
        <v>0</v>
      </c>
      <c r="E13" s="618">
        <f t="shared" si="0"/>
        <v>0</v>
      </c>
      <c r="F13" s="381"/>
      <c r="G13" s="311">
        <f>SUMIFS(⑬費用入力シート!E:E,⑬費用入力シート!K:K,"○",⑬費用入力シート!B:B,'⑭-b（日本円以外の精算)'!B:B)</f>
        <v>0</v>
      </c>
      <c r="H13" s="316">
        <f t="shared" si="1"/>
        <v>0</v>
      </c>
      <c r="I13" s="311">
        <f>SUMIFS(⑬費用入力シート!F:F,⑬費用入力シート!K:K,"○",⑬費用入力シート!B:B,'⑭-b（日本円以外の精算)'!B:B)</f>
        <v>0</v>
      </c>
      <c r="J13" s="316">
        <f t="shared" si="2"/>
        <v>0</v>
      </c>
      <c r="K13" s="311">
        <f>SUMIFS(⑬費用入力シート!G:G,⑬費用入力シート!K:K,"○",⑬費用入力シート!B:B,'⑭-b（日本円以外の精算)'!B:B)</f>
        <v>0</v>
      </c>
      <c r="L13" s="316">
        <f t="shared" si="5"/>
        <v>0</v>
      </c>
      <c r="M13" s="384">
        <f t="shared" si="3"/>
        <v>0</v>
      </c>
      <c r="N13" s="384">
        <f t="shared" si="4"/>
        <v>0</v>
      </c>
      <c r="O13" s="615">
        <f t="shared" si="6"/>
        <v>0</v>
      </c>
    </row>
    <row r="14" spans="1:23" ht="24.75" customHeight="1">
      <c r="B14" s="610" t="s">
        <v>680</v>
      </c>
      <c r="C14" s="327">
        <f>SUMIFS(⑬費用入力シート!D:D,⑬費用入力シート!K:K,"○",⑬費用入力シート!B:B,'⑭-b（日本円以外の精算)'!B:B,⑬費用入力シート!I:I,'⑭-b（日本円以外の精算)'!$C$7)</f>
        <v>0</v>
      </c>
      <c r="D14" s="377">
        <f>SUMIFS(⑬費用入力シート!D:D,⑬費用入力シート!K:K,"○",⑬費用入力シート!B:B,'⑭-b（日本円以外の精算)'!B:B,⑬費用入力シート!I:I,'⑭-b（日本円以外の精算)'!$D$7)</f>
        <v>0</v>
      </c>
      <c r="E14" s="618">
        <f t="shared" si="0"/>
        <v>0</v>
      </c>
      <c r="F14" s="381"/>
      <c r="G14" s="311">
        <f>SUMIFS(⑬費用入力シート!E:E,⑬費用入力シート!K:K,"○",⑬費用入力シート!B:B,'⑭-b（日本円以外の精算)'!B:B)</f>
        <v>0</v>
      </c>
      <c r="H14" s="316">
        <f t="shared" si="1"/>
        <v>0</v>
      </c>
      <c r="I14" s="311">
        <f>SUMIFS(⑬費用入力シート!F:F,⑬費用入力シート!K:K,"○",⑬費用入力シート!B:B,'⑭-b（日本円以外の精算)'!B:B)</f>
        <v>0</v>
      </c>
      <c r="J14" s="316">
        <f t="shared" si="2"/>
        <v>0</v>
      </c>
      <c r="K14" s="311">
        <f>SUMIFS(⑬費用入力シート!G:G,⑬費用入力シート!K:K,"○",⑬費用入力シート!B:B,'⑭-b（日本円以外の精算)'!B:B)</f>
        <v>0</v>
      </c>
      <c r="L14" s="316">
        <f t="shared" si="5"/>
        <v>0</v>
      </c>
      <c r="M14" s="384">
        <f t="shared" si="3"/>
        <v>0</v>
      </c>
      <c r="N14" s="384">
        <f t="shared" si="4"/>
        <v>0</v>
      </c>
      <c r="O14" s="615">
        <f t="shared" si="6"/>
        <v>0</v>
      </c>
    </row>
    <row r="15" spans="1:23" ht="24.75" customHeight="1">
      <c r="B15" s="610" t="s">
        <v>681</v>
      </c>
      <c r="C15" s="327">
        <f>SUMIFS(⑬費用入力シート!D:D,⑬費用入力シート!K:K,"○",⑬費用入力シート!B:B,'⑭-b（日本円以外の精算)'!B:B,⑬費用入力シート!I:I,'⑭-b（日本円以外の精算)'!$C$7)</f>
        <v>0</v>
      </c>
      <c r="D15" s="377">
        <f>SUMIFS(⑬費用入力シート!D:D,⑬費用入力シート!K:K,"○",⑬費用入力シート!B:B,'⑭-b（日本円以外の精算)'!B:B,⑬費用入力シート!I:I,'⑭-b（日本円以外の精算)'!$D$7)</f>
        <v>0</v>
      </c>
      <c r="E15" s="618">
        <f t="shared" si="0"/>
        <v>0</v>
      </c>
      <c r="F15" s="381"/>
      <c r="G15" s="311">
        <f>SUMIFS(⑬費用入力シート!E:E,⑬費用入力シート!K:K,"○",⑬費用入力シート!B:B,'⑭-b（日本円以外の精算)'!B:B)</f>
        <v>0</v>
      </c>
      <c r="H15" s="316">
        <f t="shared" si="1"/>
        <v>0</v>
      </c>
      <c r="I15" s="311">
        <f>SUMIFS(⑬費用入力シート!F:F,⑬費用入力シート!K:K,"○",⑬費用入力シート!B:B,'⑭-b（日本円以外の精算)'!B:B)</f>
        <v>0</v>
      </c>
      <c r="J15" s="316">
        <f t="shared" si="2"/>
        <v>0</v>
      </c>
      <c r="K15" s="311">
        <f>SUMIFS(⑬費用入力シート!G:G,⑬費用入力シート!K:K,"○",⑬費用入力シート!B:B,'⑭-b（日本円以外の精算)'!B:B)</f>
        <v>0</v>
      </c>
      <c r="L15" s="316">
        <f t="shared" si="5"/>
        <v>0</v>
      </c>
      <c r="M15" s="384">
        <f t="shared" si="3"/>
        <v>0</v>
      </c>
      <c r="N15" s="384">
        <f t="shared" si="4"/>
        <v>0</v>
      </c>
      <c r="O15" s="615">
        <f t="shared" si="6"/>
        <v>0</v>
      </c>
    </row>
    <row r="16" spans="1:23" ht="24.75" customHeight="1">
      <c r="B16" s="610" t="s">
        <v>682</v>
      </c>
      <c r="C16" s="327">
        <f>SUMIFS(⑬費用入力シート!D:D,⑬費用入力シート!K:K,"○",⑬費用入力シート!B:B,'⑭-b（日本円以外の精算)'!B:B,⑬費用入力シート!I:I,'⑭-b（日本円以外の精算)'!$C$7)</f>
        <v>0</v>
      </c>
      <c r="D16" s="377">
        <f>SUMIFS(⑬費用入力シート!D:D,⑬費用入力シート!K:K,"○",⑬費用入力シート!B:B,'⑭-b（日本円以外の精算)'!B:B,⑬費用入力シート!I:I,'⑭-b（日本円以外の精算)'!$D$7)</f>
        <v>0</v>
      </c>
      <c r="E16" s="618">
        <f t="shared" si="0"/>
        <v>0</v>
      </c>
      <c r="F16" s="381"/>
      <c r="G16" s="311">
        <f>SUMIFS(⑬費用入力シート!E:E,⑬費用入力シート!K:K,"○",⑬費用入力シート!B:B,'⑭-b（日本円以外の精算)'!B:B)</f>
        <v>0</v>
      </c>
      <c r="H16" s="316">
        <f t="shared" si="1"/>
        <v>0</v>
      </c>
      <c r="I16" s="311">
        <f>SUMIFS(⑬費用入力シート!F:F,⑬費用入力シート!K:K,"○",⑬費用入力シート!B:B,'⑭-b（日本円以外の精算)'!B:B)</f>
        <v>0</v>
      </c>
      <c r="J16" s="316">
        <f t="shared" si="2"/>
        <v>0</v>
      </c>
      <c r="K16" s="311">
        <f>SUMIFS(⑬費用入力シート!G:G,⑬費用入力シート!K:K,"○",⑬費用入力シート!B:B,'⑭-b（日本円以外の精算)'!B:B)</f>
        <v>0</v>
      </c>
      <c r="L16" s="316">
        <f t="shared" si="5"/>
        <v>0</v>
      </c>
      <c r="M16" s="384">
        <f t="shared" si="3"/>
        <v>0</v>
      </c>
      <c r="N16" s="384">
        <f t="shared" si="4"/>
        <v>0</v>
      </c>
      <c r="O16" s="615">
        <f t="shared" si="6"/>
        <v>0</v>
      </c>
    </row>
    <row r="17" spans="2:15" ht="24.75" customHeight="1">
      <c r="B17" s="610" t="s">
        <v>684</v>
      </c>
      <c r="C17" s="327">
        <f>SUMIFS(⑬費用入力シート!D:D,⑬費用入力シート!K:K,"○",⑬費用入力シート!B:B,'⑭-b（日本円以外の精算)'!B:B,⑬費用入力シート!I:I,'⑭-b（日本円以外の精算)'!$C$7)</f>
        <v>0</v>
      </c>
      <c r="D17" s="377">
        <f>SUMIFS(⑬費用入力シート!D:D,⑬費用入力シート!K:K,"○",⑬費用入力シート!B:B,'⑭-b（日本円以外の精算)'!B:B,⑬費用入力シート!I:I,'⑭-b（日本円以外の精算)'!$D$7)</f>
        <v>0</v>
      </c>
      <c r="E17" s="618">
        <f t="shared" si="0"/>
        <v>0</v>
      </c>
      <c r="F17" s="381"/>
      <c r="G17" s="311">
        <f>SUMIFS(⑬費用入力シート!E:E,⑬費用入力シート!K:K,"○",⑬費用入力シート!B:B,'⑭-b（日本円以外の精算)'!B:B)</f>
        <v>0</v>
      </c>
      <c r="H17" s="316">
        <f t="shared" si="1"/>
        <v>0</v>
      </c>
      <c r="I17" s="311">
        <f>SUMIFS(⑬費用入力シート!F:F,⑬費用入力シート!K:K,"○",⑬費用入力シート!B:B,'⑭-b（日本円以外の精算)'!B:B)</f>
        <v>0</v>
      </c>
      <c r="J17" s="316">
        <f t="shared" si="2"/>
        <v>0</v>
      </c>
      <c r="K17" s="311">
        <f>SUMIFS(⑬費用入力シート!G:G,⑬費用入力シート!K:K,"○",⑬費用入力シート!B:B,'⑭-b（日本円以外の精算)'!B:B)</f>
        <v>0</v>
      </c>
      <c r="L17" s="316">
        <f t="shared" si="5"/>
        <v>0</v>
      </c>
      <c r="M17" s="384">
        <f t="shared" si="3"/>
        <v>0</v>
      </c>
      <c r="N17" s="384">
        <f t="shared" si="4"/>
        <v>0</v>
      </c>
      <c r="O17" s="615">
        <f t="shared" si="6"/>
        <v>0</v>
      </c>
    </row>
    <row r="18" spans="2:15" ht="24.75" customHeight="1">
      <c r="B18" s="610" t="s">
        <v>686</v>
      </c>
      <c r="C18" s="327">
        <f>SUMIFS(⑬費用入力シート!D:D,⑬費用入力シート!K:K,"○",⑬費用入力シート!B:B,'⑭-b（日本円以外の精算)'!B:B,⑬費用入力シート!I:I,'⑭-b（日本円以外の精算)'!$C$7)</f>
        <v>0</v>
      </c>
      <c r="D18" s="377">
        <f>SUMIFS(⑬費用入力シート!D:D,⑬費用入力シート!K:K,"○",⑬費用入力シート!B:B,'⑭-b（日本円以外の精算)'!B:B,⑬費用入力シート!I:I,'⑭-b（日本円以外の精算)'!$D$7)</f>
        <v>0</v>
      </c>
      <c r="E18" s="618">
        <f t="shared" si="0"/>
        <v>0</v>
      </c>
      <c r="F18" s="381"/>
      <c r="G18" s="311">
        <f>SUMIFS(⑬費用入力シート!E:E,⑬費用入力シート!K:K,"○",⑬費用入力シート!B:B,'⑭-b（日本円以外の精算)'!B:B)</f>
        <v>0</v>
      </c>
      <c r="H18" s="316">
        <f t="shared" si="1"/>
        <v>0</v>
      </c>
      <c r="I18" s="311">
        <f>SUMIFS(⑬費用入力シート!F:F,⑬費用入力シート!K:K,"○",⑬費用入力シート!B:B,'⑭-b（日本円以外の精算)'!B:B)</f>
        <v>0</v>
      </c>
      <c r="J18" s="316">
        <f t="shared" si="2"/>
        <v>0</v>
      </c>
      <c r="K18" s="311">
        <f>SUMIFS(⑬費用入力シート!G:G,⑬費用入力シート!K:K,"○",⑬費用入力シート!B:B,'⑭-b（日本円以外の精算)'!B:B)</f>
        <v>0</v>
      </c>
      <c r="L18" s="316">
        <f t="shared" si="5"/>
        <v>0</v>
      </c>
      <c r="M18" s="384">
        <f t="shared" si="3"/>
        <v>0</v>
      </c>
      <c r="N18" s="384">
        <f t="shared" si="4"/>
        <v>0</v>
      </c>
      <c r="O18" s="615">
        <f t="shared" si="6"/>
        <v>0</v>
      </c>
    </row>
    <row r="19" spans="2:15" ht="24.75" customHeight="1">
      <c r="B19" s="610" t="s">
        <v>687</v>
      </c>
      <c r="C19" s="327">
        <f>SUMIFS(⑬費用入力シート!D:D,⑬費用入力シート!K:K,"○",⑬費用入力シート!B:B,'⑭-b（日本円以外の精算)'!B:B,⑬費用入力シート!I:I,'⑭-b（日本円以外の精算)'!$C$7)</f>
        <v>0</v>
      </c>
      <c r="D19" s="377">
        <f>SUMIFS(⑬費用入力シート!D:D,⑬費用入力シート!K:K,"○",⑬費用入力シート!B:B,'⑭-b（日本円以外の精算)'!B:B,⑬費用入力シート!I:I,'⑭-b（日本円以外の精算)'!$D$7)</f>
        <v>0</v>
      </c>
      <c r="E19" s="618">
        <f t="shared" si="0"/>
        <v>0</v>
      </c>
      <c r="F19" s="381"/>
      <c r="G19" s="311">
        <f>SUMIFS(⑬費用入力シート!E:E,⑬費用入力シート!K:K,"○",⑬費用入力シート!B:B,'⑭-b（日本円以外の精算)'!B:B)</f>
        <v>0</v>
      </c>
      <c r="H19" s="316">
        <f t="shared" si="1"/>
        <v>0</v>
      </c>
      <c r="I19" s="311">
        <f>SUMIFS(⑬費用入力シート!F:F,⑬費用入力シート!K:K,"○",⑬費用入力シート!B:B,'⑭-b（日本円以外の精算)'!B:B)</f>
        <v>0</v>
      </c>
      <c r="J19" s="316">
        <f t="shared" si="2"/>
        <v>0</v>
      </c>
      <c r="K19" s="311">
        <f>SUMIFS(⑬費用入力シート!G:G,⑬費用入力シート!K:K,"○",⑬費用入力シート!B:B,'⑭-b（日本円以外の精算)'!B:B)</f>
        <v>0</v>
      </c>
      <c r="L19" s="316">
        <f t="shared" si="5"/>
        <v>0</v>
      </c>
      <c r="M19" s="384">
        <f t="shared" si="3"/>
        <v>0</v>
      </c>
      <c r="N19" s="384">
        <f t="shared" si="4"/>
        <v>0</v>
      </c>
      <c r="O19" s="615">
        <f t="shared" si="6"/>
        <v>0</v>
      </c>
    </row>
    <row r="20" spans="2:15" ht="24.75" customHeight="1">
      <c r="B20" s="610" t="s">
        <v>688</v>
      </c>
      <c r="C20" s="327">
        <f>SUMIFS(⑬費用入力シート!D:D,⑬費用入力シート!K:K,"○",⑬費用入力シート!B:B,'⑭-b（日本円以外の精算)'!B:B,⑬費用入力シート!I:I,'⑭-b（日本円以外の精算)'!$C$7)</f>
        <v>0</v>
      </c>
      <c r="D20" s="377">
        <f>SUMIFS(⑬費用入力シート!D:D,⑬費用入力シート!K:K,"○",⑬費用入力シート!B:B,'⑭-b（日本円以外の精算)'!B:B,⑬費用入力シート!I:I,'⑭-b（日本円以外の精算)'!$D$7)</f>
        <v>0</v>
      </c>
      <c r="E20" s="618">
        <f t="shared" si="0"/>
        <v>0</v>
      </c>
      <c r="F20" s="381"/>
      <c r="G20" s="311">
        <f>SUMIFS(⑬費用入力シート!E:E,⑬費用入力シート!K:K,"○",⑬費用入力シート!B:B,'⑭-b（日本円以外の精算)'!B:B)</f>
        <v>0</v>
      </c>
      <c r="H20" s="316">
        <f t="shared" si="1"/>
        <v>0</v>
      </c>
      <c r="I20" s="311">
        <f>SUMIFS(⑬費用入力シート!F:F,⑬費用入力シート!K:K,"○",⑬費用入力シート!B:B,'⑭-b（日本円以外の精算)'!B:B)</f>
        <v>0</v>
      </c>
      <c r="J20" s="316">
        <f t="shared" si="2"/>
        <v>0</v>
      </c>
      <c r="K20" s="311">
        <f>SUMIFS(⑬費用入力シート!G:G,⑬費用入力シート!K:K,"○",⑬費用入力シート!B:B,'⑭-b（日本円以外の精算)'!B:B)</f>
        <v>0</v>
      </c>
      <c r="L20" s="316">
        <f t="shared" si="5"/>
        <v>0</v>
      </c>
      <c r="M20" s="384">
        <f t="shared" si="3"/>
        <v>0</v>
      </c>
      <c r="N20" s="384">
        <f t="shared" si="4"/>
        <v>0</v>
      </c>
      <c r="O20" s="615">
        <f t="shared" si="6"/>
        <v>0</v>
      </c>
    </row>
    <row r="21" spans="2:15" ht="24.75" customHeight="1">
      <c r="B21" s="610" t="s">
        <v>689</v>
      </c>
      <c r="C21" s="327">
        <f>SUMIFS(⑬費用入力シート!D:D,⑬費用入力シート!K:K,"○",⑬費用入力シート!B:B,'⑭-b（日本円以外の精算)'!B:B,⑬費用入力シート!I:I,'⑭-b（日本円以外の精算)'!$C$7)</f>
        <v>0</v>
      </c>
      <c r="D21" s="377">
        <f>SUMIFS(⑬費用入力シート!D:D,⑬費用入力シート!K:K,"○",⑬費用入力シート!B:B,'⑭-b（日本円以外の精算)'!B:B,⑬費用入力シート!I:I,'⑭-b（日本円以外の精算)'!$D$7)</f>
        <v>0</v>
      </c>
      <c r="E21" s="618">
        <f t="shared" si="0"/>
        <v>0</v>
      </c>
      <c r="F21" s="381"/>
      <c r="G21" s="311">
        <f>SUMIFS(⑬費用入力シート!E:E,⑬費用入力シート!K:K,"○",⑬費用入力シート!B:B,'⑭-b（日本円以外の精算)'!B:B)</f>
        <v>0</v>
      </c>
      <c r="H21" s="316">
        <f t="shared" si="1"/>
        <v>0</v>
      </c>
      <c r="I21" s="311">
        <f>SUMIFS(⑬費用入力シート!F:F,⑬費用入力シート!K:K,"○",⑬費用入力シート!B:B,'⑭-b（日本円以外の精算)'!B:B)</f>
        <v>0</v>
      </c>
      <c r="J21" s="316">
        <f t="shared" si="2"/>
        <v>0</v>
      </c>
      <c r="K21" s="311">
        <f>SUMIFS(⑬費用入力シート!G:G,⑬費用入力シート!K:K,"○",⑬費用入力シート!B:B,'⑭-b（日本円以外の精算)'!B:B)</f>
        <v>0</v>
      </c>
      <c r="L21" s="316">
        <f t="shared" si="5"/>
        <v>0</v>
      </c>
      <c r="M21" s="384">
        <f t="shared" si="3"/>
        <v>0</v>
      </c>
      <c r="N21" s="384">
        <f t="shared" si="4"/>
        <v>0</v>
      </c>
      <c r="O21" s="615">
        <f t="shared" si="6"/>
        <v>0</v>
      </c>
    </row>
    <row r="22" spans="2:15" ht="24.75" customHeight="1">
      <c r="B22" s="610" t="s">
        <v>690</v>
      </c>
      <c r="C22" s="327">
        <f>SUMIFS(⑬費用入力シート!D:D,⑬費用入力シート!K:K,"○",⑬費用入力シート!B:B,'⑭-b（日本円以外の精算)'!B:B,⑬費用入力シート!I:I,'⑭-b（日本円以外の精算)'!$C$7)</f>
        <v>0</v>
      </c>
      <c r="D22" s="377">
        <f>SUMIFS(⑬費用入力シート!D:D,⑬費用入力シート!K:K,"○",⑬費用入力シート!B:B,'⑭-b（日本円以外の精算)'!B:B,⑬費用入力シート!I:I,'⑭-b（日本円以外の精算)'!$D$7)</f>
        <v>0</v>
      </c>
      <c r="E22" s="618">
        <f t="shared" si="0"/>
        <v>0</v>
      </c>
      <c r="F22" s="381"/>
      <c r="G22" s="311">
        <f>SUMIFS(⑬費用入力シート!E:E,⑬費用入力シート!K:K,"○",⑬費用入力シート!B:B,'⑭-b（日本円以外の精算)'!B:B)</f>
        <v>0</v>
      </c>
      <c r="H22" s="316">
        <f>ROUNDDOWN(G22*$H$9,0)</f>
        <v>0</v>
      </c>
      <c r="I22" s="311">
        <f>SUMIFS(⑬費用入力シート!F:F,⑬費用入力シート!K:K,"○",⑬費用入力シート!B:B,'⑭-b（日本円以外の精算)'!B:B)</f>
        <v>0</v>
      </c>
      <c r="J22" s="316">
        <f t="shared" si="2"/>
        <v>0</v>
      </c>
      <c r="K22" s="311">
        <f>SUMIFS(⑬費用入力シート!G:G,⑬費用入力シート!K:K,"○",⑬費用入力シート!B:B,'⑭-b（日本円以外の精算)'!B:B)</f>
        <v>0</v>
      </c>
      <c r="L22" s="316">
        <f t="shared" si="5"/>
        <v>0</v>
      </c>
      <c r="M22" s="384">
        <f t="shared" si="3"/>
        <v>0</v>
      </c>
      <c r="N22" s="384">
        <f t="shared" si="4"/>
        <v>0</v>
      </c>
      <c r="O22" s="615">
        <f t="shared" si="6"/>
        <v>0</v>
      </c>
    </row>
    <row r="23" spans="2:15" ht="24.75" customHeight="1">
      <c r="B23" s="610" t="s">
        <v>691</v>
      </c>
      <c r="C23" s="327">
        <f>SUMIFS(⑬費用入力シート!D:D,⑬費用入力シート!K:K,"○",⑬費用入力シート!B:B,'⑭-b（日本円以外の精算)'!B:B,⑬費用入力シート!I:I,'⑭-b（日本円以外の精算)'!$C$7)</f>
        <v>0</v>
      </c>
      <c r="D23" s="377">
        <f>SUMIFS(⑬費用入力シート!D:D,⑬費用入力シート!K:K,"○",⑬費用入力シート!B:B,'⑭-b（日本円以外の精算)'!B:B,⑬費用入力シート!I:I,'⑭-b（日本円以外の精算)'!$D$7)</f>
        <v>0</v>
      </c>
      <c r="E23" s="618">
        <f t="shared" si="0"/>
        <v>0</v>
      </c>
      <c r="F23" s="381"/>
      <c r="G23" s="311">
        <f>SUMIFS(⑬費用入力シート!E:E,⑬費用入力シート!K:K,"○",⑬費用入力シート!B:B,'⑭-b（日本円以外の精算)'!B:B)</f>
        <v>0</v>
      </c>
      <c r="H23" s="316">
        <f t="shared" si="1"/>
        <v>0</v>
      </c>
      <c r="I23" s="311">
        <f>SUMIFS(⑬費用入力シート!F:F,⑬費用入力シート!K:K,"○",⑬費用入力シート!B:B,'⑭-b（日本円以外の精算)'!B:B)</f>
        <v>0</v>
      </c>
      <c r="J23" s="316">
        <f t="shared" si="2"/>
        <v>0</v>
      </c>
      <c r="K23" s="311">
        <f>SUMIFS(⑬費用入力シート!G:G,⑬費用入力シート!K:K,"○",⑬費用入力シート!B:B,'⑭-b（日本円以外の精算)'!B:B)</f>
        <v>0</v>
      </c>
      <c r="L23" s="316">
        <f t="shared" si="5"/>
        <v>0</v>
      </c>
      <c r="M23" s="384">
        <f t="shared" si="3"/>
        <v>0</v>
      </c>
      <c r="N23" s="384">
        <f t="shared" si="4"/>
        <v>0</v>
      </c>
      <c r="O23" s="615">
        <f t="shared" si="6"/>
        <v>0</v>
      </c>
    </row>
    <row r="24" spans="2:15" ht="24.75" customHeight="1">
      <c r="B24" s="610" t="s">
        <v>692</v>
      </c>
      <c r="C24" s="327">
        <f>SUMIFS(⑬費用入力シート!D:D,⑬費用入力シート!K:K,"○",⑬費用入力シート!B:B,'⑭-b（日本円以外の精算)'!B:B,⑬費用入力シート!I:I,'⑭-b（日本円以外の精算)'!$C$7)</f>
        <v>0</v>
      </c>
      <c r="D24" s="377">
        <f>SUMIFS(⑬費用入力シート!D:D,⑬費用入力シート!K:K,"○",⑬費用入力シート!B:B,'⑭-b（日本円以外の精算)'!B:B,⑬費用入力シート!I:I,'⑭-b（日本円以外の精算)'!$D$7)</f>
        <v>0</v>
      </c>
      <c r="E24" s="618">
        <f t="shared" si="0"/>
        <v>0</v>
      </c>
      <c r="F24" s="381"/>
      <c r="G24" s="311">
        <f>SUMIFS(⑬費用入力シート!E:E,⑬費用入力シート!K:K,"○",⑬費用入力シート!B:B,'⑭-b（日本円以外の精算)'!B:B)</f>
        <v>0</v>
      </c>
      <c r="H24" s="316">
        <f t="shared" si="1"/>
        <v>0</v>
      </c>
      <c r="I24" s="311">
        <f>SUMIFS(⑬費用入力シート!F:F,⑬費用入力シート!K:K,"○",⑬費用入力シート!B:B,'⑭-b（日本円以外の精算)'!B:B)</f>
        <v>0</v>
      </c>
      <c r="J24" s="316">
        <f t="shared" si="2"/>
        <v>0</v>
      </c>
      <c r="K24" s="311">
        <f>SUMIFS(⑬費用入力シート!G:G,⑬費用入力シート!K:K,"○",⑬費用入力シート!B:B,'⑭-b（日本円以外の精算)'!B:B)</f>
        <v>0</v>
      </c>
      <c r="L24" s="316">
        <f t="shared" si="5"/>
        <v>0</v>
      </c>
      <c r="M24" s="384">
        <f t="shared" si="3"/>
        <v>0</v>
      </c>
      <c r="N24" s="384">
        <f t="shared" si="4"/>
        <v>0</v>
      </c>
      <c r="O24" s="615">
        <f t="shared" si="6"/>
        <v>0</v>
      </c>
    </row>
    <row r="25" spans="2:15" ht="24.75" customHeight="1">
      <c r="B25" s="611" t="s">
        <v>758</v>
      </c>
      <c r="C25" s="327">
        <f>SUMIFS(⑬費用入力シート!D:D,⑬費用入力シート!K:K,"○",⑬費用入力シート!B:B,'⑭-b（日本円以外の精算)'!B:B,⑬費用入力シート!I:I,'⑭-b（日本円以外の精算)'!$C$7)</f>
        <v>0</v>
      </c>
      <c r="D25" s="377">
        <f>SUMIFS(⑬費用入力シート!D:D,⑬費用入力シート!K:K,"○",⑬費用入力シート!B:B,'⑭-b（日本円以外の精算)'!B:B,⑬費用入力シート!I:I,'⑭-b（日本円以外の精算)'!$D$7)</f>
        <v>0</v>
      </c>
      <c r="E25" s="618">
        <f t="shared" si="0"/>
        <v>0</v>
      </c>
      <c r="F25" s="381"/>
      <c r="G25" s="311">
        <f>SUMIFS(⑬費用入力シート!E:E,⑬費用入力シート!K:K,"○",⑬費用入力シート!B:B,'⑭-b（日本円以外の精算)'!B:B)</f>
        <v>0</v>
      </c>
      <c r="H25" s="316">
        <f t="shared" si="1"/>
        <v>0</v>
      </c>
      <c r="I25" s="311">
        <f>SUMIFS(⑬費用入力シート!F:F,⑬費用入力シート!K:K,"○",⑬費用入力シート!B:B,'⑭-b（日本円以外の精算)'!B:B)</f>
        <v>0</v>
      </c>
      <c r="J25" s="316">
        <f t="shared" si="2"/>
        <v>0</v>
      </c>
      <c r="K25" s="311">
        <f>SUMIFS(⑬費用入力シート!G:G,⑬費用入力シート!K:K,"○",⑬費用入力シート!B:B,'⑭-b（日本円以外の精算)'!B:B)</f>
        <v>0</v>
      </c>
      <c r="L25" s="316">
        <f t="shared" si="5"/>
        <v>0</v>
      </c>
      <c r="M25" s="384">
        <f t="shared" si="3"/>
        <v>0</v>
      </c>
      <c r="N25" s="384">
        <f t="shared" si="4"/>
        <v>0</v>
      </c>
      <c r="O25" s="615">
        <f t="shared" si="6"/>
        <v>0</v>
      </c>
    </row>
    <row r="26" spans="2:15" ht="24.75" customHeight="1">
      <c r="B26" s="611" t="s">
        <v>759</v>
      </c>
      <c r="C26" s="327">
        <f>SUMIFS(⑬費用入力シート!D:D,⑬費用入力シート!K:K,"○",⑬費用入力シート!B:B,'⑭-b（日本円以外の精算)'!B:B,⑬費用入力シート!I:I,'⑭-b（日本円以外の精算)'!$C$7)</f>
        <v>0</v>
      </c>
      <c r="D26" s="377">
        <f>SUMIFS(⑬費用入力シート!D:D,⑬費用入力シート!K:K,"○",⑬費用入力シート!B:B,'⑭-b（日本円以外の精算)'!B:B,⑬費用入力シート!I:I,'⑭-b（日本円以外の精算)'!$D$7)</f>
        <v>0</v>
      </c>
      <c r="E26" s="618">
        <f t="shared" si="0"/>
        <v>0</v>
      </c>
      <c r="F26" s="381"/>
      <c r="G26" s="311">
        <f>SUMIFS(⑬費用入力シート!E:E,⑬費用入力シート!K:K,"○",⑬費用入力シート!B:B,'⑭-b（日本円以外の精算)'!B:B)</f>
        <v>0</v>
      </c>
      <c r="H26" s="316">
        <f t="shared" si="1"/>
        <v>0</v>
      </c>
      <c r="I26" s="311">
        <f>SUMIFS(⑬費用入力シート!F:F,⑬費用入力シート!K:K,"○",⑬費用入力シート!B:B,'⑭-b（日本円以外の精算)'!B:B)</f>
        <v>0</v>
      </c>
      <c r="J26" s="316">
        <f t="shared" si="2"/>
        <v>0</v>
      </c>
      <c r="K26" s="311">
        <f>SUMIFS(⑬費用入力シート!G:G,⑬費用入力シート!K:K,"○",⑬費用入力シート!B:B,'⑭-b（日本円以外の精算)'!B:B)</f>
        <v>0</v>
      </c>
      <c r="L26" s="316">
        <f t="shared" si="5"/>
        <v>0</v>
      </c>
      <c r="M26" s="384">
        <f t="shared" si="3"/>
        <v>0</v>
      </c>
      <c r="N26" s="384">
        <f t="shared" si="4"/>
        <v>0</v>
      </c>
      <c r="O26" s="615">
        <f t="shared" si="6"/>
        <v>0</v>
      </c>
    </row>
    <row r="27" spans="2:15" ht="24.75" customHeight="1">
      <c r="B27" s="612" t="s">
        <v>807</v>
      </c>
      <c r="C27" s="327">
        <f>SUMIFS(⑬費用入力シート!D:D,⑬費用入力シート!K:K,"○",⑬費用入力シート!B:B,'⑭-b（日本円以外の精算)'!B:B,⑬費用入力シート!I:I,'⑭-b（日本円以外の精算)'!$C$7)</f>
        <v>0</v>
      </c>
      <c r="D27" s="377">
        <f>SUMIFS(⑬費用入力シート!D:D,⑬費用入力シート!K:K,"○",⑬費用入力シート!B:B,'⑭-b（日本円以外の精算)'!B:B,⑬費用入力シート!I:I,'⑭-b（日本円以外の精算)'!$D$7)</f>
        <v>0</v>
      </c>
      <c r="E27" s="618">
        <f t="shared" si="0"/>
        <v>0</v>
      </c>
      <c r="F27" s="381"/>
      <c r="G27" s="311">
        <f>SUMIFS(⑬費用入力シート!E:E,⑬費用入力シート!K:K,"○",⑬費用入力シート!B:B,'⑭-b（日本円以外の精算)'!B:B)</f>
        <v>0</v>
      </c>
      <c r="H27" s="316">
        <f t="shared" si="1"/>
        <v>0</v>
      </c>
      <c r="I27" s="311">
        <f>SUMIFS(⑬費用入力シート!F:F,⑬費用入力シート!K:K,"○",⑬費用入力シート!B:B,'⑭-b（日本円以外の精算)'!B:B)</f>
        <v>0</v>
      </c>
      <c r="J27" s="316">
        <f t="shared" si="2"/>
        <v>0</v>
      </c>
      <c r="K27" s="311">
        <f>SUMIFS(⑬費用入力シート!G:G,⑬費用入力シート!K:K,"○",⑬費用入力シート!B:B,'⑭-b（日本円以外の精算)'!B:B)</f>
        <v>0</v>
      </c>
      <c r="L27" s="316">
        <f t="shared" si="5"/>
        <v>0</v>
      </c>
      <c r="M27" s="384">
        <f t="shared" si="3"/>
        <v>0</v>
      </c>
      <c r="N27" s="384">
        <f t="shared" si="4"/>
        <v>0</v>
      </c>
      <c r="O27" s="615">
        <f t="shared" si="6"/>
        <v>0</v>
      </c>
    </row>
    <row r="28" spans="2:15" ht="24.75" customHeight="1">
      <c r="B28" s="612" t="s">
        <v>808</v>
      </c>
      <c r="C28" s="327">
        <f>SUMIFS(⑬費用入力シート!D:D,⑬費用入力シート!K:K,"○",⑬費用入力シート!B:B,'⑭-b（日本円以外の精算)'!B:B,⑬費用入力シート!I:I,'⑭-b（日本円以外の精算)'!$C$7)</f>
        <v>0</v>
      </c>
      <c r="D28" s="377">
        <f>SUMIFS(⑬費用入力シート!D:D,⑬費用入力シート!K:K,"○",⑬費用入力シート!B:B,'⑭-b（日本円以外の精算)'!B:B,⑬費用入力シート!I:I,'⑭-b（日本円以外の精算)'!$D$7)</f>
        <v>0</v>
      </c>
      <c r="E28" s="618">
        <f t="shared" si="0"/>
        <v>0</v>
      </c>
      <c r="F28" s="381"/>
      <c r="G28" s="311">
        <f>SUMIFS(⑬費用入力シート!E:E,⑬費用入力シート!K:K,"○",⑬費用入力シート!B:B,'⑭-b（日本円以外の精算)'!B:B)</f>
        <v>0</v>
      </c>
      <c r="H28" s="316">
        <f t="shared" si="1"/>
        <v>0</v>
      </c>
      <c r="I28" s="311">
        <f>SUMIFS(⑬費用入力シート!F:F,⑬費用入力シート!K:K,"○",⑬費用入力シート!B:B,'⑭-b（日本円以外の精算)'!B:B)</f>
        <v>0</v>
      </c>
      <c r="J28" s="316">
        <f t="shared" si="2"/>
        <v>0</v>
      </c>
      <c r="K28" s="311">
        <f>SUMIFS(⑬費用入力シート!G:G,⑬費用入力シート!K:K,"○",⑬費用入力シート!B:B,'⑭-b（日本円以外の精算)'!B:B)</f>
        <v>0</v>
      </c>
      <c r="L28" s="316">
        <f t="shared" si="5"/>
        <v>0</v>
      </c>
      <c r="M28" s="384">
        <f t="shared" si="3"/>
        <v>0</v>
      </c>
      <c r="N28" s="384">
        <f t="shared" si="4"/>
        <v>0</v>
      </c>
      <c r="O28" s="615">
        <f t="shared" si="6"/>
        <v>0</v>
      </c>
    </row>
    <row r="29" spans="2:15" ht="24.75" customHeight="1">
      <c r="B29" s="611" t="s">
        <v>757</v>
      </c>
      <c r="C29" s="327">
        <f>SUMIFS(⑬費用入力シート!D:D,⑬費用入力シート!K:K,"○",⑬費用入力シート!B:B,'⑭-b（日本円以外の精算)'!B:B,⑬費用入力シート!I:I,'⑭-b（日本円以外の精算)'!$C$7)</f>
        <v>0</v>
      </c>
      <c r="D29" s="377">
        <f>SUMIFS(⑬費用入力シート!D:D,⑬費用入力シート!K:K,"○",⑬費用入力シート!B:B,'⑭-b（日本円以外の精算)'!B:B,⑬費用入力シート!I:I,'⑭-b（日本円以外の精算)'!$D$7)</f>
        <v>0</v>
      </c>
      <c r="E29" s="618">
        <f t="shared" si="0"/>
        <v>0</v>
      </c>
      <c r="F29" s="381"/>
      <c r="G29" s="311">
        <f>SUMIFS(⑬費用入力シート!E:E,⑬費用入力シート!K:K,"○",⑬費用入力シート!B:B,'⑭-b（日本円以外の精算)'!B:B)</f>
        <v>0</v>
      </c>
      <c r="H29" s="316">
        <f t="shared" si="1"/>
        <v>0</v>
      </c>
      <c r="I29" s="311">
        <f>SUMIFS(⑬費用入力シート!F:F,⑬費用入力シート!K:K,"○",⑬費用入力シート!B:B,'⑭-b（日本円以外の精算)'!B:B)</f>
        <v>0</v>
      </c>
      <c r="J29" s="316">
        <f t="shared" si="2"/>
        <v>0</v>
      </c>
      <c r="K29" s="311">
        <f>SUMIFS(⑬費用入力シート!G:G,⑬費用入力シート!K:K,"○",⑬費用入力シート!B:B,'⑭-b（日本円以外の精算)'!B:B)</f>
        <v>0</v>
      </c>
      <c r="L29" s="316">
        <f t="shared" si="5"/>
        <v>0</v>
      </c>
      <c r="M29" s="384">
        <f t="shared" si="3"/>
        <v>0</v>
      </c>
      <c r="N29" s="384">
        <f t="shared" si="4"/>
        <v>0</v>
      </c>
      <c r="O29" s="615">
        <f t="shared" si="6"/>
        <v>0</v>
      </c>
    </row>
    <row r="30" spans="2:15" ht="24.75" customHeight="1">
      <c r="B30" s="610" t="s">
        <v>695</v>
      </c>
      <c r="C30" s="327">
        <f>SUMIFS(⑬費用入力シート!D:D,⑬費用入力シート!K:K,"○",⑬費用入力シート!B:B,'⑭-b（日本円以外の精算)'!B:B,⑬費用入力シート!I:I,'⑭-b（日本円以外の精算)'!$C$7)</f>
        <v>0</v>
      </c>
      <c r="D30" s="377">
        <f>SUMIFS(⑬費用入力シート!D:D,⑬費用入力シート!K:K,"○",⑬費用入力シート!B:B,'⑭-b（日本円以外の精算)'!B:B,⑬費用入力シート!I:I,'⑭-b（日本円以外の精算)'!$D$7)</f>
        <v>0</v>
      </c>
      <c r="E30" s="618">
        <f t="shared" si="0"/>
        <v>0</v>
      </c>
      <c r="F30" s="381"/>
      <c r="G30" s="311">
        <f>SUMIFS(⑬費用入力シート!E:E,⑬費用入力シート!K:K,"○",⑬費用入力シート!B:B,'⑭-b（日本円以外の精算)'!B:B)</f>
        <v>0</v>
      </c>
      <c r="H30" s="316">
        <f t="shared" si="1"/>
        <v>0</v>
      </c>
      <c r="I30" s="311">
        <f>SUMIFS(⑬費用入力シート!F:F,⑬費用入力シート!K:K,"○",⑬費用入力シート!B:B,'⑭-b（日本円以外の精算)'!B:B)</f>
        <v>0</v>
      </c>
      <c r="J30" s="316">
        <f t="shared" si="2"/>
        <v>0</v>
      </c>
      <c r="K30" s="311">
        <f>SUMIFS(⑬費用入力シート!G:G,⑬費用入力シート!K:K,"○",⑬費用入力シート!B:B,'⑭-b（日本円以外の精算)'!B:B)</f>
        <v>0</v>
      </c>
      <c r="L30" s="316">
        <f t="shared" si="5"/>
        <v>0</v>
      </c>
      <c r="M30" s="384">
        <f t="shared" si="3"/>
        <v>0</v>
      </c>
      <c r="N30" s="384">
        <f t="shared" si="4"/>
        <v>0</v>
      </c>
      <c r="O30" s="615">
        <f t="shared" si="6"/>
        <v>0</v>
      </c>
    </row>
    <row r="31" spans="2:15" ht="24.75" customHeight="1">
      <c r="B31" s="610" t="s">
        <v>696</v>
      </c>
      <c r="C31" s="327">
        <f>SUMIFS(⑬費用入力シート!D:D,⑬費用入力シート!K:K,"○",⑬費用入力シート!B:B,'⑭-b（日本円以外の精算)'!B:B,⑬費用入力シート!I:I,'⑭-b（日本円以外の精算)'!$C$7)</f>
        <v>0</v>
      </c>
      <c r="D31" s="377">
        <f>SUMIFS(⑬費用入力シート!D:D,⑬費用入力シート!K:K,"○",⑬費用入力シート!B:B,'⑭-b（日本円以外の精算)'!B:B,⑬費用入力シート!I:I,'⑭-b（日本円以外の精算)'!$D$7)</f>
        <v>0</v>
      </c>
      <c r="E31" s="618">
        <f t="shared" si="0"/>
        <v>0</v>
      </c>
      <c r="F31" s="381"/>
      <c r="G31" s="311">
        <f>SUMIFS(⑬費用入力シート!E:E,⑬費用入力シート!K:K,"○",⑬費用入力シート!B:B,'⑭-b（日本円以外の精算)'!B:B)</f>
        <v>0</v>
      </c>
      <c r="H31" s="316">
        <f t="shared" si="1"/>
        <v>0</v>
      </c>
      <c r="I31" s="311">
        <f>SUMIFS(⑬費用入力シート!F:F,⑬費用入力シート!K:K,"○",⑬費用入力シート!B:B,'⑭-b（日本円以外の精算)'!B:B)</f>
        <v>0</v>
      </c>
      <c r="J31" s="316">
        <f t="shared" si="2"/>
        <v>0</v>
      </c>
      <c r="K31" s="311">
        <f>SUMIFS(⑬費用入力シート!G:G,⑬費用入力シート!K:K,"○",⑬費用入力シート!B:B,'⑭-b（日本円以外の精算)'!B:B)</f>
        <v>0</v>
      </c>
      <c r="L31" s="316">
        <f t="shared" si="5"/>
        <v>0</v>
      </c>
      <c r="M31" s="384">
        <f t="shared" si="3"/>
        <v>0</v>
      </c>
      <c r="N31" s="384">
        <f t="shared" si="4"/>
        <v>0</v>
      </c>
      <c r="O31" s="615">
        <f t="shared" si="6"/>
        <v>0</v>
      </c>
    </row>
    <row r="32" spans="2:15" ht="24.75" customHeight="1">
      <c r="B32" s="610" t="s">
        <v>697</v>
      </c>
      <c r="C32" s="327">
        <f>SUMIFS(⑬費用入力シート!D:D,⑬費用入力シート!K:K,"○",⑬費用入力シート!B:B,'⑭-b（日本円以外の精算)'!B:B,⑬費用入力シート!I:I,'⑭-b（日本円以外の精算)'!$C$7)</f>
        <v>0</v>
      </c>
      <c r="D32" s="377">
        <f>SUMIFS(⑬費用入力シート!D:D,⑬費用入力シート!K:K,"○",⑬費用入力シート!B:B,'⑭-b（日本円以外の精算)'!B:B,⑬費用入力シート!I:I,'⑭-b（日本円以外の精算)'!$D$7)</f>
        <v>0</v>
      </c>
      <c r="E32" s="618">
        <f t="shared" si="0"/>
        <v>0</v>
      </c>
      <c r="F32" s="381"/>
      <c r="G32" s="311">
        <f>SUMIFS(⑬費用入力シート!E:E,⑬費用入力シート!K:K,"○",⑬費用入力シート!B:B,'⑭-b（日本円以外の精算)'!B:B)</f>
        <v>0</v>
      </c>
      <c r="H32" s="316">
        <f t="shared" si="1"/>
        <v>0</v>
      </c>
      <c r="I32" s="311">
        <f>SUMIFS(⑬費用入力シート!F:F,⑬費用入力シート!K:K,"○",⑬費用入力シート!B:B,'⑭-b（日本円以外の精算)'!B:B)</f>
        <v>0</v>
      </c>
      <c r="J32" s="316">
        <f t="shared" si="2"/>
        <v>0</v>
      </c>
      <c r="K32" s="311">
        <f>SUMIFS(⑬費用入力シート!G:G,⑬費用入力シート!K:K,"○",⑬費用入力シート!B:B,'⑭-b（日本円以外の精算)'!B:B)</f>
        <v>0</v>
      </c>
      <c r="L32" s="316">
        <f t="shared" si="5"/>
        <v>0</v>
      </c>
      <c r="M32" s="384">
        <f t="shared" si="3"/>
        <v>0</v>
      </c>
      <c r="N32" s="384">
        <f t="shared" si="4"/>
        <v>0</v>
      </c>
      <c r="O32" s="615">
        <f t="shared" si="6"/>
        <v>0</v>
      </c>
    </row>
    <row r="33" spans="2:15" ht="24.75" customHeight="1">
      <c r="B33" s="610" t="s">
        <v>698</v>
      </c>
      <c r="C33" s="327">
        <f>SUMIFS(⑬費用入力シート!D:D,⑬費用入力シート!K:K,"○",⑬費用入力シート!B:B,'⑭-b（日本円以外の精算)'!B:B,⑬費用入力シート!I:I,'⑭-b（日本円以外の精算)'!$C$7)</f>
        <v>0</v>
      </c>
      <c r="D33" s="377">
        <f>SUMIFS(⑬費用入力シート!D:D,⑬費用入力シート!K:K,"○",⑬費用入力シート!B:B,'⑭-b（日本円以外の精算)'!B:B,⑬費用入力シート!I:I,'⑭-b（日本円以外の精算)'!$D$7)</f>
        <v>0</v>
      </c>
      <c r="E33" s="618">
        <f t="shared" si="0"/>
        <v>0</v>
      </c>
      <c r="F33" s="381"/>
      <c r="G33" s="311">
        <f>SUMIFS(⑬費用入力シート!E:E,⑬費用入力シート!K:K,"○",⑬費用入力シート!B:B,'⑭-b（日本円以外の精算)'!B:B)</f>
        <v>0</v>
      </c>
      <c r="H33" s="316">
        <f>ROUNDDOWN(G33*$H$9,0)</f>
        <v>0</v>
      </c>
      <c r="I33" s="311">
        <f>SUMIFS(⑬費用入力シート!F:F,⑬費用入力シート!K:K,"○",⑬費用入力シート!B:B,'⑭-b（日本円以外の精算)'!B:B)</f>
        <v>0</v>
      </c>
      <c r="J33" s="316">
        <f>ROUNDDOWN(I33*$J$9,0)</f>
        <v>0</v>
      </c>
      <c r="K33" s="311">
        <f>SUMIFS(⑬費用入力シート!G:G,⑬費用入力シート!K:K,"○",⑬費用入力シート!B:B,'⑭-b（日本円以外の精算)'!B:B)</f>
        <v>0</v>
      </c>
      <c r="L33" s="316">
        <f t="shared" si="5"/>
        <v>0</v>
      </c>
      <c r="M33" s="384">
        <f t="shared" si="3"/>
        <v>0</v>
      </c>
      <c r="N33" s="384">
        <f t="shared" si="4"/>
        <v>0</v>
      </c>
      <c r="O33" s="615">
        <f t="shared" si="6"/>
        <v>0</v>
      </c>
    </row>
    <row r="34" spans="2:15" ht="24.75" customHeight="1">
      <c r="B34" s="610" t="s">
        <v>699</v>
      </c>
      <c r="C34" s="327">
        <f>SUMIFS(⑬費用入力シート!D:D,⑬費用入力シート!K:K,"○",⑬費用入力シート!B:B,'⑭-b（日本円以外の精算)'!B:B,⑬費用入力シート!I:I,'⑭-b（日本円以外の精算)'!$C$7)</f>
        <v>0</v>
      </c>
      <c r="D34" s="377">
        <f>SUMIFS(⑬費用入力シート!D:D,⑬費用入力シート!K:K,"○",⑬費用入力シート!B:B,'⑭-b（日本円以外の精算)'!B:B,⑬費用入力シート!I:I,'⑭-b（日本円以外の精算)'!$D$7)</f>
        <v>0</v>
      </c>
      <c r="E34" s="618">
        <f t="shared" si="0"/>
        <v>0</v>
      </c>
      <c r="F34" s="381"/>
      <c r="G34" s="311">
        <f>SUMIFS(⑬費用入力シート!E:E,⑬費用入力シート!K:K,"○",⑬費用入力シート!B:B,'⑭-b（日本円以外の精算)'!B:B)</f>
        <v>0</v>
      </c>
      <c r="H34" s="316">
        <f t="shared" si="1"/>
        <v>0</v>
      </c>
      <c r="I34" s="311">
        <f>SUMIFS(⑬費用入力シート!F:F,⑬費用入力シート!K:K,"○",⑬費用入力シート!B:B,'⑭-b（日本円以外の精算)'!B:B)</f>
        <v>0</v>
      </c>
      <c r="J34" s="316">
        <f t="shared" si="2"/>
        <v>0</v>
      </c>
      <c r="K34" s="311">
        <f>SUMIFS(⑬費用入力シート!G:G,⑬費用入力シート!K:K,"○",⑬費用入力シート!B:B,'⑭-b（日本円以外の精算)'!B:B)</f>
        <v>0</v>
      </c>
      <c r="L34" s="316">
        <f t="shared" si="5"/>
        <v>0</v>
      </c>
      <c r="M34" s="384">
        <f t="shared" si="3"/>
        <v>0</v>
      </c>
      <c r="N34" s="384">
        <f t="shared" si="4"/>
        <v>0</v>
      </c>
      <c r="O34" s="615">
        <f t="shared" si="6"/>
        <v>0</v>
      </c>
    </row>
    <row r="35" spans="2:15" ht="24.75" customHeight="1">
      <c r="B35" s="640" t="s">
        <v>1143</v>
      </c>
      <c r="C35" s="327">
        <f>SUMIFS(⑬費用入力シート!D:D,⑬費用入力シート!K:K,"○",⑬費用入力シート!B:B,'⑭-b（日本円以外の精算)'!B:B,⑬費用入力シート!I:I,'⑭-b（日本円以外の精算)'!$C$7)</f>
        <v>0</v>
      </c>
      <c r="D35" s="377">
        <f>SUMIFS(⑬費用入力シート!D:D,⑬費用入力シート!K:K,"○",⑬費用入力シート!B:B,'⑭-b（日本円以外の精算)'!B:B,⑬費用入力シート!I:I,'⑭-b（日本円以外の精算)'!$D$7)</f>
        <v>0</v>
      </c>
      <c r="E35" s="618">
        <f t="shared" ref="E35" si="7">SUM(C35:D35)</f>
        <v>0</v>
      </c>
      <c r="F35" s="381"/>
      <c r="G35" s="311">
        <f>SUMIFS(⑬費用入力シート!E:E,⑬費用入力シート!K:K,"○",⑬費用入力シート!B:B,'⑭-b（日本円以外の精算)'!B:B)</f>
        <v>0</v>
      </c>
      <c r="H35" s="316">
        <f t="shared" ref="H35" si="8">ROUNDDOWN(G35*$H$9,0)</f>
        <v>0</v>
      </c>
      <c r="I35" s="311">
        <f>SUMIFS(⑬費用入力シート!F:F,⑬費用入力シート!K:K,"○",⑬費用入力シート!B:B,'⑭-b（日本円以外の精算)'!B:B)</f>
        <v>0</v>
      </c>
      <c r="J35" s="316">
        <f t="shared" ref="J35" si="9">ROUNDDOWN(I35*$J$9,0)</f>
        <v>0</v>
      </c>
      <c r="K35" s="311">
        <f>SUMIFS(⑬費用入力シート!G:G,⑬費用入力シート!K:K,"○",⑬費用入力シート!B:B,'⑭-b（日本円以外の精算)'!B:B)</f>
        <v>0</v>
      </c>
      <c r="L35" s="316">
        <f t="shared" ref="L35" si="10">ROUNDDOWN(K35*$L$10,0)</f>
        <v>0</v>
      </c>
      <c r="M35" s="384">
        <f t="shared" ref="M35" si="11">SUM(C35)</f>
        <v>0</v>
      </c>
      <c r="N35" s="384">
        <f t="shared" ref="N35" si="12">SUM(D35,H35,J35,L35)</f>
        <v>0</v>
      </c>
      <c r="O35" s="615">
        <f t="shared" ref="O35" si="13">SUM(E35,H35,J35,L35)</f>
        <v>0</v>
      </c>
    </row>
    <row r="36" spans="2:15" ht="24.75" customHeight="1" thickBot="1">
      <c r="B36" s="613" t="s">
        <v>1144</v>
      </c>
      <c r="C36" s="328">
        <f>SUMIFS(⑬費用入力シート!D:D,⑬費用入力シート!K:K,"○",⑬費用入力シート!B:B,'⑭-b（日本円以外の精算)'!B:B,⑬費用入力シート!I:I,'⑭-b（日本円以外の精算)'!$C$7)</f>
        <v>0</v>
      </c>
      <c r="D36" s="378">
        <f>SUMIFS(⑬費用入力シート!D:D,⑬費用入力シート!K:K,"○",⑬費用入力シート!B:B,'⑭-b（日本円以外の精算)'!B:B,⑬費用入力シート!I:I,'⑭-b（日本円以外の精算)'!$D$7)</f>
        <v>0</v>
      </c>
      <c r="E36" s="619">
        <f t="shared" si="0"/>
        <v>0</v>
      </c>
      <c r="F36" s="382"/>
      <c r="G36" s="313">
        <f>SUMIFS(⑬費用入力シート!E:E,⑬費用入力シート!K:K,"○",⑬費用入力シート!B:B,'⑭-b（日本円以外の精算)'!B:B)</f>
        <v>0</v>
      </c>
      <c r="H36" s="317">
        <f t="shared" si="1"/>
        <v>0</v>
      </c>
      <c r="I36" s="313">
        <f>SUMIFS(⑬費用入力シート!F:F,⑬費用入力シート!K:K,"○",⑬費用入力シート!B:B,'⑭-b（日本円以外の精算)'!B:B)</f>
        <v>0</v>
      </c>
      <c r="J36" s="317">
        <f t="shared" si="2"/>
        <v>0</v>
      </c>
      <c r="K36" s="313">
        <f>SUMIFS(⑬費用入力シート!G:G,⑬費用入力シート!K:K,"○",⑬費用入力シート!B:B,'⑭-b（日本円以外の精算)'!B:B)</f>
        <v>0</v>
      </c>
      <c r="L36" s="316">
        <f t="shared" si="5"/>
        <v>0</v>
      </c>
      <c r="M36" s="384">
        <f t="shared" si="3"/>
        <v>0</v>
      </c>
      <c r="N36" s="384">
        <f t="shared" si="4"/>
        <v>0</v>
      </c>
      <c r="O36" s="615">
        <f>SUM(E36,H36,J36,L36)</f>
        <v>0</v>
      </c>
    </row>
    <row r="37" spans="2:15" ht="24.75" customHeight="1" thickTop="1">
      <c r="B37" s="614" t="s">
        <v>108</v>
      </c>
      <c r="C37" s="315">
        <f t="shared" ref="C37:L37" si="14">SUM(C10:C36)</f>
        <v>0</v>
      </c>
      <c r="D37" s="379"/>
      <c r="E37" s="620"/>
      <c r="F37" s="383"/>
      <c r="G37" s="319">
        <f t="shared" si="14"/>
        <v>0</v>
      </c>
      <c r="H37" s="318">
        <f t="shared" si="14"/>
        <v>0</v>
      </c>
      <c r="I37" s="319">
        <f t="shared" si="14"/>
        <v>0</v>
      </c>
      <c r="J37" s="318">
        <f t="shared" si="14"/>
        <v>0</v>
      </c>
      <c r="K37" s="319">
        <f t="shared" si="14"/>
        <v>0</v>
      </c>
      <c r="L37" s="318">
        <f t="shared" si="14"/>
        <v>0</v>
      </c>
      <c r="M37" s="401"/>
      <c r="N37" s="401"/>
      <c r="O37" s="616">
        <f>SUM(O10:O36)</f>
        <v>0</v>
      </c>
    </row>
  </sheetData>
  <mergeCells count="12">
    <mergeCell ref="I7:I9"/>
    <mergeCell ref="K7:K9"/>
    <mergeCell ref="C6:F6"/>
    <mergeCell ref="A2:O2"/>
    <mergeCell ref="G6:H6"/>
    <mergeCell ref="I6:J6"/>
    <mergeCell ref="K6:L6"/>
    <mergeCell ref="M6:O8"/>
    <mergeCell ref="C7:C9"/>
    <mergeCell ref="D7:D9"/>
    <mergeCell ref="E7:E9"/>
    <mergeCell ref="G7:G9"/>
  </mergeCells>
  <phoneticPr fontId="1"/>
  <dataValidations count="1">
    <dataValidation type="list" allowBlank="1" showInputMessage="1" showErrorMessage="1" sqref="C6" xr:uid="{8D28439A-6148-4F67-A868-342CFBECC3B9}">
      <formula1>$V$1:$V$2</formula1>
    </dataValidation>
  </dataValidations>
  <pageMargins left="0.7" right="0.7" top="0.75" bottom="0.75" header="0.3" footer="0.3"/>
  <pageSetup paperSize="9" scale="61"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2:T130"/>
  <sheetViews>
    <sheetView showGridLines="0" showZeros="0" view="pageBreakPreview" topLeftCell="A117" zoomScale="85" zoomScaleNormal="85" zoomScaleSheetLayoutView="85" workbookViewId="0">
      <selection activeCell="O141" sqref="O141"/>
    </sheetView>
  </sheetViews>
  <sheetFormatPr defaultColWidth="9" defaultRowHeight="17.25" customHeight="1"/>
  <cols>
    <col min="1" max="1" width="6.36328125" style="3" bestFit="1" customWidth="1"/>
    <col min="2" max="2" width="3.453125" style="3" bestFit="1" customWidth="1"/>
    <col min="3" max="4" width="3.453125" style="3" customWidth="1"/>
    <col min="5" max="5" width="4.26953125" style="3" customWidth="1"/>
    <col min="6" max="6" width="7" style="3" customWidth="1"/>
    <col min="7" max="7" width="4.453125" style="3" customWidth="1"/>
    <col min="8" max="8" width="3.36328125" style="3" customWidth="1"/>
    <col min="9" max="9" width="8.36328125" style="3" customWidth="1"/>
    <col min="10" max="10" width="4.453125" style="3" customWidth="1"/>
    <col min="11" max="11" width="3.36328125" style="3" bestFit="1" customWidth="1"/>
    <col min="12" max="12" width="3.36328125" style="3" customWidth="1"/>
    <col min="13" max="13" width="3.36328125" style="3" bestFit="1" customWidth="1"/>
    <col min="14" max="14" width="4.90625" style="3" customWidth="1"/>
    <col min="15" max="15" width="3.36328125" style="3" bestFit="1" customWidth="1"/>
    <col min="16" max="17" width="9" style="3"/>
    <col min="18" max="19" width="7.08984375" style="3" customWidth="1"/>
    <col min="20" max="20" width="5.453125" style="3" customWidth="1"/>
    <col min="21" max="16384" width="9" style="3"/>
  </cols>
  <sheetData>
    <row r="2" spans="1:20" ht="17.25" customHeight="1">
      <c r="A2" s="700" t="s">
        <v>15</v>
      </c>
      <c r="B2" s="700"/>
      <c r="C2" s="700"/>
      <c r="D2" s="700"/>
      <c r="E2" s="700"/>
      <c r="F2" s="700"/>
      <c r="G2" s="700"/>
      <c r="H2" s="700"/>
      <c r="I2" s="700"/>
      <c r="J2" s="700"/>
      <c r="K2" s="700"/>
      <c r="L2" s="700"/>
      <c r="M2" s="700"/>
      <c r="N2" s="700"/>
      <c r="O2" s="700"/>
      <c r="P2" s="700"/>
      <c r="Q2" s="700"/>
      <c r="R2" s="700"/>
      <c r="S2" s="700"/>
      <c r="T2" s="700"/>
    </row>
    <row r="4" spans="1:20" ht="17.25" customHeight="1">
      <c r="A4" s="943" t="s">
        <v>76</v>
      </c>
      <c r="B4" s="943"/>
      <c r="C4" s="943"/>
      <c r="D4" s="943"/>
      <c r="E4" s="943"/>
      <c r="F4" s="943"/>
      <c r="G4" s="56" t="s">
        <v>26</v>
      </c>
      <c r="H4" s="956" t="str">
        <f>①海外研修実施希望申込書!F11</f>
        <v>株式会社AOTS</v>
      </c>
      <c r="I4" s="956"/>
      <c r="J4" s="956"/>
      <c r="K4" s="956"/>
      <c r="L4" s="956"/>
      <c r="M4" s="956"/>
      <c r="N4" s="956"/>
      <c r="O4" s="956"/>
      <c r="P4" s="956"/>
      <c r="Q4" s="956"/>
      <c r="R4" s="957"/>
      <c r="S4" s="929" t="s">
        <v>24</v>
      </c>
      <c r="T4" s="929"/>
    </row>
    <row r="5" spans="1:20" ht="17.25" customHeight="1">
      <c r="A5" s="944"/>
      <c r="B5" s="944"/>
      <c r="C5" s="944"/>
      <c r="D5" s="944"/>
      <c r="E5" s="944"/>
      <c r="F5" s="944"/>
      <c r="G5" s="46" t="s">
        <v>27</v>
      </c>
      <c r="H5" s="991" t="str">
        <f>①海外研修実施希望申込書!F12</f>
        <v>AOTS Co., Ltd.</v>
      </c>
      <c r="I5" s="991"/>
      <c r="J5" s="991"/>
      <c r="K5" s="991"/>
      <c r="L5" s="991"/>
      <c r="M5" s="991"/>
      <c r="N5" s="991"/>
      <c r="O5" s="991"/>
      <c r="P5" s="991"/>
      <c r="Q5" s="991"/>
      <c r="R5" s="992"/>
      <c r="S5" s="930" t="str">
        <f>⑤海外研修実施計画の概要!R5</f>
        <v>通常型</v>
      </c>
      <c r="T5" s="930"/>
    </row>
    <row r="6" spans="1:20" ht="17.25" customHeight="1">
      <c r="A6" s="68" t="s">
        <v>142</v>
      </c>
      <c r="B6" s="1007" t="s">
        <v>43</v>
      </c>
      <c r="C6" s="1007"/>
      <c r="D6" s="1007"/>
      <c r="E6" s="1007"/>
      <c r="F6" s="1008"/>
      <c r="G6" s="60" t="s">
        <v>26</v>
      </c>
      <c r="H6" s="956" t="str">
        <f>①海外研修実施希望申込書!E24</f>
        <v>インドネシア・ジャカルタ</v>
      </c>
      <c r="I6" s="956"/>
      <c r="J6" s="956"/>
      <c r="K6" s="956"/>
      <c r="L6" s="956"/>
      <c r="M6" s="956"/>
      <c r="N6" s="956"/>
      <c r="O6" s="956"/>
      <c r="P6" s="956"/>
      <c r="Q6" s="956"/>
      <c r="R6" s="956"/>
      <c r="S6" s="956"/>
      <c r="T6" s="957"/>
    </row>
    <row r="7" spans="1:20" ht="17.25" customHeight="1">
      <c r="A7" s="48"/>
      <c r="B7" s="25"/>
      <c r="C7" s="25"/>
      <c r="D7" s="25"/>
      <c r="E7" s="25"/>
      <c r="F7" s="67"/>
      <c r="G7" s="43" t="s">
        <v>27</v>
      </c>
      <c r="H7" s="991" t="str">
        <f>①海外研修実施希望申込書!E25</f>
        <v>Indonesia, Jakarta</v>
      </c>
      <c r="I7" s="991"/>
      <c r="J7" s="991"/>
      <c r="K7" s="991"/>
      <c r="L7" s="991"/>
      <c r="M7" s="991"/>
      <c r="N7" s="991"/>
      <c r="O7" s="991"/>
      <c r="P7" s="991"/>
      <c r="Q7" s="991"/>
      <c r="R7" s="991"/>
      <c r="S7" s="991"/>
      <c r="T7" s="992"/>
    </row>
    <row r="8" spans="1:20" ht="17.25" customHeight="1">
      <c r="A8" s="68" t="s">
        <v>147</v>
      </c>
      <c r="B8" s="1007" t="s">
        <v>31</v>
      </c>
      <c r="C8" s="1007"/>
      <c r="D8" s="1007"/>
      <c r="E8" s="1007"/>
      <c r="F8" s="1008"/>
      <c r="G8" s="945" t="s">
        <v>26</v>
      </c>
      <c r="H8" s="993" t="str">
        <f>①海外研修実施希望申込書!C30</f>
        <v>現場リーダーのための5Sの基本と生産管理研修</v>
      </c>
      <c r="I8" s="993"/>
      <c r="J8" s="993"/>
      <c r="K8" s="993"/>
      <c r="L8" s="993"/>
      <c r="M8" s="993"/>
      <c r="N8" s="993"/>
      <c r="O8" s="993"/>
      <c r="P8" s="993"/>
      <c r="Q8" s="993"/>
      <c r="R8" s="993"/>
      <c r="S8" s="993"/>
      <c r="T8" s="994"/>
    </row>
    <row r="9" spans="1:20" ht="17.25" customHeight="1">
      <c r="A9" s="48"/>
      <c r="B9" s="25"/>
      <c r="C9" s="25"/>
      <c r="D9" s="25"/>
      <c r="E9" s="25"/>
      <c r="F9" s="67"/>
      <c r="G9" s="946"/>
      <c r="H9" s="995"/>
      <c r="I9" s="995"/>
      <c r="J9" s="995"/>
      <c r="K9" s="995"/>
      <c r="L9" s="995"/>
      <c r="M9" s="995"/>
      <c r="N9" s="995"/>
      <c r="O9" s="995"/>
      <c r="P9" s="995"/>
      <c r="Q9" s="995"/>
      <c r="R9" s="995"/>
      <c r="S9" s="995"/>
      <c r="T9" s="996"/>
    </row>
    <row r="10" spans="1:20" ht="17.25" customHeight="1">
      <c r="A10" s="48"/>
      <c r="B10" s="25"/>
      <c r="C10" s="25"/>
      <c r="D10" s="25"/>
      <c r="E10" s="25"/>
      <c r="F10" s="67"/>
      <c r="G10" s="917" t="s">
        <v>27</v>
      </c>
      <c r="H10" s="997" t="str">
        <f>①海外研修実施希望申込書!C32</f>
        <v>5S and Production Management Training for Leaders at a Manufacutruing Site</v>
      </c>
      <c r="I10" s="997"/>
      <c r="J10" s="997"/>
      <c r="K10" s="997"/>
      <c r="L10" s="997"/>
      <c r="M10" s="997"/>
      <c r="N10" s="997"/>
      <c r="O10" s="997"/>
      <c r="P10" s="997"/>
      <c r="Q10" s="997"/>
      <c r="R10" s="997"/>
      <c r="S10" s="997"/>
      <c r="T10" s="998"/>
    </row>
    <row r="11" spans="1:20" ht="17.25" customHeight="1">
      <c r="A11" s="51"/>
      <c r="B11" s="64"/>
      <c r="C11" s="64"/>
      <c r="D11" s="64"/>
      <c r="E11" s="64"/>
      <c r="F11" s="65"/>
      <c r="G11" s="945"/>
      <c r="H11" s="999"/>
      <c r="I11" s="999"/>
      <c r="J11" s="999"/>
      <c r="K11" s="999"/>
      <c r="L11" s="999"/>
      <c r="M11" s="999"/>
      <c r="N11" s="999"/>
      <c r="O11" s="999"/>
      <c r="P11" s="999"/>
      <c r="Q11" s="999"/>
      <c r="R11" s="999"/>
      <c r="S11" s="999"/>
      <c r="T11" s="1000"/>
    </row>
    <row r="12" spans="1:20" ht="17.25" customHeight="1">
      <c r="A12" s="69" t="s">
        <v>149</v>
      </c>
      <c r="B12" s="931" t="s">
        <v>359</v>
      </c>
      <c r="C12" s="932"/>
      <c r="D12" s="932"/>
      <c r="E12" s="932"/>
      <c r="F12" s="932"/>
      <c r="G12" s="933"/>
      <c r="H12" s="933"/>
      <c r="I12" s="933"/>
      <c r="J12" s="933"/>
      <c r="K12" s="933"/>
      <c r="L12" s="933"/>
      <c r="M12" s="933"/>
      <c r="N12" s="933"/>
      <c r="O12" s="933"/>
      <c r="P12" s="933"/>
      <c r="Q12" s="933"/>
      <c r="R12" s="933"/>
      <c r="S12" s="933"/>
      <c r="T12" s="933"/>
    </row>
    <row r="13" spans="1:20" ht="17.25" customHeight="1">
      <c r="A13" s="50"/>
      <c r="B13" s="1069">
        <f>⑤海外研修実施計画の概要!B13</f>
        <v>0</v>
      </c>
      <c r="C13" s="1069"/>
      <c r="D13" s="1069"/>
      <c r="E13" s="1069"/>
      <c r="F13" s="1069"/>
      <c r="G13" s="42" t="s">
        <v>210</v>
      </c>
      <c r="H13" s="1069">
        <f>⑤海外研修実施計画の概要!G13</f>
        <v>0</v>
      </c>
      <c r="I13" s="1069"/>
      <c r="J13" s="1069"/>
      <c r="K13" s="1069"/>
      <c r="L13" s="45" t="s">
        <v>204</v>
      </c>
      <c r="M13" s="1070">
        <f>⑤海外研修実施計画の概要!L13</f>
        <v>5</v>
      </c>
      <c r="N13" s="1070"/>
      <c r="O13" s="1070"/>
      <c r="P13" s="43" t="s">
        <v>206</v>
      </c>
      <c r="Q13" s="43"/>
      <c r="R13" s="43"/>
      <c r="S13" s="43"/>
      <c r="T13" s="23"/>
    </row>
    <row r="14" spans="1:20" ht="17.25" customHeight="1">
      <c r="A14" s="26" t="s">
        <v>134</v>
      </c>
      <c r="B14" s="934" t="s">
        <v>513</v>
      </c>
      <c r="C14" s="933"/>
      <c r="D14" s="933"/>
      <c r="E14" s="933"/>
      <c r="F14" s="933"/>
      <c r="G14" s="933"/>
      <c r="H14" s="933"/>
      <c r="I14" s="933"/>
      <c r="J14" s="933"/>
      <c r="K14" s="933"/>
      <c r="L14" s="933"/>
      <c r="M14" s="933"/>
      <c r="N14" s="933"/>
      <c r="O14" s="933"/>
      <c r="P14" s="933"/>
      <c r="Q14" s="933"/>
      <c r="R14" s="933"/>
      <c r="S14" s="933"/>
      <c r="T14" s="933"/>
    </row>
    <row r="15" spans="1:20" ht="17.25" customHeight="1">
      <c r="A15" s="50"/>
      <c r="B15" s="1305">
        <f>①海外研修実施希望申込書!J24</f>
        <v>20</v>
      </c>
      <c r="C15" s="1305"/>
      <c r="D15" s="1305"/>
      <c r="E15" s="45" t="s">
        <v>204</v>
      </c>
      <c r="F15" s="1306">
        <f>⑤海外研修実施計画の概要!F15</f>
        <v>0</v>
      </c>
      <c r="G15" s="1306"/>
      <c r="H15" s="1306"/>
      <c r="I15" s="1306"/>
      <c r="J15" s="1306"/>
      <c r="K15" s="1306"/>
      <c r="L15" s="1306"/>
      <c r="M15" s="1306"/>
      <c r="N15" s="1306"/>
      <c r="O15" s="1306"/>
      <c r="P15" s="1306"/>
      <c r="Q15" s="1306"/>
      <c r="R15" s="1306"/>
      <c r="S15" s="1306"/>
      <c r="T15" s="23" t="s">
        <v>205</v>
      </c>
    </row>
    <row r="16" spans="1:20" ht="17.25" customHeight="1">
      <c r="A16" s="26" t="s">
        <v>151</v>
      </c>
      <c r="B16" s="934" t="s">
        <v>507</v>
      </c>
      <c r="C16" s="933"/>
      <c r="D16" s="933"/>
      <c r="E16" s="933"/>
      <c r="F16" s="933"/>
      <c r="G16" s="933"/>
      <c r="H16" s="933"/>
      <c r="I16" s="933"/>
      <c r="J16" s="933"/>
      <c r="K16" s="933"/>
      <c r="L16" s="933"/>
      <c r="M16" s="933"/>
      <c r="N16" s="933"/>
      <c r="O16" s="933"/>
      <c r="P16" s="933"/>
      <c r="Q16" s="933"/>
      <c r="R16" s="933"/>
      <c r="S16" s="933"/>
      <c r="T16" s="933"/>
    </row>
    <row r="17" spans="1:20" ht="17.25" customHeight="1">
      <c r="A17" s="49"/>
      <c r="B17" s="939"/>
      <c r="C17" s="940"/>
      <c r="D17" s="940"/>
      <c r="E17" s="940"/>
      <c r="F17" s="940"/>
      <c r="G17" s="940"/>
      <c r="H17" s="940"/>
      <c r="I17" s="940"/>
      <c r="J17" s="940"/>
      <c r="K17" s="940"/>
      <c r="L17" s="940"/>
      <c r="M17" s="940"/>
      <c r="N17" s="940"/>
      <c r="O17" s="940"/>
      <c r="P17" s="940"/>
      <c r="Q17" s="940"/>
      <c r="R17" s="940"/>
      <c r="S17" s="940"/>
      <c r="T17" s="940"/>
    </row>
    <row r="18" spans="1:20" ht="17.25" customHeight="1">
      <c r="A18" s="49"/>
      <c r="B18" s="941"/>
      <c r="C18" s="942"/>
      <c r="D18" s="942"/>
      <c r="E18" s="942"/>
      <c r="F18" s="942"/>
      <c r="G18" s="942"/>
      <c r="H18" s="942"/>
      <c r="I18" s="942"/>
      <c r="J18" s="942"/>
      <c r="K18" s="942"/>
      <c r="L18" s="942"/>
      <c r="M18" s="942"/>
      <c r="N18" s="942"/>
      <c r="O18" s="942"/>
      <c r="P18" s="942"/>
      <c r="Q18" s="942"/>
      <c r="R18" s="942"/>
      <c r="S18" s="942"/>
      <c r="T18" s="942"/>
    </row>
    <row r="19" spans="1:20" ht="17.25" customHeight="1">
      <c r="A19" s="26" t="s">
        <v>331</v>
      </c>
      <c r="B19" s="934" t="s">
        <v>419</v>
      </c>
      <c r="C19" s="933"/>
      <c r="D19" s="933"/>
      <c r="E19" s="933"/>
      <c r="F19" s="933"/>
      <c r="G19" s="933"/>
      <c r="H19" s="933"/>
      <c r="I19" s="933"/>
      <c r="J19" s="933"/>
      <c r="K19" s="933"/>
      <c r="L19" s="933"/>
      <c r="M19" s="933"/>
      <c r="N19" s="933"/>
      <c r="O19" s="933"/>
      <c r="P19" s="933"/>
      <c r="Q19" s="933"/>
      <c r="R19" s="933"/>
      <c r="S19" s="933"/>
      <c r="T19" s="933"/>
    </row>
    <row r="20" spans="1:20" ht="17.25" customHeight="1">
      <c r="A20" s="49"/>
      <c r="B20" s="4" t="str">
        <f>⑤海外研修実施計画の概要!B47</f>
        <v>□</v>
      </c>
      <c r="C20" s="918" t="s">
        <v>168</v>
      </c>
      <c r="D20" s="918"/>
      <c r="E20" s="922" t="str">
        <f>⑤海外研修実施計画の概要!E47</f>
        <v/>
      </c>
      <c r="F20" s="922"/>
      <c r="G20" s="922"/>
      <c r="H20" s="922"/>
      <c r="I20" s="75"/>
      <c r="T20" s="41"/>
    </row>
    <row r="21" spans="1:20" ht="17.25" customHeight="1">
      <c r="A21" s="49"/>
      <c r="C21" s="21" t="s">
        <v>21</v>
      </c>
      <c r="D21" s="916" t="s">
        <v>336</v>
      </c>
      <c r="E21" s="916"/>
      <c r="F21" s="916"/>
      <c r="G21" s="4" t="str">
        <f>⑤海外研修実施計画の概要!F48</f>
        <v>□</v>
      </c>
      <c r="H21" s="916" t="s">
        <v>34</v>
      </c>
      <c r="I21" s="916"/>
      <c r="J21" s="916"/>
      <c r="K21" s="916"/>
      <c r="L21" s="916"/>
      <c r="T21" s="41"/>
    </row>
    <row r="22" spans="1:20" ht="17.25" customHeight="1">
      <c r="A22" s="49"/>
      <c r="G22" s="4" t="str">
        <f>⑤海外研修実施計画の概要!F49</f>
        <v>□</v>
      </c>
      <c r="H22" s="916" t="s">
        <v>35</v>
      </c>
      <c r="I22" s="916"/>
      <c r="J22" s="916"/>
      <c r="K22" s="916"/>
      <c r="L22" s="916"/>
      <c r="M22" s="4" t="s">
        <v>204</v>
      </c>
      <c r="N22" s="1288">
        <f>⑤海外研修実施計画の概要!M49</f>
        <v>0</v>
      </c>
      <c r="O22" s="1288"/>
      <c r="P22" s="1288"/>
      <c r="Q22" s="1288"/>
      <c r="R22" s="1288"/>
      <c r="S22" s="1288"/>
      <c r="T22" s="41" t="s">
        <v>206</v>
      </c>
    </row>
    <row r="23" spans="1:20" ht="17.25" customHeight="1">
      <c r="A23" s="49"/>
      <c r="G23" s="4" t="str">
        <f>⑤海外研修実施計画の概要!F50</f>
        <v>□</v>
      </c>
      <c r="H23" s="916" t="s">
        <v>171</v>
      </c>
      <c r="I23" s="916"/>
      <c r="J23" s="916"/>
      <c r="K23" s="916"/>
      <c r="L23" s="916"/>
      <c r="M23" s="4" t="s">
        <v>204</v>
      </c>
      <c r="N23" s="1288" t="str">
        <f>⑤海外研修実施計画の概要!M50</f>
        <v>送付先、送付数：</v>
      </c>
      <c r="O23" s="1288"/>
      <c r="P23" s="1288"/>
      <c r="Q23" s="1288"/>
      <c r="R23" s="1288"/>
      <c r="S23" s="1288"/>
      <c r="T23" s="41" t="s">
        <v>206</v>
      </c>
    </row>
    <row r="24" spans="1:20" ht="17.25" customHeight="1">
      <c r="A24" s="49"/>
      <c r="G24" s="4" t="str">
        <f>⑤海外研修実施計画の概要!F51</f>
        <v>□</v>
      </c>
      <c r="H24" s="916" t="s">
        <v>36</v>
      </c>
      <c r="I24" s="916"/>
      <c r="J24" s="916"/>
      <c r="K24" s="916"/>
      <c r="L24" s="916"/>
      <c r="M24" s="4" t="s">
        <v>204</v>
      </c>
      <c r="N24" s="1288">
        <f>⑤海外研修実施計画の概要!M51</f>
        <v>0</v>
      </c>
      <c r="O24" s="1288"/>
      <c r="P24" s="1288"/>
      <c r="Q24" s="1288"/>
      <c r="R24" s="1288"/>
      <c r="S24" s="1288"/>
      <c r="T24" s="41" t="s">
        <v>206</v>
      </c>
    </row>
    <row r="25" spans="1:20" ht="17.25" customHeight="1">
      <c r="A25" s="49"/>
      <c r="C25" s="21" t="s">
        <v>337</v>
      </c>
      <c r="D25" s="916" t="s">
        <v>338</v>
      </c>
      <c r="E25" s="916"/>
      <c r="F25" s="916"/>
      <c r="G25" s="4" t="str">
        <f>⑤海外研修実施計画の概要!F52</f>
        <v>□</v>
      </c>
      <c r="H25" s="916" t="s">
        <v>37</v>
      </c>
      <c r="I25" s="916"/>
      <c r="J25" s="916"/>
      <c r="K25" s="916"/>
      <c r="L25" s="916"/>
      <c r="M25" s="4"/>
      <c r="N25" s="40"/>
      <c r="O25" s="40"/>
      <c r="P25" s="40"/>
      <c r="Q25" s="40"/>
      <c r="R25" s="40"/>
      <c r="S25" s="40"/>
      <c r="T25" s="41"/>
    </row>
    <row r="26" spans="1:20" ht="17.25" customHeight="1">
      <c r="A26" s="49"/>
      <c r="G26" s="4" t="str">
        <f>⑤海外研修実施計画の概要!F53</f>
        <v>□</v>
      </c>
      <c r="H26" s="916" t="s">
        <v>174</v>
      </c>
      <c r="I26" s="916"/>
      <c r="J26" s="916"/>
      <c r="K26" s="916"/>
      <c r="L26" s="916"/>
      <c r="M26" s="4"/>
      <c r="N26" s="40"/>
      <c r="O26" s="40"/>
      <c r="P26" s="40"/>
      <c r="Q26" s="40"/>
      <c r="R26" s="40"/>
      <c r="S26" s="40"/>
      <c r="T26" s="41"/>
    </row>
    <row r="27" spans="1:20" ht="17.25" customHeight="1">
      <c r="A27" s="49"/>
      <c r="G27" s="4" t="str">
        <f>⑤海外研修実施計画の概要!F54</f>
        <v>□</v>
      </c>
      <c r="H27" s="916" t="s">
        <v>175</v>
      </c>
      <c r="I27" s="916"/>
      <c r="J27" s="916"/>
      <c r="K27" s="916"/>
      <c r="L27" s="916"/>
      <c r="M27" s="4" t="s">
        <v>208</v>
      </c>
      <c r="N27" s="1288" t="str">
        <f>⑤海外研修実施計画の概要!M54</f>
        <v>機関名称：</v>
      </c>
      <c r="O27" s="1288"/>
      <c r="P27" s="1288"/>
      <c r="Q27" s="1288"/>
      <c r="R27" s="1288"/>
      <c r="S27" s="1288"/>
      <c r="T27" s="41" t="s">
        <v>206</v>
      </c>
    </row>
    <row r="28" spans="1:20" ht="17.25" customHeight="1">
      <c r="A28" s="49"/>
      <c r="G28" s="4" t="str">
        <f>⑤海外研修実施計画の概要!F55</f>
        <v>□</v>
      </c>
      <c r="H28" s="916" t="s">
        <v>36</v>
      </c>
      <c r="I28" s="916"/>
      <c r="J28" s="916"/>
      <c r="K28" s="916"/>
      <c r="L28" s="916"/>
      <c r="M28" s="4" t="s">
        <v>204</v>
      </c>
      <c r="N28" s="1288">
        <f>⑤海外研修実施計画の概要!M55</f>
        <v>0</v>
      </c>
      <c r="O28" s="1288"/>
      <c r="P28" s="1288"/>
      <c r="Q28" s="1288"/>
      <c r="R28" s="1288"/>
      <c r="S28" s="1288"/>
      <c r="T28" s="41" t="s">
        <v>206</v>
      </c>
    </row>
    <row r="29" spans="1:20" ht="17.25" customHeight="1">
      <c r="A29" s="49"/>
      <c r="B29" s="4" t="str">
        <f>⑤海外研修実施計画の概要!B56</f>
        <v>☑</v>
      </c>
      <c r="C29" s="916" t="s">
        <v>176</v>
      </c>
      <c r="D29" s="916"/>
      <c r="E29" s="922">
        <f>⑤海外研修実施計画の概要!E56</f>
        <v>20</v>
      </c>
      <c r="F29" s="922"/>
      <c r="G29" s="922"/>
      <c r="H29" s="922"/>
      <c r="I29" s="75"/>
      <c r="T29" s="41"/>
    </row>
    <row r="30" spans="1:20" ht="17.25" customHeight="1">
      <c r="A30" s="53"/>
      <c r="B30" s="54"/>
      <c r="C30" s="919" t="s">
        <v>177</v>
      </c>
      <c r="D30" s="919"/>
      <c r="E30" s="919"/>
      <c r="F30" s="919"/>
      <c r="G30" s="919"/>
      <c r="H30" s="63" t="s">
        <v>211</v>
      </c>
      <c r="I30" s="1302">
        <f>⑤海外研修実施計画の概要!H57</f>
        <v>0</v>
      </c>
      <c r="J30" s="1302"/>
      <c r="K30" s="1302"/>
      <c r="L30" s="1302"/>
      <c r="M30" s="1302"/>
      <c r="N30" s="1302"/>
      <c r="O30" s="1302"/>
      <c r="P30" s="1302"/>
      <c r="Q30" s="1302"/>
      <c r="R30" s="1302"/>
      <c r="S30" s="1302"/>
      <c r="T30" s="52" t="s">
        <v>212</v>
      </c>
    </row>
    <row r="31" spans="1:20" ht="17.25" customHeight="1">
      <c r="A31" s="49"/>
      <c r="B31" s="920" t="s">
        <v>178</v>
      </c>
      <c r="C31" s="920"/>
      <c r="D31" s="920"/>
      <c r="E31" s="920"/>
      <c r="F31" s="920"/>
      <c r="G31" s="4" t="str">
        <f>⑤海外研修実施計画の概要!F58</f>
        <v>☑</v>
      </c>
      <c r="H31" s="3" t="s">
        <v>81</v>
      </c>
      <c r="T31" s="41"/>
    </row>
    <row r="32" spans="1:20" ht="17.25" customHeight="1">
      <c r="A32" s="26" t="s">
        <v>332</v>
      </c>
      <c r="B32" s="934" t="s">
        <v>333</v>
      </c>
      <c r="C32" s="933"/>
      <c r="D32" s="933"/>
      <c r="E32" s="933"/>
      <c r="F32" s="933"/>
      <c r="G32" s="933"/>
      <c r="H32" s="933"/>
      <c r="I32" s="933"/>
      <c r="J32" s="933"/>
      <c r="K32" s="933"/>
      <c r="L32" s="933"/>
      <c r="M32" s="933"/>
      <c r="N32" s="933"/>
      <c r="O32" s="933"/>
      <c r="P32" s="933"/>
      <c r="Q32" s="933"/>
      <c r="R32" s="933"/>
      <c r="S32" s="933"/>
      <c r="T32" s="933"/>
    </row>
    <row r="33" spans="1:20" ht="17.25" customHeight="1">
      <c r="A33" s="49"/>
      <c r="B33" s="101" t="s">
        <v>334</v>
      </c>
      <c r="C33" s="25" t="s">
        <v>852</v>
      </c>
      <c r="D33" s="25"/>
      <c r="E33" s="25"/>
      <c r="F33" s="25"/>
      <c r="G33" s="25"/>
      <c r="H33" s="25"/>
      <c r="I33" s="25"/>
      <c r="J33" s="25"/>
      <c r="K33" s="25"/>
      <c r="L33" s="25"/>
      <c r="M33" s="25"/>
      <c r="N33" s="25"/>
      <c r="O33" s="25"/>
      <c r="P33" s="25"/>
      <c r="Q33" s="25"/>
      <c r="R33" s="25"/>
      <c r="S33" s="25"/>
      <c r="T33" s="67"/>
    </row>
    <row r="34" spans="1:20" ht="17.25" customHeight="1">
      <c r="A34" s="49"/>
      <c r="B34" s="25"/>
      <c r="C34" s="1313">
        <f>①海外研修実施希望申込書!B57</f>
        <v>0</v>
      </c>
      <c r="D34" s="1313"/>
      <c r="E34" s="1313"/>
      <c r="F34" s="1313"/>
      <c r="G34" s="1313"/>
      <c r="H34" s="1313"/>
      <c r="I34" s="1313"/>
      <c r="J34" s="1313"/>
      <c r="K34" s="1313"/>
      <c r="L34" s="1313"/>
      <c r="M34" s="1313"/>
      <c r="N34" s="1313"/>
      <c r="O34" s="1313"/>
      <c r="P34" s="1313"/>
      <c r="Q34" s="1313"/>
      <c r="R34" s="1313"/>
      <c r="S34" s="1313"/>
      <c r="T34" s="1314"/>
    </row>
    <row r="35" spans="1:20" ht="17.25" customHeight="1">
      <c r="A35" s="49"/>
      <c r="B35" s="25"/>
      <c r="C35" s="1313"/>
      <c r="D35" s="1313"/>
      <c r="E35" s="1313"/>
      <c r="F35" s="1313"/>
      <c r="G35" s="1313"/>
      <c r="H35" s="1313"/>
      <c r="I35" s="1313"/>
      <c r="J35" s="1313"/>
      <c r="K35" s="1313"/>
      <c r="L35" s="1313"/>
      <c r="M35" s="1313"/>
      <c r="N35" s="1313"/>
      <c r="O35" s="1313"/>
      <c r="P35" s="1313"/>
      <c r="Q35" s="1313"/>
      <c r="R35" s="1313"/>
      <c r="S35" s="1313"/>
      <c r="T35" s="1314"/>
    </row>
    <row r="36" spans="1:20" ht="17.25" customHeight="1">
      <c r="A36" s="49"/>
      <c r="B36" s="25"/>
      <c r="C36" s="1313"/>
      <c r="D36" s="1313"/>
      <c r="E36" s="1313"/>
      <c r="F36" s="1313"/>
      <c r="G36" s="1313"/>
      <c r="H36" s="1313"/>
      <c r="I36" s="1313"/>
      <c r="J36" s="1313"/>
      <c r="K36" s="1313"/>
      <c r="L36" s="1313"/>
      <c r="M36" s="1313"/>
      <c r="N36" s="1313"/>
      <c r="O36" s="1313"/>
      <c r="P36" s="1313"/>
      <c r="Q36" s="1313"/>
      <c r="R36" s="1313"/>
      <c r="S36" s="1313"/>
      <c r="T36" s="1314"/>
    </row>
    <row r="37" spans="1:20" ht="17.25" customHeight="1">
      <c r="A37" s="49"/>
      <c r="B37" s="101" t="s">
        <v>335</v>
      </c>
      <c r="C37" s="25" t="s">
        <v>427</v>
      </c>
      <c r="D37" s="25"/>
      <c r="E37" s="25"/>
      <c r="F37" s="25"/>
      <c r="G37" s="25"/>
      <c r="H37" s="25"/>
      <c r="I37" s="25"/>
      <c r="J37" s="25"/>
      <c r="K37" s="25"/>
      <c r="L37" s="25"/>
      <c r="M37" s="25"/>
      <c r="N37" s="25"/>
      <c r="O37" s="25"/>
      <c r="P37" s="25"/>
      <c r="Q37" s="25"/>
      <c r="R37" s="25"/>
      <c r="S37" s="25"/>
      <c r="T37" s="67"/>
    </row>
    <row r="38" spans="1:20" ht="17.25" customHeight="1">
      <c r="A38" s="49"/>
      <c r="B38" s="25"/>
      <c r="C38" s="28" t="s">
        <v>48</v>
      </c>
      <c r="D38" s="25" t="s">
        <v>341</v>
      </c>
      <c r="E38" s="25"/>
      <c r="F38" s="25"/>
      <c r="G38" s="25"/>
      <c r="H38" s="25"/>
      <c r="I38" s="25"/>
      <c r="J38" s="25"/>
      <c r="K38" s="25"/>
      <c r="L38" s="25"/>
      <c r="M38" s="25"/>
      <c r="N38" s="25"/>
      <c r="O38" s="25"/>
      <c r="P38" s="25"/>
      <c r="Q38" s="25"/>
      <c r="R38" s="25"/>
      <c r="S38" s="25"/>
      <c r="T38" s="67"/>
    </row>
    <row r="39" spans="1:20" ht="17.25" customHeight="1">
      <c r="A39" s="49"/>
      <c r="B39" s="25"/>
      <c r="C39" s="25"/>
      <c r="D39" s="101" t="s">
        <v>1</v>
      </c>
      <c r="E39" s="1304" t="s">
        <v>342</v>
      </c>
      <c r="F39" s="1304"/>
      <c r="G39" s="1303">
        <v>1</v>
      </c>
      <c r="H39" s="1303"/>
      <c r="I39" s="1303"/>
      <c r="J39" s="101" t="s">
        <v>343</v>
      </c>
      <c r="K39" s="980" t="s">
        <v>344</v>
      </c>
      <c r="L39" s="980"/>
      <c r="M39" s="980"/>
      <c r="N39" s="980"/>
      <c r="O39" s="1303">
        <v>1</v>
      </c>
      <c r="P39" s="1303"/>
      <c r="Q39" s="25"/>
      <c r="R39" s="25"/>
      <c r="S39" s="25"/>
      <c r="T39" s="67"/>
    </row>
    <row r="40" spans="1:20" ht="17.25" customHeight="1">
      <c r="A40" s="49"/>
      <c r="B40" s="25"/>
      <c r="C40" s="25"/>
      <c r="D40" s="101" t="s">
        <v>345</v>
      </c>
      <c r="E40" s="25" t="s">
        <v>428</v>
      </c>
      <c r="F40" s="25"/>
      <c r="G40" s="25"/>
      <c r="H40" s="25"/>
      <c r="I40" s="25"/>
      <c r="J40" s="25"/>
      <c r="K40" s="25"/>
      <c r="L40" s="25"/>
      <c r="M40" s="25"/>
      <c r="N40" s="25"/>
      <c r="O40" s="25"/>
      <c r="P40" s="25"/>
      <c r="Q40" s="25"/>
      <c r="R40" s="25"/>
      <c r="S40" s="25"/>
      <c r="T40" s="67"/>
    </row>
    <row r="41" spans="1:20" ht="17.25" customHeight="1">
      <c r="A41" s="49"/>
      <c r="B41" s="25"/>
      <c r="C41" s="25"/>
      <c r="D41" s="25"/>
      <c r="E41" s="102" t="s">
        <v>346</v>
      </c>
      <c r="F41" s="1293"/>
      <c r="G41" s="1293"/>
      <c r="H41" s="1293"/>
      <c r="I41" s="1293"/>
      <c r="J41" s="1293"/>
      <c r="K41" s="1293"/>
      <c r="L41" s="1293"/>
      <c r="M41" s="1293"/>
      <c r="N41" s="1293"/>
      <c r="O41" s="1293"/>
      <c r="P41" s="1293"/>
      <c r="Q41" s="1293"/>
      <c r="R41" s="1293"/>
      <c r="S41" s="1293"/>
      <c r="T41" s="67" t="s">
        <v>347</v>
      </c>
    </row>
    <row r="42" spans="1:20" ht="17.25" customHeight="1">
      <c r="A42" s="49"/>
      <c r="B42" s="25"/>
      <c r="C42" s="28" t="s">
        <v>48</v>
      </c>
      <c r="D42" s="25" t="s">
        <v>429</v>
      </c>
      <c r="E42" s="25"/>
      <c r="F42" s="25"/>
      <c r="G42" s="25"/>
      <c r="H42" s="25"/>
      <c r="I42" s="25"/>
      <c r="J42" s="25"/>
      <c r="K42" s="25"/>
      <c r="L42" s="25"/>
      <c r="M42" s="25"/>
      <c r="N42" s="25"/>
      <c r="O42" s="25"/>
      <c r="P42" s="25"/>
      <c r="Q42" s="25"/>
      <c r="R42" s="25"/>
      <c r="S42" s="25"/>
      <c r="T42" s="67"/>
    </row>
    <row r="43" spans="1:20" ht="17.25" customHeight="1">
      <c r="A43" s="49"/>
      <c r="B43" s="25"/>
      <c r="C43" s="25"/>
      <c r="D43" s="1307" t="s">
        <v>348</v>
      </c>
      <c r="E43" s="1307"/>
      <c r="F43" s="1307"/>
      <c r="G43" s="1309"/>
      <c r="H43" s="1309"/>
      <c r="I43" s="1309"/>
      <c r="J43" s="1309"/>
      <c r="K43" s="1309"/>
      <c r="L43" s="1309"/>
      <c r="M43" s="1309"/>
      <c r="N43" s="1309"/>
      <c r="O43" s="1309"/>
      <c r="P43" s="1311">
        <v>1</v>
      </c>
      <c r="Q43" s="1311"/>
      <c r="R43" s="25"/>
      <c r="S43" s="25"/>
      <c r="T43" s="67"/>
    </row>
    <row r="44" spans="1:20" ht="17.25" customHeight="1">
      <c r="A44" s="50"/>
      <c r="B44" s="64"/>
      <c r="C44" s="64"/>
      <c r="D44" s="1308" t="s">
        <v>349</v>
      </c>
      <c r="E44" s="1308"/>
      <c r="F44" s="1308"/>
      <c r="G44" s="1310"/>
      <c r="H44" s="1310"/>
      <c r="I44" s="1310"/>
      <c r="J44" s="1310"/>
      <c r="K44" s="1310"/>
      <c r="L44" s="1310"/>
      <c r="M44" s="1310"/>
      <c r="N44" s="1310"/>
      <c r="O44" s="1310"/>
      <c r="P44" s="1312">
        <v>1</v>
      </c>
      <c r="Q44" s="1312"/>
      <c r="R44" s="64"/>
      <c r="S44" s="64"/>
      <c r="T44" s="65"/>
    </row>
    <row r="45" spans="1:20" ht="17.25" customHeight="1">
      <c r="A45" s="26" t="s">
        <v>350</v>
      </c>
      <c r="B45" s="964" t="s">
        <v>37</v>
      </c>
      <c r="C45" s="964"/>
      <c r="D45" s="964"/>
      <c r="E45" s="964"/>
      <c r="F45" s="964"/>
      <c r="G45" s="964"/>
      <c r="H45" s="964"/>
      <c r="I45" s="964"/>
      <c r="J45" s="964"/>
      <c r="K45" s="964"/>
      <c r="L45" s="964"/>
      <c r="M45" s="964"/>
      <c r="N45" s="964"/>
      <c r="O45" s="964"/>
      <c r="P45" s="964"/>
      <c r="Q45" s="964"/>
      <c r="R45" s="964"/>
      <c r="S45" s="964"/>
      <c r="T45" s="934"/>
    </row>
    <row r="46" spans="1:20" ht="17.25" customHeight="1">
      <c r="A46" s="49"/>
      <c r="B46" s="3" t="s">
        <v>75</v>
      </c>
      <c r="E46" s="147"/>
      <c r="F46" s="217" t="str">
        <f>⑤海外研修実施計画の概要!E64</f>
        <v>Kaigai Kenshu Inc.</v>
      </c>
      <c r="G46" s="218"/>
      <c r="H46" s="218"/>
      <c r="I46" s="218"/>
      <c r="J46" s="218"/>
      <c r="K46" s="218"/>
      <c r="L46" s="218"/>
      <c r="M46" s="218"/>
      <c r="N46" s="218"/>
      <c r="O46" s="218"/>
      <c r="P46" s="218"/>
      <c r="Q46" s="218"/>
      <c r="R46" s="218"/>
      <c r="S46" s="218"/>
      <c r="T46" s="219"/>
    </row>
    <row r="47" spans="1:20" ht="17.25" customHeight="1">
      <c r="A47" s="49"/>
      <c r="B47" s="3" t="s">
        <v>184</v>
      </c>
      <c r="E47" s="147"/>
      <c r="F47" s="1294">
        <f>⑤海外研修実施計画の概要!E65</f>
        <v>0</v>
      </c>
      <c r="G47" s="1295"/>
      <c r="H47" s="1295"/>
      <c r="I47" s="1295"/>
      <c r="J47" s="1295"/>
      <c r="K47" s="1295"/>
      <c r="L47" s="1295"/>
      <c r="M47" s="1295"/>
      <c r="N47" s="1295"/>
      <c r="O47" s="1295"/>
      <c r="P47" s="1295"/>
      <c r="Q47" s="1295"/>
      <c r="R47" s="1295"/>
      <c r="S47" s="1295"/>
      <c r="T47" s="1296"/>
    </row>
    <row r="48" spans="1:20" ht="17.25" customHeight="1">
      <c r="A48" s="49"/>
      <c r="B48" s="25" t="s">
        <v>538</v>
      </c>
      <c r="C48" s="25"/>
      <c r="D48" s="25"/>
      <c r="E48" s="147"/>
      <c r="F48" s="1294" t="str">
        <f>⑤海外研修実施計画の概要!E66</f>
        <v>Jakarta Rd. 123, Jakarta, Indonesia</v>
      </c>
      <c r="G48" s="1295"/>
      <c r="H48" s="1295"/>
      <c r="I48" s="1295"/>
      <c r="J48" s="1295"/>
      <c r="K48" s="1295"/>
      <c r="L48" s="1295"/>
      <c r="M48" s="1295"/>
      <c r="N48" s="1295"/>
      <c r="O48" s="1295"/>
      <c r="P48" s="1295"/>
      <c r="Q48" s="1295"/>
      <c r="R48" s="1295"/>
      <c r="S48" s="1295"/>
      <c r="T48" s="1296"/>
    </row>
    <row r="49" spans="1:20" ht="17.25" customHeight="1">
      <c r="A49" s="49"/>
      <c r="B49" s="25" t="s">
        <v>537</v>
      </c>
      <c r="C49" s="25"/>
      <c r="D49" s="25"/>
      <c r="E49" s="148"/>
      <c r="F49" s="1294" t="str">
        <f>⑤海外研修実施計画の概要!E67</f>
        <v>+62123456789</v>
      </c>
      <c r="G49" s="1295"/>
      <c r="H49" s="1295"/>
      <c r="I49" s="1295"/>
      <c r="J49" s="217"/>
      <c r="K49" s="217"/>
      <c r="L49" s="217"/>
      <c r="M49" s="217"/>
      <c r="N49" s="218"/>
      <c r="O49" s="218"/>
      <c r="P49" s="218"/>
      <c r="Q49" s="218"/>
      <c r="R49" s="217"/>
      <c r="S49" s="217"/>
      <c r="T49" s="220"/>
    </row>
    <row r="50" spans="1:20" ht="17.25" customHeight="1">
      <c r="A50" s="49"/>
      <c r="B50" s="25" t="s">
        <v>91</v>
      </c>
      <c r="C50" s="25"/>
      <c r="D50" s="25"/>
      <c r="E50" s="148"/>
      <c r="F50" s="1294" t="str">
        <f>⑤海外研修実施計画の概要!E68</f>
        <v>-</v>
      </c>
      <c r="G50" s="1295"/>
      <c r="H50" s="1295"/>
      <c r="I50" s="1295"/>
      <c r="J50" s="217"/>
      <c r="K50" s="217"/>
      <c r="L50" s="217"/>
      <c r="M50" s="217"/>
      <c r="N50" s="218"/>
      <c r="O50" s="218"/>
      <c r="P50" s="218"/>
      <c r="Q50" s="218"/>
      <c r="R50" s="217"/>
      <c r="S50" s="217"/>
      <c r="T50" s="220"/>
    </row>
    <row r="51" spans="1:20" ht="17.25" customHeight="1">
      <c r="A51" s="49"/>
      <c r="B51" s="3" t="s">
        <v>542</v>
      </c>
      <c r="E51" s="147"/>
      <c r="F51" s="1297">
        <f>⑤海外研修実施計画の概要!E69</f>
        <v>0</v>
      </c>
      <c r="G51" s="1298"/>
      <c r="H51" s="1298"/>
      <c r="I51" s="1298"/>
      <c r="J51" s="217"/>
      <c r="K51" s="217"/>
      <c r="L51" s="217"/>
      <c r="M51" s="217"/>
      <c r="N51" s="217"/>
      <c r="O51" s="217"/>
      <c r="P51" s="217"/>
      <c r="Q51" s="217"/>
      <c r="R51" s="217"/>
      <c r="S51" s="217"/>
      <c r="T51" s="220"/>
    </row>
    <row r="52" spans="1:20" ht="17.25" customHeight="1">
      <c r="A52" s="49"/>
      <c r="B52" s="3" t="s">
        <v>548</v>
      </c>
      <c r="E52" s="147"/>
      <c r="F52" s="1297">
        <f>⑤海外研修実施計画の概要!E70</f>
        <v>0</v>
      </c>
      <c r="G52" s="1298"/>
      <c r="H52" s="1298"/>
      <c r="I52" s="1298"/>
      <c r="J52" s="217"/>
      <c r="K52" s="217"/>
      <c r="L52" s="217"/>
      <c r="M52" s="217"/>
      <c r="N52" s="217"/>
      <c r="O52" s="217"/>
      <c r="P52" s="217"/>
      <c r="Q52" s="217"/>
      <c r="R52" s="217"/>
      <c r="S52" s="217"/>
      <c r="T52" s="220"/>
    </row>
    <row r="53" spans="1:20" ht="17.25" customHeight="1">
      <c r="A53" s="49"/>
      <c r="B53" s="3" t="s">
        <v>549</v>
      </c>
      <c r="E53" s="147"/>
      <c r="F53" s="1297">
        <f>⑤海外研修実施計画の概要!E71</f>
        <v>0</v>
      </c>
      <c r="G53" s="1298"/>
      <c r="H53" s="1298"/>
      <c r="I53" s="1298"/>
      <c r="J53" s="217"/>
      <c r="K53" s="217"/>
      <c r="L53" s="217"/>
      <c r="M53" s="217"/>
      <c r="N53" s="217"/>
      <c r="O53" s="217"/>
      <c r="P53" s="217"/>
      <c r="Q53" s="217"/>
      <c r="R53" s="217"/>
      <c r="S53" s="217"/>
      <c r="T53" s="220"/>
    </row>
    <row r="54" spans="1:20" ht="17.25" customHeight="1">
      <c r="A54" s="49"/>
      <c r="B54" s="3" t="s">
        <v>543</v>
      </c>
      <c r="E54" s="147"/>
      <c r="F54" s="1297" t="str">
        <f>⑤海外研修実施計画の概要!E72</f>
        <v>1975年</v>
      </c>
      <c r="G54" s="1298"/>
      <c r="H54" s="217"/>
      <c r="I54" s="217"/>
      <c r="J54" s="217"/>
      <c r="K54" s="217"/>
      <c r="L54" s="217"/>
      <c r="M54" s="217"/>
      <c r="N54" s="217"/>
      <c r="O54" s="217"/>
      <c r="P54" s="217"/>
      <c r="Q54" s="217"/>
      <c r="R54" s="217"/>
      <c r="S54" s="217"/>
      <c r="T54" s="220"/>
    </row>
    <row r="55" spans="1:20" ht="17.25" customHeight="1">
      <c r="A55" s="49"/>
      <c r="B55" s="3" t="s">
        <v>544</v>
      </c>
      <c r="E55" s="147"/>
      <c r="F55" s="1299">
        <f>⑤海外研修実施計画の概要!E73</f>
        <v>530</v>
      </c>
      <c r="G55" s="1298"/>
      <c r="H55" s="217"/>
      <c r="I55" s="217"/>
      <c r="J55" s="217"/>
      <c r="K55" s="217"/>
      <c r="L55" s="217"/>
      <c r="M55" s="217"/>
      <c r="N55" s="217"/>
      <c r="O55" s="217"/>
      <c r="P55" s="217"/>
      <c r="Q55" s="217"/>
      <c r="R55" s="217"/>
      <c r="S55" s="217"/>
      <c r="T55" s="220"/>
    </row>
    <row r="56" spans="1:20" ht="17.25" customHeight="1">
      <c r="A56" s="49"/>
      <c r="B56" s="3" t="s">
        <v>545</v>
      </c>
      <c r="E56" s="147"/>
      <c r="F56" s="1300">
        <f>⑤海外研修実施計画の概要!E74</f>
        <v>150000</v>
      </c>
      <c r="G56" s="1295"/>
      <c r="H56" s="217"/>
      <c r="I56" s="217"/>
      <c r="J56" s="217"/>
      <c r="K56" s="217"/>
      <c r="L56" s="217"/>
      <c r="M56" s="217"/>
      <c r="N56" s="217"/>
      <c r="O56" s="217"/>
      <c r="P56" s="217"/>
      <c r="Q56" s="217"/>
      <c r="R56" s="217"/>
      <c r="S56" s="217"/>
      <c r="T56" s="220"/>
    </row>
    <row r="57" spans="1:20" ht="17.25" customHeight="1">
      <c r="A57" s="49"/>
      <c r="B57" s="3" t="s">
        <v>546</v>
      </c>
      <c r="E57" s="147"/>
      <c r="F57" s="1301">
        <f>⑤海外研修実施計画の概要!E75</f>
        <v>0.49</v>
      </c>
      <c r="G57" s="1298"/>
      <c r="H57" s="217"/>
      <c r="I57" s="217"/>
      <c r="J57" s="217"/>
      <c r="K57" s="217"/>
      <c r="L57" s="217"/>
      <c r="M57" s="217"/>
      <c r="N57" s="217"/>
      <c r="O57" s="217"/>
      <c r="P57" s="217"/>
      <c r="Q57" s="217"/>
      <c r="R57" s="217"/>
      <c r="S57" s="217"/>
      <c r="T57" s="220"/>
    </row>
    <row r="58" spans="1:20" ht="17.25" customHeight="1">
      <c r="A58" s="49"/>
      <c r="B58" s="916" t="s">
        <v>185</v>
      </c>
      <c r="C58" s="916"/>
      <c r="D58" s="916"/>
      <c r="E58" s="916"/>
      <c r="F58" s="916"/>
      <c r="G58" s="916"/>
      <c r="H58" s="916"/>
      <c r="I58" s="916"/>
      <c r="J58" s="916"/>
      <c r="K58" s="916"/>
      <c r="L58" s="916"/>
      <c r="M58" s="916"/>
      <c r="N58" s="916"/>
      <c r="O58" s="916"/>
      <c r="P58" s="916"/>
      <c r="Q58" s="916"/>
      <c r="R58" s="916"/>
      <c r="S58" s="916"/>
      <c r="T58" s="947"/>
    </row>
    <row r="59" spans="1:20" ht="10.5" customHeight="1">
      <c r="A59" s="49"/>
      <c r="B59" s="725">
        <f>⑤海外研修実施計画の概要!B77</f>
        <v>0</v>
      </c>
      <c r="C59" s="725"/>
      <c r="D59" s="725"/>
      <c r="E59" s="725"/>
      <c r="F59" s="725"/>
      <c r="G59" s="725"/>
      <c r="H59" s="725"/>
      <c r="I59" s="725"/>
      <c r="J59" s="725"/>
      <c r="K59" s="725"/>
      <c r="L59" s="725"/>
      <c r="M59" s="725"/>
      <c r="N59" s="725"/>
      <c r="O59" s="725"/>
      <c r="P59" s="725"/>
      <c r="Q59" s="725"/>
      <c r="R59" s="725"/>
      <c r="S59" s="725"/>
      <c r="T59" s="726"/>
    </row>
    <row r="60" spans="1:20" ht="6.65" customHeight="1">
      <c r="A60" s="50"/>
      <c r="B60" s="1291"/>
      <c r="C60" s="1291"/>
      <c r="D60" s="1291"/>
      <c r="E60" s="1291"/>
      <c r="F60" s="1291"/>
      <c r="G60" s="1291"/>
      <c r="H60" s="1291"/>
      <c r="I60" s="1291"/>
      <c r="J60" s="1291"/>
      <c r="K60" s="1291"/>
      <c r="L60" s="1291"/>
      <c r="M60" s="1291"/>
      <c r="N60" s="1291"/>
      <c r="O60" s="1291"/>
      <c r="P60" s="1291"/>
      <c r="Q60" s="1291"/>
      <c r="R60" s="1291"/>
      <c r="S60" s="1291"/>
      <c r="T60" s="1292"/>
    </row>
    <row r="61" spans="1:20" ht="17.25" customHeight="1">
      <c r="A61" s="26" t="s">
        <v>68</v>
      </c>
      <c r="B61" s="934" t="s">
        <v>69</v>
      </c>
      <c r="C61" s="933"/>
      <c r="D61" s="933"/>
      <c r="E61" s="933"/>
      <c r="F61" s="933"/>
      <c r="G61" s="933"/>
      <c r="H61" s="933"/>
      <c r="I61" s="933"/>
      <c r="J61" s="933"/>
      <c r="K61" s="933"/>
      <c r="L61" s="933"/>
      <c r="M61" s="933"/>
      <c r="N61" s="933"/>
      <c r="O61" s="933"/>
      <c r="P61" s="933"/>
      <c r="Q61" s="933"/>
      <c r="R61" s="933"/>
      <c r="S61" s="933"/>
      <c r="T61" s="933"/>
    </row>
    <row r="62" spans="1:20" ht="17.25" customHeight="1">
      <c r="A62" s="49"/>
      <c r="B62" s="3" t="s">
        <v>70</v>
      </c>
      <c r="F62" s="221">
        <f>⑤海外研修実施計画の概要!E27</f>
        <v>1</v>
      </c>
      <c r="H62" s="916" t="s">
        <v>71</v>
      </c>
      <c r="I62" s="916"/>
      <c r="J62" s="1290" t="str">
        <f>⑤海外研修実施計画の概要!I27</f>
        <v>英語</v>
      </c>
      <c r="K62" s="1290"/>
      <c r="L62" s="1290"/>
      <c r="M62" s="1290"/>
      <c r="N62" s="1290"/>
      <c r="O62" s="1290"/>
      <c r="T62" s="41"/>
    </row>
    <row r="63" spans="1:20" ht="17.25" customHeight="1">
      <c r="A63" s="49"/>
      <c r="B63" s="3" t="s">
        <v>72</v>
      </c>
      <c r="F63" s="955" t="str">
        <f>①海外研修実施希望申込書!D63</f>
        <v>英語</v>
      </c>
      <c r="G63" s="955"/>
      <c r="H63" s="955"/>
      <c r="I63" s="955"/>
      <c r="J63" s="21" t="str">
        <f>①海外研修実施希望申込書!G63</f>
        <v>⇔</v>
      </c>
      <c r="K63" s="955" t="str">
        <f>①海外研修実施希望申込書!H63</f>
        <v>インドネシア語</v>
      </c>
      <c r="L63" s="955"/>
      <c r="M63" s="955"/>
      <c r="N63" s="955"/>
      <c r="O63" s="955"/>
      <c r="P63" s="955"/>
      <c r="T63" s="41"/>
    </row>
    <row r="64" spans="1:20" ht="17.25" customHeight="1">
      <c r="A64" s="49"/>
      <c r="B64" s="44"/>
      <c r="C64" s="743" t="s">
        <v>161</v>
      </c>
      <c r="D64" s="743"/>
      <c r="E64" s="743"/>
      <c r="F64" s="743"/>
      <c r="G64" s="743" t="s">
        <v>162</v>
      </c>
      <c r="H64" s="743"/>
      <c r="I64" s="743"/>
      <c r="J64" s="743"/>
      <c r="K64" s="743"/>
      <c r="L64" s="743"/>
      <c r="M64" s="743"/>
      <c r="N64" s="743"/>
      <c r="O64" s="743"/>
      <c r="P64" s="743"/>
      <c r="Q64" s="743"/>
      <c r="R64" s="743" t="s">
        <v>163</v>
      </c>
      <c r="S64" s="743"/>
      <c r="T64" s="743"/>
    </row>
    <row r="65" spans="1:20" ht="17.25" customHeight="1">
      <c r="A65" s="49"/>
      <c r="B65" s="103" t="s">
        <v>154</v>
      </c>
      <c r="C65" s="1317">
        <f>⑤海外研修実施計画の概要!C31</f>
        <v>0</v>
      </c>
      <c r="D65" s="1317"/>
      <c r="E65" s="1317"/>
      <c r="F65" s="1317"/>
      <c r="G65" s="1317" t="str">
        <f>⑤海外研修実施計画の概要!F31</f>
        <v>●●株式会社　生産本部　部長</v>
      </c>
      <c r="H65" s="1317"/>
      <c r="I65" s="1317"/>
      <c r="J65" s="1317"/>
      <c r="K65" s="1317"/>
      <c r="L65" s="1317"/>
      <c r="M65" s="1317"/>
      <c r="N65" s="1317"/>
      <c r="O65" s="1317"/>
      <c r="P65" s="1317"/>
      <c r="Q65" s="1317"/>
      <c r="R65" s="1318">
        <f>⑤海外研修実施計画の概要!Q31</f>
        <v>20</v>
      </c>
      <c r="S65" s="1318"/>
      <c r="T65" s="1318"/>
    </row>
    <row r="66" spans="1:20" ht="17.25" customHeight="1">
      <c r="A66" s="49"/>
      <c r="B66" s="104" t="s">
        <v>155</v>
      </c>
      <c r="C66" s="1315">
        <f>⑤海外研修実施計画の概要!C32</f>
        <v>0</v>
      </c>
      <c r="D66" s="1315"/>
      <c r="E66" s="1315"/>
      <c r="F66" s="1315"/>
      <c r="G66" s="1315">
        <f>⑤海外研修実施計画の概要!F32</f>
        <v>0</v>
      </c>
      <c r="H66" s="1315"/>
      <c r="I66" s="1315"/>
      <c r="J66" s="1315"/>
      <c r="K66" s="1315"/>
      <c r="L66" s="1315"/>
      <c r="M66" s="1315"/>
      <c r="N66" s="1315"/>
      <c r="O66" s="1315"/>
      <c r="P66" s="1315"/>
      <c r="Q66" s="1315"/>
      <c r="R66" s="1316">
        <f>⑤海外研修実施計画の概要!Q32</f>
        <v>0</v>
      </c>
      <c r="S66" s="1316"/>
      <c r="T66" s="1316"/>
    </row>
    <row r="67" spans="1:20" ht="17.25" customHeight="1">
      <c r="A67" s="49"/>
      <c r="B67" s="104" t="s">
        <v>156</v>
      </c>
      <c r="C67" s="1315">
        <f>⑤海外研修実施計画の概要!C33</f>
        <v>0</v>
      </c>
      <c r="D67" s="1315"/>
      <c r="E67" s="1315"/>
      <c r="F67" s="1315"/>
      <c r="G67" s="1315">
        <f>⑤海外研修実施計画の概要!F33</f>
        <v>0</v>
      </c>
      <c r="H67" s="1315"/>
      <c r="I67" s="1315"/>
      <c r="J67" s="1315"/>
      <c r="K67" s="1315"/>
      <c r="L67" s="1315"/>
      <c r="M67" s="1315"/>
      <c r="N67" s="1315"/>
      <c r="O67" s="1315"/>
      <c r="P67" s="1315"/>
      <c r="Q67" s="1315"/>
      <c r="R67" s="1316">
        <f>⑤海外研修実施計画の概要!Q33</f>
        <v>0</v>
      </c>
      <c r="S67" s="1316"/>
      <c r="T67" s="1316"/>
    </row>
    <row r="68" spans="1:20" ht="17.25" customHeight="1">
      <c r="A68" s="50"/>
      <c r="B68" s="71" t="s">
        <v>157</v>
      </c>
      <c r="C68" s="1088">
        <f>⑤海外研修実施計画の概要!C34</f>
        <v>0</v>
      </c>
      <c r="D68" s="1088"/>
      <c r="E68" s="1088"/>
      <c r="F68" s="1088"/>
      <c r="G68" s="1088">
        <f>⑤海外研修実施計画の概要!F34</f>
        <v>0</v>
      </c>
      <c r="H68" s="1088"/>
      <c r="I68" s="1088"/>
      <c r="J68" s="1088"/>
      <c r="K68" s="1088"/>
      <c r="L68" s="1088"/>
      <c r="M68" s="1088"/>
      <c r="N68" s="1088"/>
      <c r="O68" s="1088"/>
      <c r="P68" s="1088"/>
      <c r="Q68" s="1088"/>
      <c r="R68" s="1289">
        <f>⑤海外研修実施計画の概要!Q34</f>
        <v>0</v>
      </c>
      <c r="S68" s="1289"/>
      <c r="T68" s="1289"/>
    </row>
    <row r="69" spans="1:20" ht="17.25" customHeight="1">
      <c r="A69" s="26" t="s">
        <v>351</v>
      </c>
      <c r="B69" s="934" t="s">
        <v>352</v>
      </c>
      <c r="C69" s="933"/>
      <c r="D69" s="933"/>
      <c r="E69" s="933"/>
      <c r="F69" s="933"/>
      <c r="G69" s="933"/>
      <c r="H69" s="933"/>
      <c r="I69" s="933"/>
      <c r="J69" s="933"/>
      <c r="K69" s="933"/>
      <c r="L69" s="933"/>
      <c r="M69" s="933"/>
      <c r="N69" s="933"/>
      <c r="O69" s="933"/>
      <c r="P69" s="933"/>
      <c r="Q69" s="933"/>
      <c r="R69" s="933"/>
      <c r="S69" s="933"/>
      <c r="T69" s="933"/>
    </row>
    <row r="70" spans="1:20" ht="17.25" customHeight="1">
      <c r="A70" s="49"/>
      <c r="B70" s="21" t="s">
        <v>21</v>
      </c>
      <c r="C70" s="921"/>
      <c r="D70" s="921"/>
      <c r="E70" s="921"/>
      <c r="F70" s="921"/>
      <c r="G70" s="921"/>
      <c r="H70" s="921"/>
      <c r="I70" s="921"/>
      <c r="J70" s="921"/>
      <c r="K70" s="921"/>
      <c r="L70" s="921"/>
      <c r="M70" s="921"/>
      <c r="N70" s="921"/>
      <c r="O70" s="921"/>
      <c r="P70" s="921"/>
      <c r="Q70" s="921"/>
      <c r="R70" s="921"/>
      <c r="S70" s="921"/>
      <c r="T70" s="1278"/>
    </row>
    <row r="71" spans="1:20" ht="17.25" customHeight="1">
      <c r="A71" s="49"/>
      <c r="B71" s="21" t="s">
        <v>22</v>
      </c>
      <c r="C71" s="921"/>
      <c r="D71" s="921"/>
      <c r="E71" s="921"/>
      <c r="F71" s="921"/>
      <c r="G71" s="921"/>
      <c r="H71" s="921"/>
      <c r="I71" s="921"/>
      <c r="J71" s="921"/>
      <c r="K71" s="921"/>
      <c r="L71" s="921"/>
      <c r="M71" s="921"/>
      <c r="N71" s="921"/>
      <c r="O71" s="921"/>
      <c r="P71" s="921"/>
      <c r="Q71" s="921"/>
      <c r="R71" s="921"/>
      <c r="S71" s="921"/>
      <c r="T71" s="1278"/>
    </row>
    <row r="72" spans="1:20" ht="17.25" customHeight="1">
      <c r="A72" s="49"/>
      <c r="B72" s="21" t="s">
        <v>23</v>
      </c>
      <c r="C72" s="921"/>
      <c r="D72" s="921"/>
      <c r="E72" s="921"/>
      <c r="F72" s="921"/>
      <c r="G72" s="921"/>
      <c r="H72" s="921"/>
      <c r="I72" s="921"/>
      <c r="J72" s="921"/>
      <c r="K72" s="921"/>
      <c r="L72" s="921"/>
      <c r="M72" s="921"/>
      <c r="N72" s="921"/>
      <c r="O72" s="921"/>
      <c r="P72" s="921"/>
      <c r="Q72" s="921"/>
      <c r="R72" s="921"/>
      <c r="S72" s="921"/>
      <c r="T72" s="1278"/>
    </row>
    <row r="73" spans="1:20" ht="17.25" customHeight="1">
      <c r="A73" s="26" t="s">
        <v>353</v>
      </c>
      <c r="B73" s="934" t="s">
        <v>354</v>
      </c>
      <c r="C73" s="933"/>
      <c r="D73" s="933"/>
      <c r="E73" s="933"/>
      <c r="F73" s="933"/>
      <c r="G73" s="933"/>
      <c r="H73" s="933"/>
      <c r="I73" s="933"/>
      <c r="J73" s="933"/>
      <c r="K73" s="933"/>
      <c r="L73" s="933"/>
      <c r="M73" s="933"/>
      <c r="N73" s="933"/>
      <c r="O73" s="933"/>
      <c r="P73" s="933"/>
      <c r="Q73" s="933"/>
      <c r="R73" s="933"/>
      <c r="S73" s="933"/>
      <c r="T73" s="933"/>
    </row>
    <row r="74" spans="1:20" ht="17.25" customHeight="1">
      <c r="A74" s="49"/>
      <c r="B74" s="21" t="s">
        <v>21</v>
      </c>
      <c r="C74" s="921"/>
      <c r="D74" s="921"/>
      <c r="E74" s="921"/>
      <c r="F74" s="921"/>
      <c r="G74" s="921"/>
      <c r="H74" s="921"/>
      <c r="I74" s="921"/>
      <c r="J74" s="921"/>
      <c r="K74" s="921"/>
      <c r="L74" s="921"/>
      <c r="M74" s="921"/>
      <c r="N74" s="921"/>
      <c r="O74" s="921"/>
      <c r="P74" s="921"/>
      <c r="Q74" s="921"/>
      <c r="R74" s="921"/>
      <c r="S74" s="921"/>
      <c r="T74" s="1278"/>
    </row>
    <row r="75" spans="1:20" ht="17.25" customHeight="1">
      <c r="A75" s="49"/>
      <c r="B75" s="21" t="s">
        <v>22</v>
      </c>
      <c r="C75" s="921"/>
      <c r="D75" s="921"/>
      <c r="E75" s="921"/>
      <c r="F75" s="921"/>
      <c r="G75" s="921"/>
      <c r="H75" s="921"/>
      <c r="I75" s="921"/>
      <c r="J75" s="921"/>
      <c r="K75" s="921"/>
      <c r="L75" s="921"/>
      <c r="M75" s="921"/>
      <c r="N75" s="921"/>
      <c r="O75" s="921"/>
      <c r="P75" s="921"/>
      <c r="Q75" s="921"/>
      <c r="R75" s="921"/>
      <c r="S75" s="921"/>
      <c r="T75" s="1278"/>
    </row>
    <row r="76" spans="1:20" ht="17.25" customHeight="1">
      <c r="A76" s="50"/>
      <c r="B76" s="42" t="s">
        <v>23</v>
      </c>
      <c r="C76" s="1279"/>
      <c r="D76" s="1279"/>
      <c r="E76" s="1279"/>
      <c r="F76" s="1279"/>
      <c r="G76" s="1279"/>
      <c r="H76" s="1279"/>
      <c r="I76" s="1279"/>
      <c r="J76" s="1279"/>
      <c r="K76" s="1279"/>
      <c r="L76" s="1279"/>
      <c r="M76" s="1279"/>
      <c r="N76" s="1279"/>
      <c r="O76" s="1279"/>
      <c r="P76" s="1279"/>
      <c r="Q76" s="1279"/>
      <c r="R76" s="1279"/>
      <c r="S76" s="1279"/>
      <c r="T76" s="1002"/>
    </row>
    <row r="77" spans="1:20" ht="17.25" customHeight="1">
      <c r="A77" s="26" t="s">
        <v>192</v>
      </c>
      <c r="B77" s="964" t="s">
        <v>853</v>
      </c>
      <c r="C77" s="964"/>
      <c r="D77" s="964"/>
      <c r="E77" s="964"/>
      <c r="F77" s="964"/>
      <c r="G77" s="964"/>
      <c r="H77" s="964"/>
      <c r="I77" s="964"/>
      <c r="J77" s="964"/>
      <c r="K77" s="964"/>
      <c r="L77" s="964"/>
      <c r="M77" s="964"/>
      <c r="N77" s="964"/>
      <c r="O77" s="964"/>
      <c r="P77" s="964"/>
      <c r="Q77" s="964"/>
      <c r="R77" s="964"/>
      <c r="S77" s="964"/>
      <c r="T77" s="934"/>
    </row>
    <row r="78" spans="1:20" ht="17.25" customHeight="1">
      <c r="A78" s="26" t="s">
        <v>197</v>
      </c>
      <c r="B78" s="964" t="s">
        <v>815</v>
      </c>
      <c r="C78" s="964"/>
      <c r="D78" s="964"/>
      <c r="E78" s="964"/>
      <c r="F78" s="964"/>
      <c r="G78" s="964"/>
      <c r="H78" s="964"/>
      <c r="I78" s="964"/>
      <c r="J78" s="964"/>
      <c r="K78" s="964"/>
      <c r="L78" s="964"/>
      <c r="M78" s="964"/>
      <c r="N78" s="964"/>
      <c r="O78" s="964"/>
      <c r="P78" s="964"/>
      <c r="Q78" s="964"/>
      <c r="R78" s="964"/>
      <c r="S78" s="964"/>
      <c r="T78" s="934"/>
    </row>
    <row r="79" spans="1:20" ht="17.25" customHeight="1">
      <c r="A79" s="49"/>
      <c r="B79" s="21"/>
      <c r="C79" s="918" t="s">
        <v>816</v>
      </c>
      <c r="D79" s="918"/>
      <c r="E79" s="918"/>
      <c r="F79" s="918"/>
      <c r="G79" s="918"/>
      <c r="H79" s="918"/>
      <c r="I79" s="918"/>
      <c r="J79" s="918"/>
      <c r="K79" s="918"/>
      <c r="L79" s="918"/>
      <c r="M79" s="918"/>
      <c r="N79" s="918"/>
      <c r="O79" s="918"/>
      <c r="P79" s="918"/>
      <c r="Q79" s="918"/>
      <c r="R79" s="918"/>
      <c r="S79" s="918"/>
      <c r="T79" s="1277"/>
    </row>
    <row r="80" spans="1:20" ht="17.149999999999999" customHeight="1">
      <c r="A80" s="49"/>
      <c r="C80" s="1286">
        <f>⑤海外研修実施計画の概要!B17</f>
        <v>0</v>
      </c>
      <c r="D80" s="1286"/>
      <c r="E80" s="1286"/>
      <c r="F80" s="1286"/>
      <c r="G80" s="1286"/>
      <c r="H80" s="1286"/>
      <c r="I80" s="1286"/>
      <c r="J80" s="1286"/>
      <c r="K80" s="1286"/>
      <c r="L80" s="1286"/>
      <c r="M80" s="1286"/>
      <c r="N80" s="1286"/>
      <c r="O80" s="1286"/>
      <c r="P80" s="1286"/>
      <c r="Q80" s="1286"/>
      <c r="R80" s="1286"/>
      <c r="S80" s="1286"/>
      <c r="T80" s="1287"/>
    </row>
    <row r="81" spans="1:20" ht="17.149999999999999" customHeight="1">
      <c r="A81" s="49"/>
      <c r="C81" s="1286"/>
      <c r="D81" s="1286"/>
      <c r="E81" s="1286"/>
      <c r="F81" s="1286"/>
      <c r="G81" s="1286"/>
      <c r="H81" s="1286"/>
      <c r="I81" s="1286"/>
      <c r="J81" s="1286"/>
      <c r="K81" s="1286"/>
      <c r="L81" s="1286"/>
      <c r="M81" s="1286"/>
      <c r="N81" s="1286"/>
      <c r="O81" s="1286"/>
      <c r="P81" s="1286"/>
      <c r="Q81" s="1286"/>
      <c r="R81" s="1286"/>
      <c r="S81" s="1286"/>
      <c r="T81" s="1287"/>
    </row>
    <row r="82" spans="1:20" ht="17.25" customHeight="1">
      <c r="A82" s="49"/>
      <c r="B82" s="4"/>
      <c r="C82" s="1286"/>
      <c r="D82" s="1286"/>
      <c r="E82" s="1286"/>
      <c r="F82" s="1286"/>
      <c r="G82" s="1286"/>
      <c r="H82" s="1286"/>
      <c r="I82" s="1286"/>
      <c r="J82" s="1286"/>
      <c r="K82" s="1286"/>
      <c r="L82" s="1286"/>
      <c r="M82" s="1286"/>
      <c r="N82" s="1286"/>
      <c r="O82" s="1286"/>
      <c r="P82" s="1286"/>
      <c r="Q82" s="1286"/>
      <c r="R82" s="1286"/>
      <c r="S82" s="1286"/>
      <c r="T82" s="1287"/>
    </row>
    <row r="83" spans="1:20" ht="17.25" customHeight="1">
      <c r="A83" s="49"/>
      <c r="B83" s="21"/>
      <c r="C83" s="918" t="s">
        <v>817</v>
      </c>
      <c r="D83" s="918"/>
      <c r="E83" s="918"/>
      <c r="F83" s="918"/>
      <c r="G83" s="918"/>
      <c r="H83" s="918"/>
      <c r="I83" s="918"/>
      <c r="J83" s="918"/>
      <c r="K83" s="918"/>
      <c r="L83" s="918"/>
      <c r="M83" s="918"/>
      <c r="N83" s="918"/>
      <c r="O83" s="918"/>
      <c r="P83" s="918"/>
      <c r="Q83" s="918"/>
      <c r="R83" s="918"/>
      <c r="S83" s="918"/>
      <c r="T83" s="1277"/>
    </row>
    <row r="84" spans="1:20" ht="17.25" customHeight="1">
      <c r="A84" s="49"/>
      <c r="C84" s="1286">
        <f>⑤海外研修実施計画の概要!B37</f>
        <v>0</v>
      </c>
      <c r="D84" s="1286"/>
      <c r="E84" s="1286"/>
      <c r="F84" s="1286"/>
      <c r="G84" s="1286"/>
      <c r="H84" s="1286"/>
      <c r="I84" s="1286"/>
      <c r="J84" s="1286"/>
      <c r="K84" s="1286"/>
      <c r="L84" s="1286"/>
      <c r="M84" s="1286"/>
      <c r="N84" s="1286"/>
      <c r="O84" s="1286"/>
      <c r="P84" s="1286"/>
      <c r="Q84" s="1286"/>
      <c r="R84" s="1286"/>
      <c r="S84" s="1286"/>
      <c r="T84" s="1287"/>
    </row>
    <row r="85" spans="1:20" ht="17.25" customHeight="1">
      <c r="A85" s="49"/>
      <c r="C85" s="1286"/>
      <c r="D85" s="1286"/>
      <c r="E85" s="1286"/>
      <c r="F85" s="1286"/>
      <c r="G85" s="1286"/>
      <c r="H85" s="1286"/>
      <c r="I85" s="1286"/>
      <c r="J85" s="1286"/>
      <c r="K85" s="1286"/>
      <c r="L85" s="1286"/>
      <c r="M85" s="1286"/>
      <c r="N85" s="1286"/>
      <c r="O85" s="1286"/>
      <c r="P85" s="1286"/>
      <c r="Q85" s="1286"/>
      <c r="R85" s="1286"/>
      <c r="S85" s="1286"/>
      <c r="T85" s="1287"/>
    </row>
    <row r="86" spans="1:20" ht="17.25" customHeight="1">
      <c r="A86" s="49"/>
      <c r="B86" s="4"/>
      <c r="C86" s="1286"/>
      <c r="D86" s="1286"/>
      <c r="E86" s="1286"/>
      <c r="F86" s="1286"/>
      <c r="G86" s="1286"/>
      <c r="H86" s="1286"/>
      <c r="I86" s="1286"/>
      <c r="J86" s="1286"/>
      <c r="K86" s="1286"/>
      <c r="L86" s="1286"/>
      <c r="M86" s="1286"/>
      <c r="N86" s="1286"/>
      <c r="O86" s="1286"/>
      <c r="P86" s="1286"/>
      <c r="Q86" s="1286"/>
      <c r="R86" s="1286"/>
      <c r="S86" s="1286"/>
      <c r="T86" s="1287"/>
    </row>
    <row r="87" spans="1:20" s="373" customFormat="1" ht="7.5" customHeight="1">
      <c r="A87" s="369"/>
      <c r="B87" s="370"/>
      <c r="C87" s="371"/>
      <c r="D87" s="371"/>
      <c r="E87" s="371"/>
      <c r="F87" s="371"/>
      <c r="G87" s="371"/>
      <c r="H87" s="371"/>
      <c r="I87" s="371"/>
      <c r="J87" s="371"/>
      <c r="K87" s="371"/>
      <c r="L87" s="371"/>
      <c r="M87" s="371"/>
      <c r="N87" s="371"/>
      <c r="O87" s="371"/>
      <c r="P87" s="371"/>
      <c r="Q87" s="371"/>
      <c r="R87" s="371"/>
      <c r="S87" s="371"/>
      <c r="T87" s="372"/>
    </row>
    <row r="88" spans="1:20" ht="17.25" customHeight="1">
      <c r="A88" s="49"/>
      <c r="B88" s="21" t="s">
        <v>818</v>
      </c>
      <c r="C88" s="918" t="s">
        <v>819</v>
      </c>
      <c r="D88" s="918"/>
      <c r="E88" s="918"/>
      <c r="F88" s="918"/>
      <c r="G88" s="918"/>
      <c r="H88" s="918"/>
      <c r="I88" s="918"/>
      <c r="J88" s="918"/>
      <c r="K88" s="918"/>
      <c r="L88" s="918"/>
      <c r="M88" s="918"/>
      <c r="N88" s="918"/>
      <c r="O88" s="918"/>
      <c r="P88" s="918"/>
      <c r="Q88" s="918"/>
      <c r="R88" s="918"/>
      <c r="S88" s="918"/>
      <c r="T88" s="1277"/>
    </row>
    <row r="89" spans="1:20" ht="10.5" customHeight="1">
      <c r="A89" s="49"/>
      <c r="B89" s="21"/>
      <c r="C89" s="106"/>
      <c r="D89" s="106"/>
      <c r="E89" s="106"/>
      <c r="F89" s="106"/>
      <c r="G89" s="106"/>
      <c r="H89" s="106"/>
      <c r="I89" s="106"/>
      <c r="J89" s="106"/>
      <c r="K89" s="106"/>
      <c r="L89" s="106"/>
      <c r="M89" s="106"/>
      <c r="N89" s="106"/>
      <c r="O89" s="106"/>
      <c r="P89" s="106"/>
      <c r="Q89" s="106"/>
      <c r="R89" s="106"/>
      <c r="S89" s="106"/>
      <c r="T89" s="360"/>
    </row>
    <row r="90" spans="1:20" ht="22.5" customHeight="1">
      <c r="A90" s="49"/>
      <c r="B90" s="21"/>
      <c r="C90" s="374" t="s">
        <v>820</v>
      </c>
      <c r="D90" s="106"/>
      <c r="E90" s="106"/>
      <c r="F90" s="106"/>
      <c r="G90" s="106"/>
      <c r="H90" s="106"/>
      <c r="I90" s="106"/>
      <c r="J90" s="106"/>
      <c r="K90" s="106"/>
      <c r="L90" s="106"/>
      <c r="M90" s="106"/>
      <c r="N90" s="106"/>
      <c r="O90" s="106"/>
      <c r="P90" s="106"/>
      <c r="Q90" s="106"/>
      <c r="R90" s="106"/>
      <c r="S90" s="106"/>
      <c r="T90" s="360"/>
    </row>
    <row r="91" spans="1:20" ht="15.75" customHeight="1">
      <c r="A91" s="49"/>
      <c r="B91" s="21"/>
      <c r="C91" s="106"/>
      <c r="D91" s="106"/>
      <c r="E91" s="106"/>
      <c r="F91" s="106"/>
      <c r="G91" s="106"/>
      <c r="H91" s="106"/>
      <c r="I91" s="106"/>
      <c r="J91" s="106"/>
      <c r="K91" s="106"/>
      <c r="L91" s="106"/>
      <c r="M91" s="106"/>
      <c r="N91" s="106"/>
      <c r="O91" s="106"/>
      <c r="P91" s="106"/>
      <c r="Q91" s="106"/>
      <c r="R91" s="106"/>
      <c r="S91" s="106"/>
      <c r="T91" s="360"/>
    </row>
    <row r="92" spans="1:20" ht="17.25" customHeight="1">
      <c r="A92" s="49"/>
      <c r="C92" s="1275"/>
      <c r="D92" s="1275"/>
      <c r="E92" s="1275"/>
      <c r="F92" s="1275"/>
      <c r="G92" s="1275"/>
      <c r="H92" s="1275"/>
      <c r="I92" s="1275"/>
      <c r="J92" s="1275"/>
      <c r="K92" s="1275"/>
      <c r="L92" s="1275"/>
      <c r="M92" s="1275"/>
      <c r="N92" s="1275"/>
      <c r="O92" s="1275"/>
      <c r="P92" s="1275"/>
      <c r="Q92" s="1275"/>
      <c r="R92" s="1275"/>
      <c r="S92" s="1275"/>
      <c r="T92" s="1276"/>
    </row>
    <row r="93" spans="1:20" ht="17.25" customHeight="1">
      <c r="A93" s="49"/>
      <c r="C93" s="1275"/>
      <c r="D93" s="1275"/>
      <c r="E93" s="1275"/>
      <c r="F93" s="1275"/>
      <c r="G93" s="1275"/>
      <c r="H93" s="1275"/>
      <c r="I93" s="1275"/>
      <c r="J93" s="1275"/>
      <c r="K93" s="1275"/>
      <c r="L93" s="1275"/>
      <c r="M93" s="1275"/>
      <c r="N93" s="1275"/>
      <c r="O93" s="1275"/>
      <c r="P93" s="1275"/>
      <c r="Q93" s="1275"/>
      <c r="R93" s="1275"/>
      <c r="S93" s="1275"/>
      <c r="T93" s="1276"/>
    </row>
    <row r="94" spans="1:20" ht="17.25" customHeight="1">
      <c r="A94" s="49"/>
      <c r="B94" s="4"/>
      <c r="C94" s="1275"/>
      <c r="D94" s="1275"/>
      <c r="E94" s="1275"/>
      <c r="F94" s="1275"/>
      <c r="G94" s="1275"/>
      <c r="H94" s="1275"/>
      <c r="I94" s="1275"/>
      <c r="J94" s="1275"/>
      <c r="K94" s="1275"/>
      <c r="L94" s="1275"/>
      <c r="M94" s="1275"/>
      <c r="N94" s="1275"/>
      <c r="O94" s="1275"/>
      <c r="P94" s="1275"/>
      <c r="Q94" s="1275"/>
      <c r="R94" s="1275"/>
      <c r="S94" s="1275"/>
      <c r="T94" s="1276"/>
    </row>
    <row r="95" spans="1:20" s="373" customFormat="1" ht="17.25" customHeight="1">
      <c r="A95" s="369"/>
      <c r="B95" s="370"/>
      <c r="C95" s="371"/>
      <c r="D95" s="371"/>
      <c r="E95" s="371"/>
      <c r="F95" s="371"/>
      <c r="G95" s="371"/>
      <c r="H95" s="371"/>
      <c r="I95" s="371"/>
      <c r="J95" s="371"/>
      <c r="K95" s="371"/>
      <c r="L95" s="371"/>
      <c r="M95" s="371"/>
      <c r="N95" s="371"/>
      <c r="O95" s="371"/>
      <c r="P95" s="371"/>
      <c r="Q95" s="371"/>
      <c r="R95" s="371"/>
      <c r="S95" s="371"/>
      <c r="T95" s="372"/>
    </row>
    <row r="96" spans="1:20" ht="17.25" customHeight="1">
      <c r="A96" s="49"/>
      <c r="B96" s="21" t="s">
        <v>22</v>
      </c>
      <c r="C96" s="918" t="s">
        <v>821</v>
      </c>
      <c r="D96" s="918"/>
      <c r="E96" s="918"/>
      <c r="F96" s="918"/>
      <c r="G96" s="918"/>
      <c r="H96" s="918"/>
      <c r="I96" s="918"/>
      <c r="J96" s="918"/>
      <c r="K96" s="918"/>
      <c r="L96" s="918"/>
      <c r="M96" s="918"/>
      <c r="N96" s="918"/>
      <c r="O96" s="918"/>
      <c r="P96" s="918"/>
      <c r="Q96" s="918"/>
      <c r="R96" s="918"/>
      <c r="S96" s="918"/>
      <c r="T96" s="1277"/>
    </row>
    <row r="97" spans="1:20" ht="17.25" customHeight="1">
      <c r="A97" s="49"/>
      <c r="B97" s="21"/>
      <c r="C97" s="106"/>
      <c r="D97" s="106"/>
      <c r="E97" s="106"/>
      <c r="F97" s="106"/>
      <c r="G97" s="106"/>
      <c r="H97" s="106"/>
      <c r="I97" s="106"/>
      <c r="J97" s="106"/>
      <c r="K97" s="106"/>
      <c r="L97" s="106"/>
      <c r="M97" s="106"/>
      <c r="N97" s="106"/>
      <c r="O97" s="106"/>
      <c r="P97" s="106"/>
      <c r="Q97" s="106"/>
      <c r="R97" s="106"/>
      <c r="S97" s="106"/>
      <c r="T97" s="360"/>
    </row>
    <row r="98" spans="1:20" ht="39" customHeight="1">
      <c r="A98" s="49"/>
      <c r="B98" s="21"/>
      <c r="C98" s="374" t="s">
        <v>820</v>
      </c>
      <c r="D98" s="106"/>
      <c r="E98" s="106"/>
      <c r="F98" s="106"/>
      <c r="G98" s="106"/>
      <c r="H98" s="106"/>
      <c r="I98" s="106"/>
      <c r="J98" s="106"/>
      <c r="K98" s="106"/>
      <c r="L98" s="106"/>
      <c r="M98" s="106"/>
      <c r="N98" s="106"/>
      <c r="O98" s="106"/>
      <c r="P98" s="106"/>
      <c r="Q98" s="106"/>
      <c r="R98" s="106"/>
      <c r="S98" s="106"/>
      <c r="T98" s="360"/>
    </row>
    <row r="99" spans="1:20" ht="17.25" customHeight="1">
      <c r="A99" s="49"/>
      <c r="C99" s="1275"/>
      <c r="D99" s="1275"/>
      <c r="E99" s="1275"/>
      <c r="F99" s="1275"/>
      <c r="G99" s="1275"/>
      <c r="H99" s="1275"/>
      <c r="I99" s="1275"/>
      <c r="J99" s="1275"/>
      <c r="K99" s="1275"/>
      <c r="L99" s="1275"/>
      <c r="M99" s="1275"/>
      <c r="N99" s="1275"/>
      <c r="O99" s="1275"/>
      <c r="P99" s="1275"/>
      <c r="Q99" s="1275"/>
      <c r="R99" s="1275"/>
      <c r="S99" s="1275"/>
      <c r="T99" s="1276"/>
    </row>
    <row r="100" spans="1:20" ht="17.149999999999999" customHeight="1">
      <c r="A100" s="49"/>
      <c r="B100" s="4"/>
      <c r="C100" s="1275"/>
      <c r="D100" s="1275"/>
      <c r="E100" s="1275"/>
      <c r="F100" s="1275"/>
      <c r="G100" s="1275"/>
      <c r="H100" s="1275"/>
      <c r="I100" s="1275"/>
      <c r="J100" s="1275"/>
      <c r="K100" s="1275"/>
      <c r="L100" s="1275"/>
      <c r="M100" s="1275"/>
      <c r="N100" s="1275"/>
      <c r="O100" s="1275"/>
      <c r="P100" s="1275"/>
      <c r="Q100" s="1275"/>
      <c r="R100" s="1275"/>
      <c r="S100" s="1275"/>
      <c r="T100" s="1276"/>
    </row>
    <row r="101" spans="1:20" ht="17.149999999999999" customHeight="1">
      <c r="A101" s="49"/>
      <c r="B101" s="4"/>
      <c r="C101" s="331"/>
      <c r="D101" s="331"/>
      <c r="E101" s="331"/>
      <c r="F101" s="331"/>
      <c r="G101" s="331"/>
      <c r="H101" s="331"/>
      <c r="I101" s="331"/>
      <c r="J101" s="331"/>
      <c r="K101" s="331"/>
      <c r="L101" s="331"/>
      <c r="M101" s="331"/>
      <c r="N101" s="331"/>
      <c r="O101" s="331"/>
      <c r="P101" s="331"/>
      <c r="Q101" s="331"/>
      <c r="R101" s="331"/>
      <c r="S101" s="331"/>
      <c r="T101" s="332"/>
    </row>
    <row r="102" spans="1:20" ht="17.25" customHeight="1">
      <c r="A102" s="49"/>
      <c r="B102" s="21" t="s">
        <v>23</v>
      </c>
      <c r="C102" s="918" t="s">
        <v>822</v>
      </c>
      <c r="D102" s="918"/>
      <c r="E102" s="918"/>
      <c r="F102" s="918"/>
      <c r="G102" s="918"/>
      <c r="H102" s="918"/>
      <c r="I102" s="918"/>
      <c r="J102" s="918"/>
      <c r="K102" s="918"/>
      <c r="L102" s="918"/>
      <c r="M102" s="918"/>
      <c r="N102" s="918"/>
      <c r="O102" s="918"/>
      <c r="P102" s="918"/>
      <c r="Q102" s="918"/>
      <c r="R102" s="918"/>
      <c r="S102" s="918"/>
      <c r="T102" s="1277"/>
    </row>
    <row r="103" spans="1:20" ht="30" customHeight="1">
      <c r="A103" s="49"/>
      <c r="B103" s="21"/>
      <c r="C103" s="374" t="s">
        <v>820</v>
      </c>
      <c r="D103" s="106"/>
      <c r="E103" s="106"/>
      <c r="F103" s="106"/>
      <c r="G103" s="106"/>
      <c r="H103" s="106"/>
      <c r="I103" s="106"/>
      <c r="J103" s="106"/>
      <c r="K103" s="106"/>
      <c r="L103" s="106"/>
      <c r="M103" s="106"/>
      <c r="N103" s="106"/>
      <c r="O103" s="106"/>
      <c r="P103" s="106"/>
      <c r="Q103" s="106"/>
      <c r="R103" s="106"/>
      <c r="S103" s="106"/>
      <c r="T103" s="360"/>
    </row>
    <row r="104" spans="1:20" ht="17.25" customHeight="1">
      <c r="A104" s="49"/>
      <c r="C104" s="1275"/>
      <c r="D104" s="1275"/>
      <c r="E104" s="1275"/>
      <c r="F104" s="1275"/>
      <c r="G104" s="1275"/>
      <c r="H104" s="1275"/>
      <c r="I104" s="1275"/>
      <c r="J104" s="1275"/>
      <c r="K104" s="1275"/>
      <c r="L104" s="1275"/>
      <c r="M104" s="1275"/>
      <c r="N104" s="1275"/>
      <c r="O104" s="1275"/>
      <c r="P104" s="1275"/>
      <c r="Q104" s="1275"/>
      <c r="R104" s="1275"/>
      <c r="S104" s="1275"/>
      <c r="T104" s="1276"/>
    </row>
    <row r="105" spans="1:20" ht="20.149999999999999" customHeight="1">
      <c r="A105" s="49"/>
      <c r="B105" s="4"/>
      <c r="C105" s="1275"/>
      <c r="D105" s="1275"/>
      <c r="E105" s="1275"/>
      <c r="F105" s="1275"/>
      <c r="G105" s="1275"/>
      <c r="H105" s="1275"/>
      <c r="I105" s="1275"/>
      <c r="J105" s="1275"/>
      <c r="K105" s="1275"/>
      <c r="L105" s="1275"/>
      <c r="M105" s="1275"/>
      <c r="N105" s="1275"/>
      <c r="O105" s="1275"/>
      <c r="P105" s="1275"/>
      <c r="Q105" s="1275"/>
      <c r="R105" s="1275"/>
      <c r="S105" s="1275"/>
      <c r="T105" s="1276"/>
    </row>
    <row r="106" spans="1:20" ht="17.25" customHeight="1">
      <c r="A106" s="49"/>
      <c r="B106" s="4"/>
      <c r="C106" s="331"/>
      <c r="D106" s="331"/>
      <c r="E106" s="331"/>
      <c r="F106" s="331"/>
      <c r="G106" s="331"/>
      <c r="H106" s="331"/>
      <c r="I106" s="331"/>
      <c r="J106" s="331"/>
      <c r="K106" s="331"/>
      <c r="L106" s="331"/>
      <c r="M106" s="331"/>
      <c r="N106" s="331"/>
      <c r="O106" s="331"/>
      <c r="P106" s="331"/>
      <c r="Q106" s="331"/>
      <c r="R106" s="331"/>
      <c r="S106" s="331"/>
      <c r="T106" s="332"/>
    </row>
    <row r="107" spans="1:20" ht="17.25" customHeight="1">
      <c r="A107" s="49"/>
      <c r="B107" s="21" t="s">
        <v>157</v>
      </c>
      <c r="C107" s="918" t="s">
        <v>823</v>
      </c>
      <c r="D107" s="918"/>
      <c r="E107" s="918"/>
      <c r="F107" s="918"/>
      <c r="G107" s="918"/>
      <c r="H107" s="918"/>
      <c r="I107" s="918"/>
      <c r="J107" s="918"/>
      <c r="K107" s="918"/>
      <c r="L107" s="918"/>
      <c r="M107" s="918"/>
      <c r="N107" s="918"/>
      <c r="O107" s="918"/>
      <c r="P107" s="918"/>
      <c r="Q107" s="918"/>
      <c r="R107" s="918"/>
      <c r="S107" s="918"/>
      <c r="T107" s="1277"/>
    </row>
    <row r="108" spans="1:20" ht="17.25" customHeight="1">
      <c r="A108" s="49"/>
      <c r="B108" s="21"/>
      <c r="C108" s="106"/>
      <c r="D108" s="106"/>
      <c r="E108" s="106"/>
      <c r="F108" s="106"/>
      <c r="G108" s="106"/>
      <c r="H108" s="106"/>
      <c r="I108" s="106"/>
      <c r="J108" s="106"/>
      <c r="K108" s="106"/>
      <c r="L108" s="106"/>
      <c r="M108" s="106"/>
      <c r="N108" s="106"/>
      <c r="O108" s="106"/>
      <c r="P108" s="106"/>
      <c r="Q108" s="106"/>
      <c r="R108" s="106"/>
      <c r="S108" s="106"/>
      <c r="T108" s="360"/>
    </row>
    <row r="109" spans="1:20" ht="38.15" customHeight="1">
      <c r="A109" s="49"/>
      <c r="B109" s="21"/>
      <c r="C109" s="374" t="s">
        <v>820</v>
      </c>
      <c r="D109" s="106"/>
      <c r="E109" s="106"/>
      <c r="F109" s="106"/>
      <c r="G109" s="106"/>
      <c r="H109" s="106"/>
      <c r="I109" s="106"/>
      <c r="J109" s="106"/>
      <c r="K109" s="106"/>
      <c r="L109" s="106"/>
      <c r="M109" s="106"/>
      <c r="N109" s="106"/>
      <c r="O109" s="106"/>
      <c r="P109" s="106"/>
      <c r="Q109" s="106"/>
      <c r="R109" s="106"/>
      <c r="S109" s="106"/>
      <c r="T109" s="360"/>
    </row>
    <row r="110" spans="1:20" ht="17.25" customHeight="1">
      <c r="A110" s="49"/>
      <c r="C110" s="1275"/>
      <c r="D110" s="1275"/>
      <c r="E110" s="1275"/>
      <c r="F110" s="1275"/>
      <c r="G110" s="1275"/>
      <c r="H110" s="1275"/>
      <c r="I110" s="1275"/>
      <c r="J110" s="1275"/>
      <c r="K110" s="1275"/>
      <c r="L110" s="1275"/>
      <c r="M110" s="1275"/>
      <c r="N110" s="1275"/>
      <c r="O110" s="1275"/>
      <c r="P110" s="1275"/>
      <c r="Q110" s="1275"/>
      <c r="R110" s="1275"/>
      <c r="S110" s="1275"/>
      <c r="T110" s="1276"/>
    </row>
    <row r="111" spans="1:20" ht="27" customHeight="1">
      <c r="A111" s="49"/>
      <c r="B111" s="4"/>
      <c r="C111" s="1275"/>
      <c r="D111" s="1275"/>
      <c r="E111" s="1275"/>
      <c r="F111" s="1275"/>
      <c r="G111" s="1275"/>
      <c r="H111" s="1275"/>
      <c r="I111" s="1275"/>
      <c r="J111" s="1275"/>
      <c r="K111" s="1275"/>
      <c r="L111" s="1275"/>
      <c r="M111" s="1275"/>
      <c r="N111" s="1275"/>
      <c r="O111" s="1275"/>
      <c r="P111" s="1275"/>
      <c r="Q111" s="1275"/>
      <c r="R111" s="1275"/>
      <c r="S111" s="1275"/>
      <c r="T111" s="1276"/>
    </row>
    <row r="112" spans="1:20" ht="17.149999999999999" customHeight="1">
      <c r="A112" s="49"/>
      <c r="B112" s="4"/>
      <c r="C112" s="331"/>
      <c r="D112" s="331"/>
      <c r="E112" s="331"/>
      <c r="F112" s="331"/>
      <c r="G112" s="331"/>
      <c r="H112" s="331"/>
      <c r="I112" s="331"/>
      <c r="J112" s="331"/>
      <c r="K112" s="331"/>
      <c r="L112" s="331"/>
      <c r="M112" s="331"/>
      <c r="N112" s="331"/>
      <c r="O112" s="331"/>
      <c r="P112" s="331"/>
      <c r="Q112" s="331"/>
      <c r="R112" s="331"/>
      <c r="S112" s="331"/>
      <c r="T112" s="332"/>
    </row>
    <row r="113" spans="1:20" ht="17.25" customHeight="1">
      <c r="A113" s="49"/>
      <c r="B113" s="21" t="s">
        <v>355</v>
      </c>
      <c r="C113" s="918" t="s">
        <v>761</v>
      </c>
      <c r="D113" s="918"/>
      <c r="E113" s="918"/>
      <c r="F113" s="918"/>
      <c r="G113" s="918"/>
      <c r="H113" s="918"/>
      <c r="I113" s="918"/>
      <c r="J113" s="918"/>
      <c r="K113" s="918"/>
      <c r="L113" s="918"/>
      <c r="M113" s="918"/>
      <c r="N113" s="918"/>
      <c r="O113" s="918"/>
      <c r="P113" s="918"/>
      <c r="Q113" s="918"/>
      <c r="R113" s="918"/>
      <c r="S113" s="918"/>
      <c r="T113" s="1277"/>
    </row>
    <row r="114" spans="1:20" ht="31" customHeight="1">
      <c r="A114" s="49"/>
      <c r="B114" s="4"/>
      <c r="C114" s="333" t="s">
        <v>1</v>
      </c>
      <c r="D114" s="1280" t="s">
        <v>762</v>
      </c>
      <c r="E114" s="1280"/>
      <c r="F114" s="1280"/>
      <c r="G114" s="1280"/>
      <c r="H114" s="1280"/>
      <c r="I114" s="1280"/>
      <c r="J114" s="1280"/>
      <c r="K114" s="1280"/>
      <c r="L114" s="1280"/>
      <c r="M114" s="1280"/>
      <c r="N114" s="1280"/>
      <c r="O114" s="1280"/>
      <c r="P114" s="1280"/>
      <c r="Q114" s="1280"/>
      <c r="R114" s="1280"/>
      <c r="S114" s="1280"/>
      <c r="T114" s="1281"/>
    </row>
    <row r="115" spans="1:20" ht="17.25" customHeight="1">
      <c r="A115" s="49"/>
      <c r="B115" s="4"/>
      <c r="C115" s="333"/>
      <c r="D115" s="1282"/>
      <c r="E115" s="1283"/>
      <c r="F115" s="1283"/>
      <c r="G115" s="1283"/>
      <c r="H115" s="1283"/>
      <c r="I115" s="1284"/>
      <c r="J115" s="331" t="s">
        <v>763</v>
      </c>
      <c r="K115" s="331"/>
      <c r="L115" s="331"/>
      <c r="M115" s="331"/>
      <c r="N115" s="331"/>
      <c r="O115" s="331"/>
      <c r="P115" s="331"/>
      <c r="Q115" s="331"/>
      <c r="R115" s="331"/>
      <c r="S115" s="331"/>
      <c r="T115" s="332"/>
    </row>
    <row r="116" spans="1:20" ht="8.15" customHeight="1">
      <c r="A116" s="49"/>
      <c r="B116" s="4"/>
      <c r="C116" s="333"/>
      <c r="D116" s="331"/>
      <c r="E116" s="331"/>
      <c r="F116" s="331"/>
      <c r="G116" s="331"/>
      <c r="H116" s="331"/>
      <c r="I116" s="331"/>
      <c r="J116" s="331"/>
      <c r="K116" s="331"/>
      <c r="L116" s="331"/>
      <c r="M116" s="331"/>
      <c r="N116" s="331"/>
      <c r="O116" s="331"/>
      <c r="P116" s="331"/>
      <c r="Q116" s="331"/>
      <c r="R116" s="331"/>
      <c r="S116" s="331"/>
      <c r="T116" s="332"/>
    </row>
    <row r="117" spans="1:20" ht="43" customHeight="1">
      <c r="A117" s="49"/>
      <c r="B117" s="4"/>
      <c r="C117" s="333" t="s">
        <v>2</v>
      </c>
      <c r="D117" s="1280" t="s">
        <v>764</v>
      </c>
      <c r="E117" s="1280"/>
      <c r="F117" s="1280"/>
      <c r="G117" s="1280"/>
      <c r="H117" s="1280"/>
      <c r="I117" s="1280"/>
      <c r="J117" s="1280"/>
      <c r="K117" s="1280"/>
      <c r="L117" s="1280"/>
      <c r="M117" s="1280"/>
      <c r="N117" s="1280"/>
      <c r="O117" s="1280"/>
      <c r="P117" s="1280"/>
      <c r="Q117" s="1280"/>
      <c r="R117" s="1280"/>
      <c r="S117" s="1280"/>
      <c r="T117" s="1281"/>
    </row>
    <row r="118" spans="1:20" ht="22.5" customHeight="1">
      <c r="A118" s="49"/>
      <c r="B118" s="4"/>
      <c r="C118" s="333"/>
      <c r="D118" s="333"/>
      <c r="E118" s="333"/>
      <c r="F118" s="333"/>
      <c r="G118" s="333"/>
      <c r="H118" s="333"/>
      <c r="I118" s="333"/>
      <c r="J118" s="333"/>
      <c r="K118" s="333"/>
      <c r="L118" s="333"/>
      <c r="M118" s="333"/>
      <c r="N118" s="333"/>
      <c r="O118" s="333"/>
      <c r="P118" s="333"/>
      <c r="Q118" s="333"/>
      <c r="R118" s="333"/>
      <c r="S118" s="333"/>
      <c r="T118" s="334"/>
    </row>
    <row r="119" spans="1:20" ht="13" customHeight="1">
      <c r="A119" s="49"/>
      <c r="B119" s="4"/>
      <c r="C119" s="333"/>
      <c r="D119" s="333"/>
      <c r="E119" s="333"/>
      <c r="F119" s="333"/>
      <c r="G119" s="333"/>
      <c r="H119" s="333"/>
      <c r="I119" s="333"/>
      <c r="J119" s="333"/>
      <c r="K119" s="333"/>
      <c r="L119" s="333"/>
      <c r="M119" s="333"/>
      <c r="N119" s="333"/>
      <c r="O119" s="333"/>
      <c r="P119" s="333"/>
      <c r="Q119" s="333"/>
      <c r="R119" s="333"/>
      <c r="S119" s="333"/>
      <c r="T119" s="334"/>
    </row>
    <row r="120" spans="1:20" ht="17.25" customHeight="1">
      <c r="A120" s="49"/>
      <c r="B120" s="4"/>
      <c r="C120" s="331"/>
      <c r="D120" s="331"/>
      <c r="E120" s="331"/>
      <c r="F120" s="331"/>
      <c r="G120" s="331"/>
      <c r="H120" s="331"/>
      <c r="I120" s="331"/>
      <c r="J120" s="331"/>
      <c r="K120" s="331"/>
      <c r="L120" s="331"/>
      <c r="M120" s="331"/>
      <c r="N120" s="331"/>
      <c r="O120" s="331"/>
      <c r="P120" s="331"/>
      <c r="Q120" s="331"/>
      <c r="R120" s="331"/>
      <c r="S120" s="375"/>
      <c r="T120" s="335" t="s">
        <v>765</v>
      </c>
    </row>
    <row r="121" spans="1:20" ht="12.65" customHeight="1">
      <c r="A121" s="49"/>
      <c r="B121" s="4"/>
      <c r="C121" s="331"/>
      <c r="D121" s="331"/>
      <c r="E121" s="331"/>
      <c r="F121" s="331"/>
      <c r="G121" s="331"/>
      <c r="H121" s="331"/>
      <c r="I121" s="331"/>
      <c r="J121" s="331"/>
      <c r="K121" s="331"/>
      <c r="L121" s="331"/>
      <c r="M121" s="331"/>
      <c r="N121" s="331"/>
      <c r="O121" s="331"/>
      <c r="P121" s="331"/>
      <c r="Q121" s="331"/>
      <c r="R121" s="331"/>
      <c r="S121" s="331"/>
      <c r="T121" s="332"/>
    </row>
    <row r="122" spans="1:20" ht="17.25" customHeight="1">
      <c r="A122" s="49"/>
      <c r="B122" s="21" t="s">
        <v>766</v>
      </c>
      <c r="C122" s="918" t="s">
        <v>356</v>
      </c>
      <c r="D122" s="918"/>
      <c r="E122" s="918"/>
      <c r="F122" s="918"/>
      <c r="G122" s="918"/>
      <c r="H122" s="918"/>
      <c r="I122" s="918"/>
      <c r="J122" s="918"/>
      <c r="K122" s="918"/>
      <c r="L122" s="918"/>
      <c r="M122" s="918"/>
      <c r="N122" s="918"/>
      <c r="O122" s="918"/>
      <c r="P122" s="918"/>
      <c r="Q122" s="918"/>
      <c r="R122" s="918"/>
      <c r="S122" s="918"/>
      <c r="T122" s="1277"/>
    </row>
    <row r="123" spans="1:20" ht="17.25" customHeight="1">
      <c r="A123" s="49"/>
      <c r="C123" s="1275"/>
      <c r="D123" s="1275"/>
      <c r="E123" s="1275"/>
      <c r="F123" s="1275"/>
      <c r="G123" s="1275"/>
      <c r="H123" s="1275"/>
      <c r="I123" s="1275"/>
      <c r="J123" s="1275"/>
      <c r="K123" s="1275"/>
      <c r="L123" s="1275"/>
      <c r="M123" s="1275"/>
      <c r="N123" s="1275"/>
      <c r="O123" s="1275"/>
      <c r="P123" s="1275"/>
      <c r="Q123" s="1275"/>
      <c r="R123" s="1275"/>
      <c r="S123" s="1275"/>
      <c r="T123" s="1276"/>
    </row>
    <row r="124" spans="1:20" ht="17.25" customHeight="1">
      <c r="A124" s="49"/>
      <c r="C124" s="1275"/>
      <c r="D124" s="1275"/>
      <c r="E124" s="1275"/>
      <c r="F124" s="1275"/>
      <c r="G124" s="1275"/>
      <c r="H124" s="1275"/>
      <c r="I124" s="1275"/>
      <c r="J124" s="1275"/>
      <c r="K124" s="1275"/>
      <c r="L124" s="1275"/>
      <c r="M124" s="1275"/>
      <c r="N124" s="1275"/>
      <c r="O124" s="1275"/>
      <c r="P124" s="1275"/>
      <c r="Q124" s="1275"/>
      <c r="R124" s="1275"/>
      <c r="S124" s="1275"/>
      <c r="T124" s="1276"/>
    </row>
    <row r="125" spans="1:20" ht="17.25" customHeight="1">
      <c r="A125" s="50"/>
      <c r="B125" s="45"/>
      <c r="C125" s="1285"/>
      <c r="D125" s="1285"/>
      <c r="E125" s="1285"/>
      <c r="F125" s="1285"/>
      <c r="G125" s="1285"/>
      <c r="H125" s="1285"/>
      <c r="I125" s="1285"/>
      <c r="J125" s="1285"/>
      <c r="K125" s="1285"/>
      <c r="L125" s="1285"/>
      <c r="M125" s="1285"/>
      <c r="N125" s="1285"/>
      <c r="O125" s="1285"/>
      <c r="P125" s="1285"/>
      <c r="Q125" s="1285"/>
      <c r="R125" s="1285"/>
      <c r="S125" s="1285"/>
      <c r="T125" s="939"/>
    </row>
    <row r="126" spans="1:20" ht="17.25" customHeight="1">
      <c r="A126" s="26" t="s">
        <v>362</v>
      </c>
      <c r="B126" s="964" t="s">
        <v>357</v>
      </c>
      <c r="C126" s="964"/>
      <c r="D126" s="964"/>
      <c r="E126" s="964"/>
      <c r="F126" s="964"/>
      <c r="G126" s="964"/>
      <c r="H126" s="964"/>
      <c r="I126" s="964"/>
      <c r="J126" s="964"/>
      <c r="K126" s="964"/>
      <c r="L126" s="964"/>
      <c r="M126" s="964"/>
      <c r="N126" s="964"/>
      <c r="O126" s="964"/>
      <c r="P126" s="964"/>
      <c r="Q126" s="964"/>
      <c r="R126" s="964"/>
      <c r="S126" s="964"/>
      <c r="T126" s="934"/>
    </row>
    <row r="127" spans="1:20" ht="17.25" customHeight="1">
      <c r="A127" s="49"/>
      <c r="B127" s="21" t="s">
        <v>1</v>
      </c>
      <c r="C127" s="3" t="s">
        <v>518</v>
      </c>
      <c r="T127" s="41"/>
    </row>
    <row r="128" spans="1:20" ht="17.25" customHeight="1">
      <c r="A128" s="49"/>
      <c r="B128" s="21" t="s">
        <v>2</v>
      </c>
      <c r="C128" s="3" t="s">
        <v>363</v>
      </c>
      <c r="T128" s="41"/>
    </row>
    <row r="129" spans="1:20" ht="17.25" customHeight="1">
      <c r="A129" s="49"/>
      <c r="B129" s="21" t="s">
        <v>261</v>
      </c>
      <c r="C129" s="3" t="s">
        <v>364</v>
      </c>
      <c r="T129" s="41"/>
    </row>
    <row r="130" spans="1:20" ht="17.25" customHeight="1">
      <c r="A130" s="50"/>
      <c r="B130" s="42" t="s">
        <v>269</v>
      </c>
      <c r="C130" s="43" t="s">
        <v>517</v>
      </c>
      <c r="D130" s="43"/>
      <c r="E130" s="43"/>
      <c r="F130" s="43"/>
      <c r="G130" s="43"/>
      <c r="H130" s="43"/>
      <c r="I130" s="43"/>
      <c r="J130" s="43"/>
      <c r="K130" s="43"/>
      <c r="L130" s="43"/>
      <c r="M130" s="43"/>
      <c r="N130" s="43"/>
      <c r="O130" s="43"/>
      <c r="P130" s="43"/>
      <c r="Q130" s="43"/>
      <c r="R130" s="43"/>
      <c r="S130" s="43"/>
      <c r="T130" s="23"/>
    </row>
  </sheetData>
  <mergeCells count="122">
    <mergeCell ref="C70:T70"/>
    <mergeCell ref="C66:F66"/>
    <mergeCell ref="G66:Q66"/>
    <mergeCell ref="R66:T66"/>
    <mergeCell ref="C67:F67"/>
    <mergeCell ref="G67:Q67"/>
    <mergeCell ref="R67:T67"/>
    <mergeCell ref="C64:F64"/>
    <mergeCell ref="G64:Q64"/>
    <mergeCell ref="R64:T64"/>
    <mergeCell ref="C65:F65"/>
    <mergeCell ref="G65:Q65"/>
    <mergeCell ref="R65:T65"/>
    <mergeCell ref="B69:T69"/>
    <mergeCell ref="E20:H20"/>
    <mergeCell ref="D43:F43"/>
    <mergeCell ref="D44:F44"/>
    <mergeCell ref="G43:O43"/>
    <mergeCell ref="G44:O44"/>
    <mergeCell ref="P43:Q43"/>
    <mergeCell ref="P44:Q44"/>
    <mergeCell ref="B6:F6"/>
    <mergeCell ref="H6:T6"/>
    <mergeCell ref="H7:T7"/>
    <mergeCell ref="B8:F8"/>
    <mergeCell ref="G8:G9"/>
    <mergeCell ref="H8:T9"/>
    <mergeCell ref="B32:T32"/>
    <mergeCell ref="C29:D29"/>
    <mergeCell ref="B31:F31"/>
    <mergeCell ref="C20:D20"/>
    <mergeCell ref="E29:H29"/>
    <mergeCell ref="B19:T19"/>
    <mergeCell ref="H21:L21"/>
    <mergeCell ref="H22:L22"/>
    <mergeCell ref="N22:S22"/>
    <mergeCell ref="C34:T36"/>
    <mergeCell ref="D21:F21"/>
    <mergeCell ref="A2:T2"/>
    <mergeCell ref="A4:F5"/>
    <mergeCell ref="H4:R4"/>
    <mergeCell ref="S4:T4"/>
    <mergeCell ref="H5:R5"/>
    <mergeCell ref="S5:T5"/>
    <mergeCell ref="B14:T14"/>
    <mergeCell ref="B16:T16"/>
    <mergeCell ref="B17:T18"/>
    <mergeCell ref="B15:D15"/>
    <mergeCell ref="G10:G11"/>
    <mergeCell ref="H10:T11"/>
    <mergeCell ref="B12:T12"/>
    <mergeCell ref="B13:F13"/>
    <mergeCell ref="H13:K13"/>
    <mergeCell ref="M13:O13"/>
    <mergeCell ref="F15:S15"/>
    <mergeCell ref="H27:L27"/>
    <mergeCell ref="N27:S27"/>
    <mergeCell ref="H28:L28"/>
    <mergeCell ref="N28:S28"/>
    <mergeCell ref="I30:S30"/>
    <mergeCell ref="C30:G30"/>
    <mergeCell ref="G39:I39"/>
    <mergeCell ref="O39:P39"/>
    <mergeCell ref="E39:F39"/>
    <mergeCell ref="K39:N39"/>
    <mergeCell ref="F50:I50"/>
    <mergeCell ref="F51:I51"/>
    <mergeCell ref="B58:T58"/>
    <mergeCell ref="F52:I52"/>
    <mergeCell ref="F53:I53"/>
    <mergeCell ref="F54:G54"/>
    <mergeCell ref="F55:G55"/>
    <mergeCell ref="F56:G56"/>
    <mergeCell ref="F57:G57"/>
    <mergeCell ref="C84:T86"/>
    <mergeCell ref="C92:T94"/>
    <mergeCell ref="C96:T96"/>
    <mergeCell ref="H23:L23"/>
    <mergeCell ref="N23:S23"/>
    <mergeCell ref="H24:L24"/>
    <mergeCell ref="N24:S24"/>
    <mergeCell ref="H25:L25"/>
    <mergeCell ref="H26:L26"/>
    <mergeCell ref="B45:T45"/>
    <mergeCell ref="D25:F25"/>
    <mergeCell ref="C68:F68"/>
    <mergeCell ref="G68:Q68"/>
    <mergeCell ref="R68:T68"/>
    <mergeCell ref="B61:T61"/>
    <mergeCell ref="H62:I62"/>
    <mergeCell ref="J62:O62"/>
    <mergeCell ref="F63:I63"/>
    <mergeCell ref="K63:P63"/>
    <mergeCell ref="B59:T60"/>
    <mergeCell ref="F41:S41"/>
    <mergeCell ref="F47:T47"/>
    <mergeCell ref="F48:T48"/>
    <mergeCell ref="F49:I49"/>
    <mergeCell ref="C99:T100"/>
    <mergeCell ref="C102:T102"/>
    <mergeCell ref="C104:T105"/>
    <mergeCell ref="C107:T107"/>
    <mergeCell ref="B126:T126"/>
    <mergeCell ref="C71:T71"/>
    <mergeCell ref="C72:T72"/>
    <mergeCell ref="C74:T74"/>
    <mergeCell ref="C75:T75"/>
    <mergeCell ref="C76:T76"/>
    <mergeCell ref="B77:T77"/>
    <mergeCell ref="C88:T88"/>
    <mergeCell ref="C79:T79"/>
    <mergeCell ref="B78:T78"/>
    <mergeCell ref="B73:T73"/>
    <mergeCell ref="C110:T111"/>
    <mergeCell ref="C113:T113"/>
    <mergeCell ref="D114:T114"/>
    <mergeCell ref="D115:I115"/>
    <mergeCell ref="D117:T117"/>
    <mergeCell ref="C122:T122"/>
    <mergeCell ref="C123:T125"/>
    <mergeCell ref="C80:T82"/>
    <mergeCell ref="C83:T83"/>
  </mergeCells>
  <phoneticPr fontId="1"/>
  <dataValidations count="1">
    <dataValidation type="list" allowBlank="1" showInputMessage="1" showErrorMessage="1" errorTitle="入力エラー" error="プルダウンより選択してください。" sqref="C42 B20 B29 G21:G28 G31 C38" xr:uid="{00000000-0002-0000-0D00-000000000000}">
      <formula1>"□,☑"</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blackAndWhite="1" r:id="rId1"/>
  <rowBreaks count="2" manualBreakCount="2">
    <brk id="59" max="19" man="1"/>
    <brk id="11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5784" r:id="rId4" name="Check Box 8">
              <controlPr defaultSize="0" autoFill="0" autoLine="0" autoPict="0">
                <anchor moveWithCells="1">
                  <from>
                    <xdr:col>8</xdr:col>
                    <xdr:colOff>215900</xdr:colOff>
                    <xdr:row>88</xdr:row>
                    <xdr:rowOff>107950</xdr:rowOff>
                  </from>
                  <to>
                    <xdr:col>9</xdr:col>
                    <xdr:colOff>146050</xdr:colOff>
                    <xdr:row>90</xdr:row>
                    <xdr:rowOff>69850</xdr:rowOff>
                  </to>
                </anchor>
              </controlPr>
            </control>
          </mc:Choice>
        </mc:AlternateContent>
        <mc:AlternateContent xmlns:mc="http://schemas.openxmlformats.org/markup-compatibility/2006">
          <mc:Choice Requires="x14">
            <control shapeId="75785" r:id="rId5" name="Check Box 9">
              <controlPr defaultSize="0" autoFill="0" autoLine="0" autoPict="0">
                <anchor moveWithCells="1">
                  <from>
                    <xdr:col>9</xdr:col>
                    <xdr:colOff>69850</xdr:colOff>
                    <xdr:row>88</xdr:row>
                    <xdr:rowOff>133350</xdr:rowOff>
                  </from>
                  <to>
                    <xdr:col>10</xdr:col>
                    <xdr:colOff>228600</xdr:colOff>
                    <xdr:row>90</xdr:row>
                    <xdr:rowOff>57150</xdr:rowOff>
                  </to>
                </anchor>
              </controlPr>
            </control>
          </mc:Choice>
        </mc:AlternateContent>
        <mc:AlternateContent xmlns:mc="http://schemas.openxmlformats.org/markup-compatibility/2006">
          <mc:Choice Requires="x14">
            <control shapeId="75786" r:id="rId6" name="Check Box 10">
              <controlPr defaultSize="0" autoFill="0" autoLine="0" autoPict="0">
                <anchor moveWithCells="1">
                  <from>
                    <xdr:col>10</xdr:col>
                    <xdr:colOff>209550</xdr:colOff>
                    <xdr:row>88</xdr:row>
                    <xdr:rowOff>114300</xdr:rowOff>
                  </from>
                  <to>
                    <xdr:col>12</xdr:col>
                    <xdr:colOff>158750</xdr:colOff>
                    <xdr:row>90</xdr:row>
                    <xdr:rowOff>76200</xdr:rowOff>
                  </to>
                </anchor>
              </controlPr>
            </control>
          </mc:Choice>
        </mc:AlternateContent>
        <mc:AlternateContent xmlns:mc="http://schemas.openxmlformats.org/markup-compatibility/2006">
          <mc:Choice Requires="x14">
            <control shapeId="75787" r:id="rId7" name="Check Box 11">
              <controlPr defaultSize="0" autoFill="0" autoLine="0" autoPict="0">
                <anchor moveWithCells="1">
                  <from>
                    <xdr:col>12</xdr:col>
                    <xdr:colOff>196850</xdr:colOff>
                    <xdr:row>88</xdr:row>
                    <xdr:rowOff>107950</xdr:rowOff>
                  </from>
                  <to>
                    <xdr:col>14</xdr:col>
                    <xdr:colOff>69850</xdr:colOff>
                    <xdr:row>90</xdr:row>
                    <xdr:rowOff>95250</xdr:rowOff>
                  </to>
                </anchor>
              </controlPr>
            </control>
          </mc:Choice>
        </mc:AlternateContent>
        <mc:AlternateContent xmlns:mc="http://schemas.openxmlformats.org/markup-compatibility/2006">
          <mc:Choice Requires="x14">
            <control shapeId="75788" r:id="rId8" name="Check Box 12">
              <controlPr defaultSize="0" autoFill="0" autoLine="0" autoPict="0">
                <anchor moveWithCells="1">
                  <from>
                    <xdr:col>14</xdr:col>
                    <xdr:colOff>101600</xdr:colOff>
                    <xdr:row>88</xdr:row>
                    <xdr:rowOff>120650</xdr:rowOff>
                  </from>
                  <to>
                    <xdr:col>15</xdr:col>
                    <xdr:colOff>355600</xdr:colOff>
                    <xdr:row>90</xdr:row>
                    <xdr:rowOff>95250</xdr:rowOff>
                  </to>
                </anchor>
              </controlPr>
            </control>
          </mc:Choice>
        </mc:AlternateContent>
        <mc:AlternateContent xmlns:mc="http://schemas.openxmlformats.org/markup-compatibility/2006">
          <mc:Choice Requires="x14">
            <control shapeId="75804" r:id="rId9" name="Check Box 28">
              <controlPr defaultSize="0" autoFill="0" autoLine="0" autoPict="0">
                <anchor moveWithCells="1">
                  <from>
                    <xdr:col>17</xdr:col>
                    <xdr:colOff>165100</xdr:colOff>
                    <xdr:row>117</xdr:row>
                    <xdr:rowOff>69850</xdr:rowOff>
                  </from>
                  <to>
                    <xdr:col>19</xdr:col>
                    <xdr:colOff>241300</xdr:colOff>
                    <xdr:row>118</xdr:row>
                    <xdr:rowOff>114300</xdr:rowOff>
                  </to>
                </anchor>
              </controlPr>
            </control>
          </mc:Choice>
        </mc:AlternateContent>
        <mc:AlternateContent xmlns:mc="http://schemas.openxmlformats.org/markup-compatibility/2006">
          <mc:Choice Requires="x14">
            <control shapeId="75805" r:id="rId10" name="Check Box 29">
              <controlPr defaultSize="0" autoFill="0" autoLine="0" autoPict="0">
                <anchor moveWithCells="1">
                  <from>
                    <xdr:col>15</xdr:col>
                    <xdr:colOff>285750</xdr:colOff>
                    <xdr:row>117</xdr:row>
                    <xdr:rowOff>69850</xdr:rowOff>
                  </from>
                  <to>
                    <xdr:col>17</xdr:col>
                    <xdr:colOff>152400</xdr:colOff>
                    <xdr:row>118</xdr:row>
                    <xdr:rowOff>127000</xdr:rowOff>
                  </to>
                </anchor>
              </controlPr>
            </control>
          </mc:Choice>
        </mc:AlternateContent>
        <mc:AlternateContent xmlns:mc="http://schemas.openxmlformats.org/markup-compatibility/2006">
          <mc:Choice Requires="x14">
            <control shapeId="75806" r:id="rId11" name="Check Box 30">
              <controlPr defaultSize="0" autoFill="0" autoLine="0" autoPict="0">
                <anchor moveWithCells="1">
                  <from>
                    <xdr:col>11</xdr:col>
                    <xdr:colOff>165100</xdr:colOff>
                    <xdr:row>117</xdr:row>
                    <xdr:rowOff>69850</xdr:rowOff>
                  </from>
                  <to>
                    <xdr:col>15</xdr:col>
                    <xdr:colOff>203200</xdr:colOff>
                    <xdr:row>118</xdr:row>
                    <xdr:rowOff>127000</xdr:rowOff>
                  </to>
                </anchor>
              </controlPr>
            </control>
          </mc:Choice>
        </mc:AlternateContent>
        <mc:AlternateContent xmlns:mc="http://schemas.openxmlformats.org/markup-compatibility/2006">
          <mc:Choice Requires="x14">
            <control shapeId="75807" r:id="rId12" name="Check Box 31">
              <controlPr defaultSize="0" autoFill="0" autoLine="0" autoPict="0">
                <anchor moveWithCells="1">
                  <from>
                    <xdr:col>8</xdr:col>
                    <xdr:colOff>127000</xdr:colOff>
                    <xdr:row>117</xdr:row>
                    <xdr:rowOff>57150</xdr:rowOff>
                  </from>
                  <to>
                    <xdr:col>11</xdr:col>
                    <xdr:colOff>76200</xdr:colOff>
                    <xdr:row>118</xdr:row>
                    <xdr:rowOff>127000</xdr:rowOff>
                  </to>
                </anchor>
              </controlPr>
            </control>
          </mc:Choice>
        </mc:AlternateContent>
        <mc:AlternateContent xmlns:mc="http://schemas.openxmlformats.org/markup-compatibility/2006">
          <mc:Choice Requires="x14">
            <control shapeId="75808" r:id="rId13" name="Check Box 32">
              <controlPr defaultSize="0" autoFill="0" autoLine="0" autoPict="0">
                <anchor moveWithCells="1">
                  <from>
                    <xdr:col>5</xdr:col>
                    <xdr:colOff>19050</xdr:colOff>
                    <xdr:row>117</xdr:row>
                    <xdr:rowOff>50800</xdr:rowOff>
                  </from>
                  <to>
                    <xdr:col>8</xdr:col>
                    <xdr:colOff>95250</xdr:colOff>
                    <xdr:row>118</xdr:row>
                    <xdr:rowOff>114300</xdr:rowOff>
                  </to>
                </anchor>
              </controlPr>
            </control>
          </mc:Choice>
        </mc:AlternateContent>
        <mc:AlternateContent xmlns:mc="http://schemas.openxmlformats.org/markup-compatibility/2006">
          <mc:Choice Requires="x14">
            <control shapeId="75809" r:id="rId14" name="Check Box 33">
              <controlPr defaultSize="0" autoFill="0" autoLine="0" autoPict="0">
                <anchor moveWithCells="1">
                  <from>
                    <xdr:col>1</xdr:col>
                    <xdr:colOff>146050</xdr:colOff>
                    <xdr:row>117</xdr:row>
                    <xdr:rowOff>69850</xdr:rowOff>
                  </from>
                  <to>
                    <xdr:col>5</xdr:col>
                    <xdr:colOff>146050</xdr:colOff>
                    <xdr:row>118</xdr:row>
                    <xdr:rowOff>88900</xdr:rowOff>
                  </to>
                </anchor>
              </controlPr>
            </control>
          </mc:Choice>
        </mc:AlternateContent>
        <mc:AlternateContent xmlns:mc="http://schemas.openxmlformats.org/markup-compatibility/2006">
          <mc:Choice Requires="x14">
            <control shapeId="75817" r:id="rId15" name="Check Box 41">
              <controlPr defaultSize="0" autoFill="0" autoLine="0" autoPict="0">
                <anchor moveWithCells="1">
                  <from>
                    <xdr:col>15</xdr:col>
                    <xdr:colOff>292100</xdr:colOff>
                    <xdr:row>88</xdr:row>
                    <xdr:rowOff>127000</xdr:rowOff>
                  </from>
                  <to>
                    <xdr:col>16</xdr:col>
                    <xdr:colOff>165100</xdr:colOff>
                    <xdr:row>90</xdr:row>
                    <xdr:rowOff>82550</xdr:rowOff>
                  </to>
                </anchor>
              </controlPr>
            </control>
          </mc:Choice>
        </mc:AlternateContent>
        <mc:AlternateContent xmlns:mc="http://schemas.openxmlformats.org/markup-compatibility/2006">
          <mc:Choice Requires="x14">
            <control shapeId="75818" r:id="rId16" name="Check Box 42">
              <controlPr defaultSize="0" autoFill="0" autoLine="0" autoPict="0">
                <anchor moveWithCells="1">
                  <from>
                    <xdr:col>16</xdr:col>
                    <xdr:colOff>101600</xdr:colOff>
                    <xdr:row>89</xdr:row>
                    <xdr:rowOff>12700</xdr:rowOff>
                  </from>
                  <to>
                    <xdr:col>16</xdr:col>
                    <xdr:colOff>565150</xdr:colOff>
                    <xdr:row>90</xdr:row>
                    <xdr:rowOff>69850</xdr:rowOff>
                  </to>
                </anchor>
              </controlPr>
            </control>
          </mc:Choice>
        </mc:AlternateContent>
        <mc:AlternateContent xmlns:mc="http://schemas.openxmlformats.org/markup-compatibility/2006">
          <mc:Choice Requires="x14">
            <control shapeId="75819" r:id="rId17" name="Check Box 43">
              <controlPr defaultSize="0" autoFill="0" autoLine="0" autoPict="0">
                <anchor moveWithCells="1">
                  <from>
                    <xdr:col>16</xdr:col>
                    <xdr:colOff>552450</xdr:colOff>
                    <xdr:row>88</xdr:row>
                    <xdr:rowOff>127000</xdr:rowOff>
                  </from>
                  <to>
                    <xdr:col>17</xdr:col>
                    <xdr:colOff>349250</xdr:colOff>
                    <xdr:row>90</xdr:row>
                    <xdr:rowOff>82550</xdr:rowOff>
                  </to>
                </anchor>
              </controlPr>
            </control>
          </mc:Choice>
        </mc:AlternateContent>
        <mc:AlternateContent xmlns:mc="http://schemas.openxmlformats.org/markup-compatibility/2006">
          <mc:Choice Requires="x14">
            <control shapeId="75820" r:id="rId18" name="Check Box 44">
              <controlPr defaultSize="0" autoFill="0" autoLine="0" autoPict="0">
                <anchor moveWithCells="1">
                  <from>
                    <xdr:col>17</xdr:col>
                    <xdr:colOff>361950</xdr:colOff>
                    <xdr:row>88</xdr:row>
                    <xdr:rowOff>120650</xdr:rowOff>
                  </from>
                  <to>
                    <xdr:col>18</xdr:col>
                    <xdr:colOff>323850</xdr:colOff>
                    <xdr:row>90</xdr:row>
                    <xdr:rowOff>107950</xdr:rowOff>
                  </to>
                </anchor>
              </controlPr>
            </control>
          </mc:Choice>
        </mc:AlternateContent>
        <mc:AlternateContent xmlns:mc="http://schemas.openxmlformats.org/markup-compatibility/2006">
          <mc:Choice Requires="x14">
            <control shapeId="75821" r:id="rId19" name="Check Box 45">
              <controlPr defaultSize="0" autoFill="0" autoLine="0" autoPict="0">
                <anchor moveWithCells="1">
                  <from>
                    <xdr:col>18</xdr:col>
                    <xdr:colOff>260350</xdr:colOff>
                    <xdr:row>89</xdr:row>
                    <xdr:rowOff>6350</xdr:rowOff>
                  </from>
                  <to>
                    <xdr:col>19</xdr:col>
                    <xdr:colOff>260350</xdr:colOff>
                    <xdr:row>90</xdr:row>
                    <xdr:rowOff>107950</xdr:rowOff>
                  </to>
                </anchor>
              </controlPr>
            </control>
          </mc:Choice>
        </mc:AlternateContent>
        <mc:AlternateContent xmlns:mc="http://schemas.openxmlformats.org/markup-compatibility/2006">
          <mc:Choice Requires="x14">
            <control shapeId="75822" r:id="rId20" name="Check Box 46">
              <controlPr defaultSize="0" autoFill="0" autoLine="0" autoPict="0">
                <anchor moveWithCells="1">
                  <from>
                    <xdr:col>8</xdr:col>
                    <xdr:colOff>215900</xdr:colOff>
                    <xdr:row>97</xdr:row>
                    <xdr:rowOff>82550</xdr:rowOff>
                  </from>
                  <to>
                    <xdr:col>9</xdr:col>
                    <xdr:colOff>146050</xdr:colOff>
                    <xdr:row>97</xdr:row>
                    <xdr:rowOff>463550</xdr:rowOff>
                  </to>
                </anchor>
              </controlPr>
            </control>
          </mc:Choice>
        </mc:AlternateContent>
        <mc:AlternateContent xmlns:mc="http://schemas.openxmlformats.org/markup-compatibility/2006">
          <mc:Choice Requires="x14">
            <control shapeId="75823" r:id="rId21" name="Check Box 47">
              <controlPr defaultSize="0" autoFill="0" autoLine="0" autoPict="0">
                <anchor moveWithCells="1">
                  <from>
                    <xdr:col>9</xdr:col>
                    <xdr:colOff>76200</xdr:colOff>
                    <xdr:row>97</xdr:row>
                    <xdr:rowOff>101600</xdr:rowOff>
                  </from>
                  <to>
                    <xdr:col>10</xdr:col>
                    <xdr:colOff>228600</xdr:colOff>
                    <xdr:row>97</xdr:row>
                    <xdr:rowOff>450850</xdr:rowOff>
                  </to>
                </anchor>
              </controlPr>
            </control>
          </mc:Choice>
        </mc:AlternateContent>
        <mc:AlternateContent xmlns:mc="http://schemas.openxmlformats.org/markup-compatibility/2006">
          <mc:Choice Requires="x14">
            <control shapeId="75824" r:id="rId22" name="Check Box 48">
              <controlPr defaultSize="0" autoFill="0" autoLine="0" autoPict="0">
                <anchor moveWithCells="1">
                  <from>
                    <xdr:col>10</xdr:col>
                    <xdr:colOff>215900</xdr:colOff>
                    <xdr:row>97</xdr:row>
                    <xdr:rowOff>88900</xdr:rowOff>
                  </from>
                  <to>
                    <xdr:col>12</xdr:col>
                    <xdr:colOff>165100</xdr:colOff>
                    <xdr:row>97</xdr:row>
                    <xdr:rowOff>463550</xdr:rowOff>
                  </to>
                </anchor>
              </controlPr>
            </control>
          </mc:Choice>
        </mc:AlternateContent>
        <mc:AlternateContent xmlns:mc="http://schemas.openxmlformats.org/markup-compatibility/2006">
          <mc:Choice Requires="x14">
            <control shapeId="75825" r:id="rId23" name="Check Box 49">
              <controlPr defaultSize="0" autoFill="0" autoLine="0" autoPict="0">
                <anchor moveWithCells="1">
                  <from>
                    <xdr:col>12</xdr:col>
                    <xdr:colOff>196850</xdr:colOff>
                    <xdr:row>97</xdr:row>
                    <xdr:rowOff>82550</xdr:rowOff>
                  </from>
                  <to>
                    <xdr:col>14</xdr:col>
                    <xdr:colOff>69850</xdr:colOff>
                    <xdr:row>97</xdr:row>
                    <xdr:rowOff>482600</xdr:rowOff>
                  </to>
                </anchor>
              </controlPr>
            </control>
          </mc:Choice>
        </mc:AlternateContent>
        <mc:AlternateContent xmlns:mc="http://schemas.openxmlformats.org/markup-compatibility/2006">
          <mc:Choice Requires="x14">
            <control shapeId="75826" r:id="rId24" name="Check Box 50">
              <controlPr defaultSize="0" autoFill="0" autoLine="0" autoPict="0">
                <anchor moveWithCells="1">
                  <from>
                    <xdr:col>14</xdr:col>
                    <xdr:colOff>101600</xdr:colOff>
                    <xdr:row>97</xdr:row>
                    <xdr:rowOff>95250</xdr:rowOff>
                  </from>
                  <to>
                    <xdr:col>15</xdr:col>
                    <xdr:colOff>361950</xdr:colOff>
                    <xdr:row>97</xdr:row>
                    <xdr:rowOff>482600</xdr:rowOff>
                  </to>
                </anchor>
              </controlPr>
            </control>
          </mc:Choice>
        </mc:AlternateContent>
        <mc:AlternateContent xmlns:mc="http://schemas.openxmlformats.org/markup-compatibility/2006">
          <mc:Choice Requires="x14">
            <control shapeId="75827" r:id="rId25" name="Check Box 51">
              <controlPr defaultSize="0" autoFill="0" autoLine="0" autoPict="0">
                <anchor moveWithCells="1">
                  <from>
                    <xdr:col>15</xdr:col>
                    <xdr:colOff>292100</xdr:colOff>
                    <xdr:row>97</xdr:row>
                    <xdr:rowOff>101600</xdr:rowOff>
                  </from>
                  <to>
                    <xdr:col>16</xdr:col>
                    <xdr:colOff>171450</xdr:colOff>
                    <xdr:row>97</xdr:row>
                    <xdr:rowOff>469900</xdr:rowOff>
                  </to>
                </anchor>
              </controlPr>
            </control>
          </mc:Choice>
        </mc:AlternateContent>
        <mc:AlternateContent xmlns:mc="http://schemas.openxmlformats.org/markup-compatibility/2006">
          <mc:Choice Requires="x14">
            <control shapeId="75828" r:id="rId26" name="Check Box 52">
              <controlPr defaultSize="0" autoFill="0" autoLine="0" autoPict="0">
                <anchor moveWithCells="1">
                  <from>
                    <xdr:col>16</xdr:col>
                    <xdr:colOff>107950</xdr:colOff>
                    <xdr:row>97</xdr:row>
                    <xdr:rowOff>114300</xdr:rowOff>
                  </from>
                  <to>
                    <xdr:col>16</xdr:col>
                    <xdr:colOff>571500</xdr:colOff>
                    <xdr:row>97</xdr:row>
                    <xdr:rowOff>457200</xdr:rowOff>
                  </to>
                </anchor>
              </controlPr>
            </control>
          </mc:Choice>
        </mc:AlternateContent>
        <mc:AlternateContent xmlns:mc="http://schemas.openxmlformats.org/markup-compatibility/2006">
          <mc:Choice Requires="x14">
            <control shapeId="75829" r:id="rId27" name="Check Box 53">
              <controlPr defaultSize="0" autoFill="0" autoLine="0" autoPict="0">
                <anchor moveWithCells="1">
                  <from>
                    <xdr:col>16</xdr:col>
                    <xdr:colOff>558800</xdr:colOff>
                    <xdr:row>97</xdr:row>
                    <xdr:rowOff>101600</xdr:rowOff>
                  </from>
                  <to>
                    <xdr:col>17</xdr:col>
                    <xdr:colOff>355600</xdr:colOff>
                    <xdr:row>97</xdr:row>
                    <xdr:rowOff>469900</xdr:rowOff>
                  </to>
                </anchor>
              </controlPr>
            </control>
          </mc:Choice>
        </mc:AlternateContent>
        <mc:AlternateContent xmlns:mc="http://schemas.openxmlformats.org/markup-compatibility/2006">
          <mc:Choice Requires="x14">
            <control shapeId="75830" r:id="rId28" name="Check Box 54">
              <controlPr defaultSize="0" autoFill="0" autoLine="0" autoPict="0">
                <anchor moveWithCells="1">
                  <from>
                    <xdr:col>17</xdr:col>
                    <xdr:colOff>368300</xdr:colOff>
                    <xdr:row>97</xdr:row>
                    <xdr:rowOff>95250</xdr:rowOff>
                  </from>
                  <to>
                    <xdr:col>18</xdr:col>
                    <xdr:colOff>330200</xdr:colOff>
                    <xdr:row>98</xdr:row>
                    <xdr:rowOff>0</xdr:rowOff>
                  </to>
                </anchor>
              </controlPr>
            </control>
          </mc:Choice>
        </mc:AlternateContent>
        <mc:AlternateContent xmlns:mc="http://schemas.openxmlformats.org/markup-compatibility/2006">
          <mc:Choice Requires="x14">
            <control shapeId="75831" r:id="rId29" name="Check Box 55">
              <controlPr defaultSize="0" autoFill="0" autoLine="0" autoPict="0">
                <anchor moveWithCells="1">
                  <from>
                    <xdr:col>18</xdr:col>
                    <xdr:colOff>266700</xdr:colOff>
                    <xdr:row>97</xdr:row>
                    <xdr:rowOff>107950</xdr:rowOff>
                  </from>
                  <to>
                    <xdr:col>19</xdr:col>
                    <xdr:colOff>266700</xdr:colOff>
                    <xdr:row>98</xdr:row>
                    <xdr:rowOff>0</xdr:rowOff>
                  </to>
                </anchor>
              </controlPr>
            </control>
          </mc:Choice>
        </mc:AlternateContent>
        <mc:AlternateContent xmlns:mc="http://schemas.openxmlformats.org/markup-compatibility/2006">
          <mc:Choice Requires="x14">
            <control shapeId="75832" r:id="rId30" name="Check Box 56">
              <controlPr defaultSize="0" autoFill="0" autoLine="0" autoPict="0">
                <anchor moveWithCells="1">
                  <from>
                    <xdr:col>8</xdr:col>
                    <xdr:colOff>234950</xdr:colOff>
                    <xdr:row>101</xdr:row>
                    <xdr:rowOff>165100</xdr:rowOff>
                  </from>
                  <to>
                    <xdr:col>9</xdr:col>
                    <xdr:colOff>165100</xdr:colOff>
                    <xdr:row>102</xdr:row>
                    <xdr:rowOff>330200</xdr:rowOff>
                  </to>
                </anchor>
              </controlPr>
            </control>
          </mc:Choice>
        </mc:AlternateContent>
        <mc:AlternateContent xmlns:mc="http://schemas.openxmlformats.org/markup-compatibility/2006">
          <mc:Choice Requires="x14">
            <control shapeId="75833" r:id="rId31" name="Check Box 57">
              <controlPr defaultSize="0" autoFill="0" autoLine="0" autoPict="0">
                <anchor moveWithCells="1">
                  <from>
                    <xdr:col>9</xdr:col>
                    <xdr:colOff>95250</xdr:colOff>
                    <xdr:row>101</xdr:row>
                    <xdr:rowOff>190500</xdr:rowOff>
                  </from>
                  <to>
                    <xdr:col>11</xdr:col>
                    <xdr:colOff>12700</xdr:colOff>
                    <xdr:row>102</xdr:row>
                    <xdr:rowOff>317500</xdr:rowOff>
                  </to>
                </anchor>
              </controlPr>
            </control>
          </mc:Choice>
        </mc:AlternateContent>
        <mc:AlternateContent xmlns:mc="http://schemas.openxmlformats.org/markup-compatibility/2006">
          <mc:Choice Requires="x14">
            <control shapeId="75834" r:id="rId32" name="Check Box 58">
              <controlPr defaultSize="0" autoFill="0" autoLine="0" autoPict="0">
                <anchor moveWithCells="1">
                  <from>
                    <xdr:col>10</xdr:col>
                    <xdr:colOff>228600</xdr:colOff>
                    <xdr:row>101</xdr:row>
                    <xdr:rowOff>171450</xdr:rowOff>
                  </from>
                  <to>
                    <xdr:col>12</xdr:col>
                    <xdr:colOff>184150</xdr:colOff>
                    <xdr:row>102</xdr:row>
                    <xdr:rowOff>336550</xdr:rowOff>
                  </to>
                </anchor>
              </controlPr>
            </control>
          </mc:Choice>
        </mc:AlternateContent>
        <mc:AlternateContent xmlns:mc="http://schemas.openxmlformats.org/markup-compatibility/2006">
          <mc:Choice Requires="x14">
            <control shapeId="75835" r:id="rId33" name="Check Box 59">
              <controlPr defaultSize="0" autoFill="0" autoLine="0" autoPict="0">
                <anchor moveWithCells="1">
                  <from>
                    <xdr:col>12</xdr:col>
                    <xdr:colOff>215900</xdr:colOff>
                    <xdr:row>101</xdr:row>
                    <xdr:rowOff>165100</xdr:rowOff>
                  </from>
                  <to>
                    <xdr:col>14</xdr:col>
                    <xdr:colOff>88900</xdr:colOff>
                    <xdr:row>102</xdr:row>
                    <xdr:rowOff>349250</xdr:rowOff>
                  </to>
                </anchor>
              </controlPr>
            </control>
          </mc:Choice>
        </mc:AlternateContent>
        <mc:AlternateContent xmlns:mc="http://schemas.openxmlformats.org/markup-compatibility/2006">
          <mc:Choice Requires="x14">
            <control shapeId="75836" r:id="rId34" name="Check Box 60">
              <controlPr defaultSize="0" autoFill="0" autoLine="0" autoPict="0">
                <anchor moveWithCells="1">
                  <from>
                    <xdr:col>14</xdr:col>
                    <xdr:colOff>120650</xdr:colOff>
                    <xdr:row>101</xdr:row>
                    <xdr:rowOff>177800</xdr:rowOff>
                  </from>
                  <to>
                    <xdr:col>15</xdr:col>
                    <xdr:colOff>381000</xdr:colOff>
                    <xdr:row>102</xdr:row>
                    <xdr:rowOff>355600</xdr:rowOff>
                  </to>
                </anchor>
              </controlPr>
            </control>
          </mc:Choice>
        </mc:AlternateContent>
        <mc:AlternateContent xmlns:mc="http://schemas.openxmlformats.org/markup-compatibility/2006">
          <mc:Choice Requires="x14">
            <control shapeId="75837" r:id="rId35" name="Check Box 61">
              <controlPr defaultSize="0" autoFill="0" autoLine="0" autoPict="0">
                <anchor moveWithCells="1">
                  <from>
                    <xdr:col>15</xdr:col>
                    <xdr:colOff>311150</xdr:colOff>
                    <xdr:row>101</xdr:row>
                    <xdr:rowOff>184150</xdr:rowOff>
                  </from>
                  <to>
                    <xdr:col>16</xdr:col>
                    <xdr:colOff>190500</xdr:colOff>
                    <xdr:row>102</xdr:row>
                    <xdr:rowOff>336550</xdr:rowOff>
                  </to>
                </anchor>
              </controlPr>
            </control>
          </mc:Choice>
        </mc:AlternateContent>
        <mc:AlternateContent xmlns:mc="http://schemas.openxmlformats.org/markup-compatibility/2006">
          <mc:Choice Requires="x14">
            <control shapeId="75838" r:id="rId36" name="Check Box 62">
              <controlPr defaultSize="0" autoFill="0" autoLine="0" autoPict="0">
                <anchor moveWithCells="1">
                  <from>
                    <xdr:col>16</xdr:col>
                    <xdr:colOff>120650</xdr:colOff>
                    <xdr:row>101</xdr:row>
                    <xdr:rowOff>203200</xdr:rowOff>
                  </from>
                  <to>
                    <xdr:col>16</xdr:col>
                    <xdr:colOff>590550</xdr:colOff>
                    <xdr:row>102</xdr:row>
                    <xdr:rowOff>323850</xdr:rowOff>
                  </to>
                </anchor>
              </controlPr>
            </control>
          </mc:Choice>
        </mc:AlternateContent>
        <mc:AlternateContent xmlns:mc="http://schemas.openxmlformats.org/markup-compatibility/2006">
          <mc:Choice Requires="x14">
            <control shapeId="75839" r:id="rId37" name="Check Box 63">
              <controlPr defaultSize="0" autoFill="0" autoLine="0" autoPict="0">
                <anchor moveWithCells="1">
                  <from>
                    <xdr:col>16</xdr:col>
                    <xdr:colOff>577850</xdr:colOff>
                    <xdr:row>101</xdr:row>
                    <xdr:rowOff>184150</xdr:rowOff>
                  </from>
                  <to>
                    <xdr:col>17</xdr:col>
                    <xdr:colOff>374650</xdr:colOff>
                    <xdr:row>102</xdr:row>
                    <xdr:rowOff>342900</xdr:rowOff>
                  </to>
                </anchor>
              </controlPr>
            </control>
          </mc:Choice>
        </mc:AlternateContent>
        <mc:AlternateContent xmlns:mc="http://schemas.openxmlformats.org/markup-compatibility/2006">
          <mc:Choice Requires="x14">
            <control shapeId="75840" r:id="rId38" name="Check Box 64">
              <controlPr defaultSize="0" autoFill="0" autoLine="0" autoPict="0">
                <anchor moveWithCells="1">
                  <from>
                    <xdr:col>17</xdr:col>
                    <xdr:colOff>381000</xdr:colOff>
                    <xdr:row>101</xdr:row>
                    <xdr:rowOff>177800</xdr:rowOff>
                  </from>
                  <to>
                    <xdr:col>18</xdr:col>
                    <xdr:colOff>349250</xdr:colOff>
                    <xdr:row>102</xdr:row>
                    <xdr:rowOff>361950</xdr:rowOff>
                  </to>
                </anchor>
              </controlPr>
            </control>
          </mc:Choice>
        </mc:AlternateContent>
        <mc:AlternateContent xmlns:mc="http://schemas.openxmlformats.org/markup-compatibility/2006">
          <mc:Choice Requires="x14">
            <control shapeId="75841" r:id="rId39" name="Check Box 65">
              <controlPr defaultSize="0" autoFill="0" autoLine="0" autoPict="0">
                <anchor moveWithCells="1">
                  <from>
                    <xdr:col>18</xdr:col>
                    <xdr:colOff>285750</xdr:colOff>
                    <xdr:row>101</xdr:row>
                    <xdr:rowOff>196850</xdr:rowOff>
                  </from>
                  <to>
                    <xdr:col>19</xdr:col>
                    <xdr:colOff>285750</xdr:colOff>
                    <xdr:row>102</xdr:row>
                    <xdr:rowOff>361950</xdr:rowOff>
                  </to>
                </anchor>
              </controlPr>
            </control>
          </mc:Choice>
        </mc:AlternateContent>
        <mc:AlternateContent xmlns:mc="http://schemas.openxmlformats.org/markup-compatibility/2006">
          <mc:Choice Requires="x14">
            <control shapeId="75842" r:id="rId40" name="Check Box 66">
              <controlPr defaultSize="0" autoFill="0" autoLine="0" autoPict="0">
                <anchor moveWithCells="1">
                  <from>
                    <xdr:col>8</xdr:col>
                    <xdr:colOff>260350</xdr:colOff>
                    <xdr:row>108</xdr:row>
                    <xdr:rowOff>95250</xdr:rowOff>
                  </from>
                  <to>
                    <xdr:col>9</xdr:col>
                    <xdr:colOff>190500</xdr:colOff>
                    <xdr:row>108</xdr:row>
                    <xdr:rowOff>476250</xdr:rowOff>
                  </to>
                </anchor>
              </controlPr>
            </control>
          </mc:Choice>
        </mc:AlternateContent>
        <mc:AlternateContent xmlns:mc="http://schemas.openxmlformats.org/markup-compatibility/2006">
          <mc:Choice Requires="x14">
            <control shapeId="75843" r:id="rId41" name="Check Box 67">
              <controlPr defaultSize="0" autoFill="0" autoLine="0" autoPict="0">
                <anchor moveWithCells="1">
                  <from>
                    <xdr:col>9</xdr:col>
                    <xdr:colOff>120650</xdr:colOff>
                    <xdr:row>108</xdr:row>
                    <xdr:rowOff>114300</xdr:rowOff>
                  </from>
                  <to>
                    <xdr:col>11</xdr:col>
                    <xdr:colOff>38100</xdr:colOff>
                    <xdr:row>108</xdr:row>
                    <xdr:rowOff>463550</xdr:rowOff>
                  </to>
                </anchor>
              </controlPr>
            </control>
          </mc:Choice>
        </mc:AlternateContent>
        <mc:AlternateContent xmlns:mc="http://schemas.openxmlformats.org/markup-compatibility/2006">
          <mc:Choice Requires="x14">
            <control shapeId="75844" r:id="rId42" name="Check Box 68">
              <controlPr defaultSize="0" autoFill="0" autoLine="0" autoPict="0">
                <anchor moveWithCells="1">
                  <from>
                    <xdr:col>11</xdr:col>
                    <xdr:colOff>25400</xdr:colOff>
                    <xdr:row>108</xdr:row>
                    <xdr:rowOff>101600</xdr:rowOff>
                  </from>
                  <to>
                    <xdr:col>12</xdr:col>
                    <xdr:colOff>209550</xdr:colOff>
                    <xdr:row>108</xdr:row>
                    <xdr:rowOff>476250</xdr:rowOff>
                  </to>
                </anchor>
              </controlPr>
            </control>
          </mc:Choice>
        </mc:AlternateContent>
        <mc:AlternateContent xmlns:mc="http://schemas.openxmlformats.org/markup-compatibility/2006">
          <mc:Choice Requires="x14">
            <control shapeId="75845" r:id="rId43" name="Check Box 69">
              <controlPr defaultSize="0" autoFill="0" autoLine="0" autoPict="0">
                <anchor moveWithCells="1">
                  <from>
                    <xdr:col>13</xdr:col>
                    <xdr:colOff>6350</xdr:colOff>
                    <xdr:row>108</xdr:row>
                    <xdr:rowOff>88900</xdr:rowOff>
                  </from>
                  <to>
                    <xdr:col>14</xdr:col>
                    <xdr:colOff>114300</xdr:colOff>
                    <xdr:row>109</xdr:row>
                    <xdr:rowOff>12700</xdr:rowOff>
                  </to>
                </anchor>
              </controlPr>
            </control>
          </mc:Choice>
        </mc:AlternateContent>
        <mc:AlternateContent xmlns:mc="http://schemas.openxmlformats.org/markup-compatibility/2006">
          <mc:Choice Requires="x14">
            <control shapeId="75846" r:id="rId44" name="Check Box 70">
              <controlPr defaultSize="0" autoFill="0" autoLine="0" autoPict="0">
                <anchor moveWithCells="1">
                  <from>
                    <xdr:col>14</xdr:col>
                    <xdr:colOff>146050</xdr:colOff>
                    <xdr:row>108</xdr:row>
                    <xdr:rowOff>101600</xdr:rowOff>
                  </from>
                  <to>
                    <xdr:col>15</xdr:col>
                    <xdr:colOff>400050</xdr:colOff>
                    <xdr:row>109</xdr:row>
                    <xdr:rowOff>19050</xdr:rowOff>
                  </to>
                </anchor>
              </controlPr>
            </control>
          </mc:Choice>
        </mc:AlternateContent>
        <mc:AlternateContent xmlns:mc="http://schemas.openxmlformats.org/markup-compatibility/2006">
          <mc:Choice Requires="x14">
            <control shapeId="75847" r:id="rId45" name="Check Box 71">
              <controlPr defaultSize="0" autoFill="0" autoLine="0" autoPict="0">
                <anchor moveWithCells="1">
                  <from>
                    <xdr:col>15</xdr:col>
                    <xdr:colOff>336550</xdr:colOff>
                    <xdr:row>108</xdr:row>
                    <xdr:rowOff>107950</xdr:rowOff>
                  </from>
                  <to>
                    <xdr:col>16</xdr:col>
                    <xdr:colOff>215900</xdr:colOff>
                    <xdr:row>109</xdr:row>
                    <xdr:rowOff>0</xdr:rowOff>
                  </to>
                </anchor>
              </controlPr>
            </control>
          </mc:Choice>
        </mc:AlternateContent>
        <mc:AlternateContent xmlns:mc="http://schemas.openxmlformats.org/markup-compatibility/2006">
          <mc:Choice Requires="x14">
            <control shapeId="75848" r:id="rId46" name="Check Box 72">
              <controlPr defaultSize="0" autoFill="0" autoLine="0" autoPict="0">
                <anchor moveWithCells="1">
                  <from>
                    <xdr:col>16</xdr:col>
                    <xdr:colOff>146050</xdr:colOff>
                    <xdr:row>108</xdr:row>
                    <xdr:rowOff>127000</xdr:rowOff>
                  </from>
                  <to>
                    <xdr:col>16</xdr:col>
                    <xdr:colOff>609600</xdr:colOff>
                    <xdr:row>108</xdr:row>
                    <xdr:rowOff>469900</xdr:rowOff>
                  </to>
                </anchor>
              </controlPr>
            </control>
          </mc:Choice>
        </mc:AlternateContent>
        <mc:AlternateContent xmlns:mc="http://schemas.openxmlformats.org/markup-compatibility/2006">
          <mc:Choice Requires="x14">
            <control shapeId="75849" r:id="rId47" name="Check Box 73">
              <controlPr defaultSize="0" autoFill="0" autoLine="0" autoPict="0">
                <anchor moveWithCells="1">
                  <from>
                    <xdr:col>16</xdr:col>
                    <xdr:colOff>596900</xdr:colOff>
                    <xdr:row>108</xdr:row>
                    <xdr:rowOff>107950</xdr:rowOff>
                  </from>
                  <to>
                    <xdr:col>17</xdr:col>
                    <xdr:colOff>393700</xdr:colOff>
                    <xdr:row>109</xdr:row>
                    <xdr:rowOff>0</xdr:rowOff>
                  </to>
                </anchor>
              </controlPr>
            </control>
          </mc:Choice>
        </mc:AlternateContent>
        <mc:AlternateContent xmlns:mc="http://schemas.openxmlformats.org/markup-compatibility/2006">
          <mc:Choice Requires="x14">
            <control shapeId="75850" r:id="rId48" name="Check Box 74">
              <controlPr defaultSize="0" autoFill="0" autoLine="0" autoPict="0">
                <anchor moveWithCells="1">
                  <from>
                    <xdr:col>17</xdr:col>
                    <xdr:colOff>406400</xdr:colOff>
                    <xdr:row>108</xdr:row>
                    <xdr:rowOff>101600</xdr:rowOff>
                  </from>
                  <to>
                    <xdr:col>18</xdr:col>
                    <xdr:colOff>368300</xdr:colOff>
                    <xdr:row>109</xdr:row>
                    <xdr:rowOff>25400</xdr:rowOff>
                  </to>
                </anchor>
              </controlPr>
            </control>
          </mc:Choice>
        </mc:AlternateContent>
        <mc:AlternateContent xmlns:mc="http://schemas.openxmlformats.org/markup-compatibility/2006">
          <mc:Choice Requires="x14">
            <control shapeId="75851" r:id="rId49" name="Check Box 75">
              <controlPr defaultSize="0" autoFill="0" autoLine="0" autoPict="0">
                <anchor moveWithCells="1">
                  <from>
                    <xdr:col>18</xdr:col>
                    <xdr:colOff>304800</xdr:colOff>
                    <xdr:row>108</xdr:row>
                    <xdr:rowOff>120650</xdr:rowOff>
                  </from>
                  <to>
                    <xdr:col>19</xdr:col>
                    <xdr:colOff>304800</xdr:colOff>
                    <xdr:row>109</xdr:row>
                    <xdr:rowOff>25400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2:M6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O14" sqref="O14"/>
    </sheetView>
  </sheetViews>
  <sheetFormatPr defaultColWidth="9" defaultRowHeight="17.25" customHeight="1"/>
  <cols>
    <col min="1" max="1" width="4.36328125" style="3" customWidth="1"/>
    <col min="2" max="2" width="4.36328125" style="3" bestFit="1" customWidth="1"/>
    <col min="3" max="3" width="12.7265625" style="3" customWidth="1"/>
    <col min="4" max="4" width="7.26953125" style="3" bestFit="1" customWidth="1"/>
    <col min="5" max="5" width="7.6328125" style="3" customWidth="1"/>
    <col min="6" max="6" width="6.26953125" style="3" bestFit="1" customWidth="1"/>
    <col min="7" max="8" width="9" style="3"/>
    <col min="9" max="9" width="11.6328125" style="3" customWidth="1"/>
    <col min="10" max="11" width="9" style="3"/>
    <col min="12" max="12" width="15.453125" style="3" customWidth="1"/>
    <col min="13" max="16384" width="9" style="3"/>
  </cols>
  <sheetData>
    <row r="2" spans="1:13" ht="17.25" customHeight="1">
      <c r="A2" s="700" t="s">
        <v>609</v>
      </c>
      <c r="B2" s="700"/>
      <c r="C2" s="700"/>
      <c r="D2" s="700"/>
      <c r="E2" s="700"/>
      <c r="F2" s="700"/>
      <c r="G2" s="700"/>
      <c r="H2" s="700"/>
      <c r="I2" s="700"/>
      <c r="J2" s="700"/>
      <c r="K2" s="700"/>
      <c r="L2" s="700"/>
      <c r="M2" s="700"/>
    </row>
    <row r="3" spans="1:13" ht="17.25" customHeight="1">
      <c r="L3" s="4" t="s">
        <v>371</v>
      </c>
      <c r="M3" s="113">
        <f>'⑮海外研修実施結果（報告書）'!M13</f>
        <v>5</v>
      </c>
    </row>
    <row r="4" spans="1:13" ht="17.25" customHeight="1">
      <c r="A4" s="743"/>
      <c r="B4" s="743" t="s">
        <v>377</v>
      </c>
      <c r="C4" s="743"/>
      <c r="D4" s="743"/>
      <c r="E4" s="743"/>
      <c r="F4" s="756" t="s">
        <v>504</v>
      </c>
      <c r="G4" s="770"/>
      <c r="H4" s="770"/>
      <c r="I4" s="757"/>
      <c r="J4" s="105" t="s">
        <v>389</v>
      </c>
      <c r="K4" s="743" t="s">
        <v>391</v>
      </c>
      <c r="L4" s="743" t="s">
        <v>392</v>
      </c>
      <c r="M4" s="105" t="s">
        <v>393</v>
      </c>
    </row>
    <row r="5" spans="1:13" ht="17.25" customHeight="1" thickBot="1">
      <c r="A5" s="1190"/>
      <c r="B5" s="1190"/>
      <c r="C5" s="1190"/>
      <c r="D5" s="1190"/>
      <c r="E5" s="1190"/>
      <c r="F5" s="1191"/>
      <c r="G5" s="1192"/>
      <c r="H5" s="1192"/>
      <c r="I5" s="1193"/>
      <c r="J5" s="206" t="s">
        <v>390</v>
      </c>
      <c r="K5" s="1190"/>
      <c r="L5" s="1190"/>
      <c r="M5" s="206" t="s">
        <v>394</v>
      </c>
    </row>
    <row r="6" spans="1:13" ht="23.25" customHeight="1" thickTop="1">
      <c r="A6" s="71">
        <v>1</v>
      </c>
      <c r="B6" s="207" t="s">
        <v>372</v>
      </c>
      <c r="C6" s="754" t="s">
        <v>374</v>
      </c>
      <c r="D6" s="755"/>
      <c r="E6" s="755"/>
      <c r="F6" s="1189" t="s">
        <v>625</v>
      </c>
      <c r="G6" s="1189"/>
      <c r="H6" s="1189"/>
      <c r="I6" s="1189"/>
      <c r="J6" s="208"/>
      <c r="K6" s="208"/>
      <c r="L6" s="209"/>
      <c r="M6" s="210"/>
    </row>
    <row r="7" spans="1:13" ht="23.25" customHeight="1">
      <c r="A7" s="57">
        <v>2</v>
      </c>
      <c r="B7" s="211" t="s">
        <v>373</v>
      </c>
      <c r="C7" s="1186" t="s">
        <v>621</v>
      </c>
      <c r="D7" s="1187"/>
      <c r="E7" s="1187"/>
      <c r="F7" s="1188" t="s">
        <v>626</v>
      </c>
      <c r="G7" s="1188"/>
      <c r="H7" s="1188"/>
      <c r="I7" s="1188"/>
      <c r="J7" s="212"/>
      <c r="K7" s="212"/>
      <c r="L7" s="213"/>
      <c r="M7" s="214"/>
    </row>
    <row r="8" spans="1:13" ht="23.25" customHeight="1">
      <c r="A8" s="57">
        <v>3</v>
      </c>
      <c r="B8" s="211"/>
      <c r="C8" s="1186"/>
      <c r="D8" s="1187"/>
      <c r="E8" s="1187"/>
      <c r="F8" s="1188"/>
      <c r="G8" s="1188"/>
      <c r="H8" s="1188"/>
      <c r="I8" s="1188"/>
      <c r="J8" s="212"/>
      <c r="K8" s="212"/>
      <c r="L8" s="213"/>
      <c r="M8" s="214"/>
    </row>
    <row r="9" spans="1:13" ht="23.25" customHeight="1">
      <c r="A9" s="57">
        <v>4</v>
      </c>
      <c r="B9" s="211"/>
      <c r="C9" s="1186"/>
      <c r="D9" s="1187"/>
      <c r="E9" s="1187"/>
      <c r="F9" s="1188"/>
      <c r="G9" s="1188"/>
      <c r="H9" s="1188"/>
      <c r="I9" s="1188"/>
      <c r="J9" s="212"/>
      <c r="K9" s="212"/>
      <c r="L9" s="213"/>
      <c r="M9" s="214"/>
    </row>
    <row r="10" spans="1:13" ht="23.25" customHeight="1">
      <c r="A10" s="57">
        <v>5</v>
      </c>
      <c r="B10" s="211"/>
      <c r="C10" s="1186"/>
      <c r="D10" s="1187"/>
      <c r="E10" s="1187"/>
      <c r="F10" s="1188"/>
      <c r="G10" s="1188"/>
      <c r="H10" s="1188"/>
      <c r="I10" s="1188"/>
      <c r="J10" s="212"/>
      <c r="K10" s="212"/>
      <c r="L10" s="213"/>
      <c r="M10" s="214"/>
    </row>
    <row r="11" spans="1:13" ht="23.25" customHeight="1">
      <c r="A11" s="57">
        <v>6</v>
      </c>
      <c r="B11" s="211"/>
      <c r="C11" s="1186"/>
      <c r="D11" s="1187"/>
      <c r="E11" s="1187"/>
      <c r="F11" s="1188"/>
      <c r="G11" s="1188"/>
      <c r="H11" s="1188"/>
      <c r="I11" s="1188"/>
      <c r="J11" s="212"/>
      <c r="K11" s="212"/>
      <c r="L11" s="213"/>
      <c r="M11" s="214"/>
    </row>
    <row r="12" spans="1:13" ht="23.25" customHeight="1">
      <c r="A12" s="57">
        <v>7</v>
      </c>
      <c r="B12" s="211"/>
      <c r="C12" s="1186"/>
      <c r="D12" s="1187"/>
      <c r="E12" s="1187"/>
      <c r="F12" s="1188"/>
      <c r="G12" s="1188"/>
      <c r="H12" s="1188"/>
      <c r="I12" s="1188"/>
      <c r="J12" s="212"/>
      <c r="K12" s="212"/>
      <c r="L12" s="213"/>
      <c r="M12" s="214"/>
    </row>
    <row r="13" spans="1:13" ht="23.25" customHeight="1">
      <c r="A13" s="57">
        <v>8</v>
      </c>
      <c r="B13" s="211"/>
      <c r="C13" s="1186"/>
      <c r="D13" s="1187"/>
      <c r="E13" s="1187"/>
      <c r="F13" s="1188"/>
      <c r="G13" s="1188"/>
      <c r="H13" s="1188"/>
      <c r="I13" s="1188"/>
      <c r="J13" s="212"/>
      <c r="K13" s="212"/>
      <c r="L13" s="213"/>
      <c r="M13" s="214"/>
    </row>
    <row r="14" spans="1:13" ht="23.25" customHeight="1">
      <c r="A14" s="57">
        <v>9</v>
      </c>
      <c r="B14" s="211"/>
      <c r="C14" s="1186"/>
      <c r="D14" s="1187"/>
      <c r="E14" s="1187"/>
      <c r="F14" s="1188"/>
      <c r="G14" s="1188"/>
      <c r="H14" s="1188"/>
      <c r="I14" s="1188"/>
      <c r="J14" s="212"/>
      <c r="K14" s="212"/>
      <c r="L14" s="213"/>
      <c r="M14" s="214"/>
    </row>
    <row r="15" spans="1:13" ht="23.25" customHeight="1">
      <c r="A15" s="57">
        <v>10</v>
      </c>
      <c r="B15" s="211"/>
      <c r="C15" s="1186"/>
      <c r="D15" s="1187"/>
      <c r="E15" s="1187"/>
      <c r="F15" s="1188"/>
      <c r="G15" s="1188"/>
      <c r="H15" s="1188"/>
      <c r="I15" s="1188"/>
      <c r="J15" s="212"/>
      <c r="K15" s="212"/>
      <c r="L15" s="213"/>
      <c r="M15" s="214"/>
    </row>
    <row r="16" spans="1:13" ht="23.25" customHeight="1">
      <c r="A16" s="57">
        <v>11</v>
      </c>
      <c r="B16" s="211"/>
      <c r="C16" s="1186"/>
      <c r="D16" s="1187"/>
      <c r="E16" s="1187"/>
      <c r="F16" s="1188"/>
      <c r="G16" s="1188"/>
      <c r="H16" s="1188"/>
      <c r="I16" s="1188"/>
      <c r="J16" s="212"/>
      <c r="K16" s="212"/>
      <c r="L16" s="213"/>
      <c r="M16" s="214"/>
    </row>
    <row r="17" spans="1:13" ht="23.25" customHeight="1">
      <c r="A17" s="57">
        <v>12</v>
      </c>
      <c r="B17" s="211"/>
      <c r="C17" s="1186"/>
      <c r="D17" s="1187"/>
      <c r="E17" s="1187"/>
      <c r="F17" s="1188"/>
      <c r="G17" s="1188"/>
      <c r="H17" s="1188"/>
      <c r="I17" s="1188"/>
      <c r="J17" s="212"/>
      <c r="K17" s="212"/>
      <c r="L17" s="213"/>
      <c r="M17" s="214"/>
    </row>
    <row r="18" spans="1:13" ht="23.25" customHeight="1">
      <c r="A18" s="57">
        <v>13</v>
      </c>
      <c r="B18" s="211"/>
      <c r="C18" s="1186"/>
      <c r="D18" s="1187"/>
      <c r="E18" s="1187"/>
      <c r="F18" s="1188"/>
      <c r="G18" s="1188"/>
      <c r="H18" s="1188"/>
      <c r="I18" s="1188"/>
      <c r="J18" s="212"/>
      <c r="K18" s="212"/>
      <c r="L18" s="213"/>
      <c r="M18" s="214"/>
    </row>
    <row r="19" spans="1:13" ht="23.25" customHeight="1">
      <c r="A19" s="57">
        <v>14</v>
      </c>
      <c r="B19" s="211"/>
      <c r="C19" s="1186"/>
      <c r="D19" s="1187"/>
      <c r="E19" s="1187"/>
      <c r="F19" s="1188"/>
      <c r="G19" s="1188"/>
      <c r="H19" s="1188"/>
      <c r="I19" s="1188"/>
      <c r="J19" s="212"/>
      <c r="K19" s="212"/>
      <c r="L19" s="213"/>
      <c r="M19" s="214"/>
    </row>
    <row r="20" spans="1:13" ht="23.25" customHeight="1">
      <c r="A20" s="57">
        <v>15</v>
      </c>
      <c r="B20" s="211"/>
      <c r="C20" s="1186"/>
      <c r="D20" s="1187"/>
      <c r="E20" s="1187"/>
      <c r="F20" s="1188"/>
      <c r="G20" s="1188"/>
      <c r="H20" s="1188"/>
      <c r="I20" s="1188"/>
      <c r="J20" s="212"/>
      <c r="K20" s="212"/>
      <c r="L20" s="213"/>
      <c r="M20" s="214"/>
    </row>
    <row r="21" spans="1:13" ht="23.25" customHeight="1">
      <c r="A21" s="57">
        <v>16</v>
      </c>
      <c r="B21" s="211"/>
      <c r="C21" s="1186"/>
      <c r="D21" s="1187"/>
      <c r="E21" s="1187"/>
      <c r="F21" s="1188"/>
      <c r="G21" s="1188"/>
      <c r="H21" s="1188"/>
      <c r="I21" s="1188"/>
      <c r="J21" s="212"/>
      <c r="K21" s="212"/>
      <c r="L21" s="213"/>
      <c r="M21" s="214"/>
    </row>
    <row r="22" spans="1:13" ht="23.25" customHeight="1">
      <c r="A22" s="57">
        <v>17</v>
      </c>
      <c r="B22" s="211"/>
      <c r="C22" s="1186"/>
      <c r="D22" s="1187"/>
      <c r="E22" s="1187"/>
      <c r="F22" s="1188"/>
      <c r="G22" s="1188"/>
      <c r="H22" s="1188"/>
      <c r="I22" s="1188"/>
      <c r="J22" s="212"/>
      <c r="K22" s="212"/>
      <c r="L22" s="213"/>
      <c r="M22" s="214"/>
    </row>
    <row r="23" spans="1:13" ht="23.25" customHeight="1">
      <c r="A23" s="57">
        <v>18</v>
      </c>
      <c r="B23" s="211"/>
      <c r="C23" s="1186"/>
      <c r="D23" s="1187"/>
      <c r="E23" s="1187"/>
      <c r="F23" s="1188"/>
      <c r="G23" s="1188"/>
      <c r="H23" s="1188"/>
      <c r="I23" s="1188"/>
      <c r="J23" s="212"/>
      <c r="K23" s="212"/>
      <c r="L23" s="213"/>
      <c r="M23" s="214"/>
    </row>
    <row r="24" spans="1:13" ht="23.25" customHeight="1">
      <c r="A24" s="57">
        <v>19</v>
      </c>
      <c r="B24" s="211"/>
      <c r="C24" s="1186"/>
      <c r="D24" s="1187"/>
      <c r="E24" s="1187"/>
      <c r="F24" s="1188"/>
      <c r="G24" s="1188"/>
      <c r="H24" s="1188"/>
      <c r="I24" s="1188"/>
      <c r="J24" s="212"/>
      <c r="K24" s="212"/>
      <c r="L24" s="213"/>
      <c r="M24" s="214"/>
    </row>
    <row r="25" spans="1:13" ht="23.25" customHeight="1">
      <c r="A25" s="57">
        <v>20</v>
      </c>
      <c r="B25" s="211"/>
      <c r="C25" s="1186"/>
      <c r="D25" s="1187"/>
      <c r="E25" s="1187"/>
      <c r="F25" s="1188"/>
      <c r="G25" s="1188"/>
      <c r="H25" s="1188"/>
      <c r="I25" s="1188"/>
      <c r="J25" s="212"/>
      <c r="K25" s="212"/>
      <c r="L25" s="213"/>
      <c r="M25" s="214"/>
    </row>
    <row r="26" spans="1:13" ht="23.25" customHeight="1">
      <c r="A26" s="57">
        <v>21</v>
      </c>
      <c r="B26" s="211"/>
      <c r="C26" s="1186"/>
      <c r="D26" s="1187"/>
      <c r="E26" s="1187"/>
      <c r="F26" s="1188"/>
      <c r="G26" s="1188"/>
      <c r="H26" s="1188"/>
      <c r="I26" s="1188"/>
      <c r="J26" s="212"/>
      <c r="K26" s="212"/>
      <c r="L26" s="213"/>
      <c r="M26" s="214"/>
    </row>
    <row r="27" spans="1:13" ht="23.25" customHeight="1">
      <c r="A27" s="57">
        <v>22</v>
      </c>
      <c r="B27" s="211"/>
      <c r="C27" s="1186"/>
      <c r="D27" s="1187"/>
      <c r="E27" s="1187"/>
      <c r="F27" s="1188"/>
      <c r="G27" s="1188"/>
      <c r="H27" s="1188"/>
      <c r="I27" s="1188"/>
      <c r="J27" s="212"/>
      <c r="K27" s="212"/>
      <c r="L27" s="213"/>
      <c r="M27" s="214"/>
    </row>
    <row r="28" spans="1:13" ht="23.25" customHeight="1">
      <c r="A28" s="57">
        <v>23</v>
      </c>
      <c r="B28" s="211"/>
      <c r="C28" s="1186"/>
      <c r="D28" s="1187"/>
      <c r="E28" s="1187"/>
      <c r="F28" s="1188"/>
      <c r="G28" s="1188"/>
      <c r="H28" s="1188"/>
      <c r="I28" s="1188"/>
      <c r="J28" s="212"/>
      <c r="K28" s="212"/>
      <c r="L28" s="213"/>
      <c r="M28" s="214"/>
    </row>
    <row r="29" spans="1:13" ht="23.25" customHeight="1">
      <c r="A29" s="57">
        <v>24</v>
      </c>
      <c r="B29" s="211"/>
      <c r="C29" s="1186"/>
      <c r="D29" s="1187"/>
      <c r="E29" s="1187"/>
      <c r="F29" s="1188"/>
      <c r="G29" s="1188"/>
      <c r="H29" s="1188"/>
      <c r="I29" s="1188"/>
      <c r="J29" s="212"/>
      <c r="K29" s="212"/>
      <c r="L29" s="213"/>
      <c r="M29" s="214"/>
    </row>
    <row r="30" spans="1:13" ht="23.25" customHeight="1">
      <c r="A30" s="57">
        <v>25</v>
      </c>
      <c r="B30" s="211"/>
      <c r="C30" s="1186"/>
      <c r="D30" s="1187"/>
      <c r="E30" s="1187"/>
      <c r="F30" s="1188"/>
      <c r="G30" s="1188"/>
      <c r="H30" s="1188"/>
      <c r="I30" s="1188"/>
      <c r="J30" s="212"/>
      <c r="K30" s="212"/>
      <c r="L30" s="213"/>
      <c r="M30" s="214"/>
    </row>
    <row r="31" spans="1:13" ht="23.25" customHeight="1">
      <c r="A31" s="57">
        <v>26</v>
      </c>
      <c r="B31" s="211"/>
      <c r="C31" s="1186"/>
      <c r="D31" s="1187"/>
      <c r="E31" s="1187"/>
      <c r="F31" s="1188"/>
      <c r="G31" s="1188"/>
      <c r="H31" s="1188"/>
      <c r="I31" s="1188"/>
      <c r="J31" s="212"/>
      <c r="K31" s="212"/>
      <c r="L31" s="213"/>
      <c r="M31" s="214"/>
    </row>
    <row r="32" spans="1:13" ht="23.25" customHeight="1">
      <c r="A32" s="57">
        <v>27</v>
      </c>
      <c r="B32" s="211"/>
      <c r="C32" s="1186"/>
      <c r="D32" s="1187"/>
      <c r="E32" s="1187"/>
      <c r="F32" s="1188"/>
      <c r="G32" s="1188"/>
      <c r="H32" s="1188"/>
      <c r="I32" s="1188"/>
      <c r="J32" s="212"/>
      <c r="K32" s="212"/>
      <c r="L32" s="213"/>
      <c r="M32" s="214"/>
    </row>
    <row r="33" spans="1:13" ht="23.25" customHeight="1">
      <c r="A33" s="57">
        <v>28</v>
      </c>
      <c r="B33" s="211"/>
      <c r="C33" s="1186"/>
      <c r="D33" s="1187"/>
      <c r="E33" s="1187"/>
      <c r="F33" s="1188"/>
      <c r="G33" s="1188"/>
      <c r="H33" s="1188"/>
      <c r="I33" s="1188"/>
      <c r="J33" s="212"/>
      <c r="K33" s="212"/>
      <c r="L33" s="213"/>
      <c r="M33" s="214"/>
    </row>
    <row r="34" spans="1:13" ht="23.25" customHeight="1">
      <c r="A34" s="57">
        <v>29</v>
      </c>
      <c r="B34" s="211"/>
      <c r="C34" s="1186"/>
      <c r="D34" s="1187"/>
      <c r="E34" s="1187"/>
      <c r="F34" s="1188"/>
      <c r="G34" s="1188"/>
      <c r="H34" s="1188"/>
      <c r="I34" s="1188"/>
      <c r="J34" s="212"/>
      <c r="K34" s="212"/>
      <c r="L34" s="213"/>
      <c r="M34" s="214"/>
    </row>
    <row r="35" spans="1:13" ht="23.25" customHeight="1">
      <c r="A35" s="57">
        <v>30</v>
      </c>
      <c r="B35" s="211"/>
      <c r="C35" s="1186"/>
      <c r="D35" s="1187"/>
      <c r="E35" s="1187"/>
      <c r="F35" s="1188"/>
      <c r="G35" s="1188"/>
      <c r="H35" s="1188"/>
      <c r="I35" s="1188"/>
      <c r="J35" s="212"/>
      <c r="K35" s="212"/>
      <c r="L35" s="213"/>
      <c r="M35" s="214"/>
    </row>
    <row r="36" spans="1:13" ht="23.25" hidden="1" customHeight="1">
      <c r="A36" s="57">
        <v>31</v>
      </c>
      <c r="B36" s="112"/>
      <c r="C36" s="1182"/>
      <c r="D36" s="1183"/>
      <c r="E36" s="1183"/>
      <c r="F36" s="1184"/>
      <c r="G36" s="1184"/>
      <c r="H36" s="1184"/>
      <c r="I36" s="1184"/>
      <c r="J36" s="17"/>
      <c r="K36" s="17"/>
      <c r="L36" s="114"/>
      <c r="M36" s="115"/>
    </row>
    <row r="37" spans="1:13" ht="23.25" hidden="1" customHeight="1">
      <c r="A37" s="57">
        <v>32</v>
      </c>
      <c r="B37" s="112"/>
      <c r="C37" s="1182"/>
      <c r="D37" s="1183"/>
      <c r="E37" s="1183"/>
      <c r="F37" s="1184"/>
      <c r="G37" s="1184"/>
      <c r="H37" s="1184"/>
      <c r="I37" s="1184"/>
      <c r="J37" s="17"/>
      <c r="K37" s="17"/>
      <c r="L37" s="114"/>
      <c r="M37" s="115"/>
    </row>
    <row r="38" spans="1:13" ht="23.25" hidden="1" customHeight="1">
      <c r="A38" s="57">
        <v>33</v>
      </c>
      <c r="B38" s="112"/>
      <c r="C38" s="1182"/>
      <c r="D38" s="1183"/>
      <c r="E38" s="1183"/>
      <c r="F38" s="1184"/>
      <c r="G38" s="1184"/>
      <c r="H38" s="1184"/>
      <c r="I38" s="1184"/>
      <c r="J38" s="17"/>
      <c r="K38" s="17"/>
      <c r="L38" s="114"/>
      <c r="M38" s="115"/>
    </row>
    <row r="39" spans="1:13" ht="23.25" hidden="1" customHeight="1">
      <c r="A39" s="57">
        <v>34</v>
      </c>
      <c r="B39" s="112"/>
      <c r="C39" s="1182"/>
      <c r="D39" s="1183"/>
      <c r="E39" s="1183"/>
      <c r="F39" s="1184"/>
      <c r="G39" s="1184"/>
      <c r="H39" s="1184"/>
      <c r="I39" s="1184"/>
      <c r="J39" s="17"/>
      <c r="K39" s="17"/>
      <c r="L39" s="114"/>
      <c r="M39" s="115"/>
    </row>
    <row r="40" spans="1:13" ht="23.25" hidden="1" customHeight="1">
      <c r="A40" s="57">
        <v>35</v>
      </c>
      <c r="B40" s="112"/>
      <c r="C40" s="1182"/>
      <c r="D40" s="1183"/>
      <c r="E40" s="1183"/>
      <c r="F40" s="1184"/>
      <c r="G40" s="1184"/>
      <c r="H40" s="1184"/>
      <c r="I40" s="1184"/>
      <c r="J40" s="17"/>
      <c r="K40" s="17"/>
      <c r="L40" s="114"/>
      <c r="M40" s="115"/>
    </row>
    <row r="41" spans="1:13" ht="23.25" hidden="1" customHeight="1">
      <c r="A41" s="57">
        <v>36</v>
      </c>
      <c r="B41" s="112"/>
      <c r="C41" s="1182"/>
      <c r="D41" s="1183"/>
      <c r="E41" s="1183"/>
      <c r="F41" s="1184"/>
      <c r="G41" s="1184"/>
      <c r="H41" s="1184"/>
      <c r="I41" s="1184"/>
      <c r="J41" s="17"/>
      <c r="K41" s="17"/>
      <c r="L41" s="114"/>
      <c r="M41" s="115"/>
    </row>
    <row r="42" spans="1:13" ht="23.25" hidden="1" customHeight="1">
      <c r="A42" s="57">
        <v>37</v>
      </c>
      <c r="B42" s="112"/>
      <c r="C42" s="1182"/>
      <c r="D42" s="1183"/>
      <c r="E42" s="1183"/>
      <c r="F42" s="1184"/>
      <c r="G42" s="1184"/>
      <c r="H42" s="1184"/>
      <c r="I42" s="1184"/>
      <c r="J42" s="17"/>
      <c r="K42" s="17"/>
      <c r="L42" s="114"/>
      <c r="M42" s="115"/>
    </row>
    <row r="43" spans="1:13" ht="23.25" hidden="1" customHeight="1">
      <c r="A43" s="57">
        <v>38</v>
      </c>
      <c r="B43" s="112"/>
      <c r="C43" s="1182"/>
      <c r="D43" s="1183"/>
      <c r="E43" s="1183"/>
      <c r="F43" s="1184"/>
      <c r="G43" s="1184"/>
      <c r="H43" s="1184"/>
      <c r="I43" s="1184"/>
      <c r="J43" s="17"/>
      <c r="K43" s="17"/>
      <c r="L43" s="114"/>
      <c r="M43" s="115"/>
    </row>
    <row r="44" spans="1:13" ht="23.25" hidden="1" customHeight="1">
      <c r="A44" s="57">
        <v>39</v>
      </c>
      <c r="B44" s="112"/>
      <c r="C44" s="1182"/>
      <c r="D44" s="1183"/>
      <c r="E44" s="1183"/>
      <c r="F44" s="1184"/>
      <c r="G44" s="1184"/>
      <c r="H44" s="1184"/>
      <c r="I44" s="1184"/>
      <c r="J44" s="17"/>
      <c r="K44" s="17"/>
      <c r="L44" s="114"/>
      <c r="M44" s="115"/>
    </row>
    <row r="45" spans="1:13" ht="23.25" hidden="1" customHeight="1">
      <c r="A45" s="57">
        <v>40</v>
      </c>
      <c r="B45" s="112"/>
      <c r="C45" s="1182"/>
      <c r="D45" s="1183"/>
      <c r="E45" s="1183"/>
      <c r="F45" s="1184"/>
      <c r="G45" s="1184"/>
      <c r="H45" s="1184"/>
      <c r="I45" s="1184"/>
      <c r="J45" s="17"/>
      <c r="K45" s="17"/>
      <c r="L45" s="114"/>
      <c r="M45" s="115"/>
    </row>
    <row r="46" spans="1:13" ht="23.25" hidden="1" customHeight="1">
      <c r="A46" s="57">
        <v>41</v>
      </c>
      <c r="B46" s="112"/>
      <c r="C46" s="1182"/>
      <c r="D46" s="1183"/>
      <c r="E46" s="1183"/>
      <c r="F46" s="1184"/>
      <c r="G46" s="1184"/>
      <c r="H46" s="1184"/>
      <c r="I46" s="1184"/>
      <c r="J46" s="17"/>
      <c r="K46" s="17"/>
      <c r="L46" s="114"/>
      <c r="M46" s="115"/>
    </row>
    <row r="47" spans="1:13" ht="23.25" hidden="1" customHeight="1">
      <c r="A47" s="57">
        <v>42</v>
      </c>
      <c r="B47" s="112"/>
      <c r="C47" s="1182"/>
      <c r="D47" s="1183"/>
      <c r="E47" s="1183"/>
      <c r="F47" s="1184"/>
      <c r="G47" s="1184"/>
      <c r="H47" s="1184"/>
      <c r="I47" s="1184"/>
      <c r="J47" s="17"/>
      <c r="K47" s="17"/>
      <c r="L47" s="114"/>
      <c r="M47" s="115"/>
    </row>
    <row r="48" spans="1:13" ht="23.25" hidden="1" customHeight="1">
      <c r="A48" s="57">
        <v>43</v>
      </c>
      <c r="B48" s="112"/>
      <c r="C48" s="1182"/>
      <c r="D48" s="1183"/>
      <c r="E48" s="1183"/>
      <c r="F48" s="1184"/>
      <c r="G48" s="1184"/>
      <c r="H48" s="1184"/>
      <c r="I48" s="1184"/>
      <c r="J48" s="17"/>
      <c r="K48" s="17"/>
      <c r="L48" s="114"/>
      <c r="M48" s="115"/>
    </row>
    <row r="49" spans="1:13" ht="23.25" hidden="1" customHeight="1">
      <c r="A49" s="57">
        <v>44</v>
      </c>
      <c r="B49" s="112"/>
      <c r="C49" s="1182"/>
      <c r="D49" s="1183"/>
      <c r="E49" s="1183"/>
      <c r="F49" s="1184"/>
      <c r="G49" s="1184"/>
      <c r="H49" s="1184"/>
      <c r="I49" s="1184"/>
      <c r="J49" s="17"/>
      <c r="K49" s="17"/>
      <c r="L49" s="114"/>
      <c r="M49" s="115"/>
    </row>
    <row r="50" spans="1:13" ht="23.25" hidden="1" customHeight="1">
      <c r="A50" s="57">
        <v>45</v>
      </c>
      <c r="B50" s="112"/>
      <c r="C50" s="1182"/>
      <c r="D50" s="1183"/>
      <c r="E50" s="1183"/>
      <c r="F50" s="1184"/>
      <c r="G50" s="1184"/>
      <c r="H50" s="1184"/>
      <c r="I50" s="1184"/>
      <c r="J50" s="17"/>
      <c r="K50" s="17"/>
      <c r="L50" s="114"/>
      <c r="M50" s="115"/>
    </row>
    <row r="51" spans="1:13" ht="23.25" hidden="1" customHeight="1">
      <c r="A51" s="57">
        <v>46</v>
      </c>
      <c r="B51" s="112"/>
      <c r="C51" s="1182"/>
      <c r="D51" s="1183"/>
      <c r="E51" s="1183"/>
      <c r="F51" s="1184"/>
      <c r="G51" s="1184"/>
      <c r="H51" s="1184"/>
      <c r="I51" s="1184"/>
      <c r="J51" s="17"/>
      <c r="K51" s="17"/>
      <c r="L51" s="114"/>
      <c r="M51" s="115"/>
    </row>
    <row r="52" spans="1:13" ht="23.25" hidden="1" customHeight="1">
      <c r="A52" s="57">
        <v>47</v>
      </c>
      <c r="B52" s="112"/>
      <c r="C52" s="1182"/>
      <c r="D52" s="1183"/>
      <c r="E52" s="1183"/>
      <c r="F52" s="1184"/>
      <c r="G52" s="1184"/>
      <c r="H52" s="1184"/>
      <c r="I52" s="1184"/>
      <c r="J52" s="17"/>
      <c r="K52" s="17"/>
      <c r="L52" s="114"/>
      <c r="M52" s="115"/>
    </row>
    <row r="53" spans="1:13" ht="23.25" hidden="1" customHeight="1">
      <c r="A53" s="57">
        <v>48</v>
      </c>
      <c r="B53" s="112"/>
      <c r="C53" s="1182"/>
      <c r="D53" s="1183"/>
      <c r="E53" s="1183"/>
      <c r="F53" s="1184"/>
      <c r="G53" s="1184"/>
      <c r="H53" s="1184"/>
      <c r="I53" s="1184"/>
      <c r="J53" s="17"/>
      <c r="K53" s="17"/>
      <c r="L53" s="114"/>
      <c r="M53" s="115"/>
    </row>
    <row r="54" spans="1:13" ht="23.25" hidden="1" customHeight="1">
      <c r="A54" s="57">
        <v>49</v>
      </c>
      <c r="B54" s="112"/>
      <c r="C54" s="1182"/>
      <c r="D54" s="1183"/>
      <c r="E54" s="1183"/>
      <c r="F54" s="1184"/>
      <c r="G54" s="1184"/>
      <c r="H54" s="1184"/>
      <c r="I54" s="1184"/>
      <c r="J54" s="17"/>
      <c r="K54" s="17"/>
      <c r="L54" s="114"/>
      <c r="M54" s="115"/>
    </row>
    <row r="55" spans="1:13" ht="23.25" hidden="1" customHeight="1">
      <c r="A55" s="57">
        <v>50</v>
      </c>
      <c r="B55" s="112"/>
      <c r="C55" s="1182"/>
      <c r="D55" s="1183"/>
      <c r="E55" s="1183"/>
      <c r="F55" s="1184"/>
      <c r="G55" s="1184"/>
      <c r="H55" s="1184"/>
      <c r="I55" s="1184"/>
      <c r="J55" s="17"/>
      <c r="K55" s="17"/>
      <c r="L55" s="114"/>
      <c r="M55" s="115"/>
    </row>
    <row r="57" spans="1:13" ht="17.25" customHeight="1">
      <c r="A57" s="1185">
        <f>COUNTA(C6:C55)</f>
        <v>2</v>
      </c>
      <c r="B57" s="1185"/>
      <c r="C57" s="1185"/>
      <c r="D57" s="43" t="s">
        <v>375</v>
      </c>
      <c r="E57" s="110">
        <f>COUNTIF(B6:B55,"Mr.")</f>
        <v>1</v>
      </c>
      <c r="F57" s="43" t="s">
        <v>376</v>
      </c>
      <c r="G57" s="111">
        <f>COUNTIF(B6:B55,"Ms.")</f>
        <v>1</v>
      </c>
    </row>
    <row r="59" spans="1:13" ht="17.25" customHeight="1">
      <c r="A59" s="3" t="s">
        <v>378</v>
      </c>
      <c r="B59" s="3" t="s">
        <v>430</v>
      </c>
    </row>
    <row r="60" spans="1:13" ht="17.25" customHeight="1">
      <c r="A60" s="57">
        <v>1</v>
      </c>
      <c r="B60" s="1179" t="s">
        <v>379</v>
      </c>
      <c r="C60" s="1179"/>
      <c r="D60" s="1179"/>
      <c r="E60" s="1180" t="s">
        <v>384</v>
      </c>
      <c r="F60" s="945"/>
      <c r="G60" s="945"/>
      <c r="H60" s="945"/>
      <c r="I60" s="945"/>
      <c r="J60" s="1181"/>
    </row>
    <row r="61" spans="1:13" ht="17.25" customHeight="1">
      <c r="A61" s="57">
        <v>2</v>
      </c>
      <c r="B61" s="1179" t="s">
        <v>380</v>
      </c>
      <c r="C61" s="1179"/>
      <c r="D61" s="1179"/>
      <c r="E61" s="1180" t="s">
        <v>385</v>
      </c>
      <c r="F61" s="945"/>
      <c r="G61" s="945"/>
      <c r="H61" s="945"/>
      <c r="I61" s="945"/>
      <c r="J61" s="1181"/>
    </row>
    <row r="62" spans="1:13" ht="17.25" customHeight="1">
      <c r="A62" s="57">
        <v>3</v>
      </c>
      <c r="B62" s="1179" t="s">
        <v>381</v>
      </c>
      <c r="C62" s="1179"/>
      <c r="D62" s="1179"/>
      <c r="E62" s="1180" t="s">
        <v>386</v>
      </c>
      <c r="F62" s="945"/>
      <c r="G62" s="945"/>
      <c r="H62" s="945"/>
      <c r="I62" s="945"/>
      <c r="J62" s="1181"/>
    </row>
    <row r="63" spans="1:13" ht="17.25" customHeight="1">
      <c r="A63" s="57">
        <v>4</v>
      </c>
      <c r="B63" s="1179" t="s">
        <v>382</v>
      </c>
      <c r="C63" s="1179"/>
      <c r="D63" s="1179"/>
      <c r="E63" s="1180" t="s">
        <v>387</v>
      </c>
      <c r="F63" s="945"/>
      <c r="G63" s="945"/>
      <c r="H63" s="945"/>
      <c r="I63" s="945"/>
      <c r="J63" s="1181"/>
    </row>
    <row r="64" spans="1:13" ht="17.25" customHeight="1">
      <c r="A64" s="57">
        <v>5</v>
      </c>
      <c r="B64" s="1179" t="s">
        <v>383</v>
      </c>
      <c r="C64" s="1179"/>
      <c r="D64" s="1179"/>
      <c r="E64" s="1180" t="s">
        <v>388</v>
      </c>
      <c r="F64" s="945"/>
      <c r="G64" s="945"/>
      <c r="H64" s="945"/>
      <c r="I64" s="945"/>
      <c r="J64" s="1181"/>
    </row>
    <row r="66" spans="1:2" ht="17.25" customHeight="1">
      <c r="A66" s="3" t="s">
        <v>395</v>
      </c>
      <c r="B66" s="3" t="s">
        <v>396</v>
      </c>
    </row>
    <row r="67" spans="1:2" ht="17.25" customHeight="1">
      <c r="B67" s="3" t="s">
        <v>397</v>
      </c>
    </row>
  </sheetData>
  <mergeCells count="117">
    <mergeCell ref="C20:E20"/>
    <mergeCell ref="C21:E21"/>
    <mergeCell ref="C22:E22"/>
    <mergeCell ref="C23:E23"/>
    <mergeCell ref="C24:E24"/>
    <mergeCell ref="C25:E25"/>
    <mergeCell ref="C11:E11"/>
    <mergeCell ref="C12:E12"/>
    <mergeCell ref="C13:E13"/>
    <mergeCell ref="C14:E14"/>
    <mergeCell ref="C15:E15"/>
    <mergeCell ref="C16:E16"/>
    <mergeCell ref="C17:E17"/>
    <mergeCell ref="C18:E18"/>
    <mergeCell ref="C19:E19"/>
    <mergeCell ref="K4:K5"/>
    <mergeCell ref="L4:L5"/>
    <mergeCell ref="C7:E7"/>
    <mergeCell ref="C8:E8"/>
    <mergeCell ref="C9:E9"/>
    <mergeCell ref="C10:E10"/>
    <mergeCell ref="F7:I7"/>
    <mergeCell ref="F8:I8"/>
    <mergeCell ref="F9:I9"/>
    <mergeCell ref="F10:I10"/>
    <mergeCell ref="F4:I5"/>
    <mergeCell ref="C6:E6"/>
    <mergeCell ref="F6:I6"/>
    <mergeCell ref="B4:E5"/>
    <mergeCell ref="C38:E38"/>
    <mergeCell ref="C39:E39"/>
    <mergeCell ref="C40:E40"/>
    <mergeCell ref="C41:E41"/>
    <mergeCell ref="C42:E42"/>
    <mergeCell ref="C43:E43"/>
    <mergeCell ref="C35:E35"/>
    <mergeCell ref="C36:E36"/>
    <mergeCell ref="C37:E37"/>
    <mergeCell ref="C53:E53"/>
    <mergeCell ref="C54:E54"/>
    <mergeCell ref="C55:E55"/>
    <mergeCell ref="C44:E44"/>
    <mergeCell ref="C45:E45"/>
    <mergeCell ref="C46:E46"/>
    <mergeCell ref="C47:E47"/>
    <mergeCell ref="C48:E48"/>
    <mergeCell ref="C49:E49"/>
    <mergeCell ref="C50:E50"/>
    <mergeCell ref="C51:E51"/>
    <mergeCell ref="C52:E52"/>
    <mergeCell ref="F33:I33"/>
    <mergeCell ref="F34:I34"/>
    <mergeCell ref="C32:E32"/>
    <mergeCell ref="C33:E33"/>
    <mergeCell ref="C34:E34"/>
    <mergeCell ref="C26:E26"/>
    <mergeCell ref="C27:E27"/>
    <mergeCell ref="C28:E28"/>
    <mergeCell ref="C29:E29"/>
    <mergeCell ref="C30:E30"/>
    <mergeCell ref="C31:E31"/>
    <mergeCell ref="F11:I11"/>
    <mergeCell ref="F12:I12"/>
    <mergeCell ref="F13:I13"/>
    <mergeCell ref="F14:I14"/>
    <mergeCell ref="F15:I15"/>
    <mergeCell ref="F16:I16"/>
    <mergeCell ref="F30:I30"/>
    <mergeCell ref="F31:I31"/>
    <mergeCell ref="F32:I32"/>
    <mergeCell ref="F23:I23"/>
    <mergeCell ref="F24:I24"/>
    <mergeCell ref="F25:I25"/>
    <mergeCell ref="F26:I26"/>
    <mergeCell ref="F27:I27"/>
    <mergeCell ref="F28:I28"/>
    <mergeCell ref="F17:I17"/>
    <mergeCell ref="F18:I18"/>
    <mergeCell ref="F19:I19"/>
    <mergeCell ref="F20:I20"/>
    <mergeCell ref="F21:I21"/>
    <mergeCell ref="F22:I22"/>
    <mergeCell ref="A2:M2"/>
    <mergeCell ref="F53:I53"/>
    <mergeCell ref="F54:I54"/>
    <mergeCell ref="F55:I55"/>
    <mergeCell ref="A4:A5"/>
    <mergeCell ref="F47:I47"/>
    <mergeCell ref="F48:I48"/>
    <mergeCell ref="F49:I49"/>
    <mergeCell ref="F50:I50"/>
    <mergeCell ref="F51:I51"/>
    <mergeCell ref="F52:I52"/>
    <mergeCell ref="F41:I41"/>
    <mergeCell ref="F42:I42"/>
    <mergeCell ref="F43:I43"/>
    <mergeCell ref="F44:I44"/>
    <mergeCell ref="F45:I45"/>
    <mergeCell ref="F46:I46"/>
    <mergeCell ref="F35:I35"/>
    <mergeCell ref="F36:I36"/>
    <mergeCell ref="F37:I37"/>
    <mergeCell ref="F38:I38"/>
    <mergeCell ref="F39:I39"/>
    <mergeCell ref="F40:I40"/>
    <mergeCell ref="F29:I29"/>
    <mergeCell ref="B63:D63"/>
    <mergeCell ref="B64:D64"/>
    <mergeCell ref="E60:J60"/>
    <mergeCell ref="E61:J61"/>
    <mergeCell ref="E62:J62"/>
    <mergeCell ref="E63:J63"/>
    <mergeCell ref="E64:J64"/>
    <mergeCell ref="A57:C57"/>
    <mergeCell ref="B60:D60"/>
    <mergeCell ref="B61:D61"/>
    <mergeCell ref="B62:D62"/>
  </mergeCells>
  <phoneticPr fontId="1"/>
  <dataValidations count="2">
    <dataValidation type="list" allowBlank="1" showInputMessage="1" showErrorMessage="1" errorTitle="入力エラー" error="プルダウンより選択してください。" sqref="B6:B55" xr:uid="{00000000-0002-0000-0F00-000000000000}">
      <formula1>"Mr.,Ms."</formula1>
    </dataValidation>
    <dataValidation type="list" allowBlank="1" showInputMessage="1" showErrorMessage="1" errorTitle="入力エラー" error="プルダウンより選択してください。" sqref="J6:J55" xr:uid="{00000000-0002-0000-0F00-000001000000}">
      <formula1>"1,2,3,4,5"</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530E-1B58-48B9-BF1C-997AA6AF7B57}">
  <sheetPr>
    <tabColor theme="0" tint="-0.499984740745262"/>
  </sheetPr>
  <dimension ref="A1:R35"/>
  <sheetViews>
    <sheetView showGridLines="0" showZeros="0" view="pageBreakPreview" zoomScale="70" zoomScaleNormal="100" zoomScaleSheetLayoutView="70" workbookViewId="0">
      <pane ySplit="7" topLeftCell="A8" activePane="bottomLeft" state="frozen"/>
      <selection pane="bottomLeft" activeCell="L28" sqref="L25:L28"/>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8.26953125" style="3" customWidth="1"/>
    <col min="9" max="9" width="7.90625" style="3" customWidth="1"/>
    <col min="10" max="12" width="9" style="3"/>
    <col min="13" max="14" width="7.90625" style="3" customWidth="1"/>
    <col min="15" max="15" width="8.26953125" style="3" customWidth="1"/>
    <col min="16" max="16384" width="9" style="3"/>
  </cols>
  <sheetData>
    <row r="1" spans="1:18" ht="17.25" customHeight="1">
      <c r="R1" s="57" t="s">
        <v>860</v>
      </c>
    </row>
    <row r="2" spans="1:18" ht="17.25" customHeight="1">
      <c r="A2" s="699" t="s">
        <v>631</v>
      </c>
      <c r="B2" s="699"/>
      <c r="C2" s="699"/>
      <c r="D2" s="699"/>
      <c r="E2" s="699"/>
      <c r="F2" s="699"/>
      <c r="G2" s="699"/>
      <c r="H2" s="699"/>
      <c r="I2" s="699"/>
      <c r="J2" s="699"/>
      <c r="K2" s="699"/>
      <c r="L2" s="699"/>
      <c r="M2" s="699"/>
      <c r="N2" s="699"/>
      <c r="O2" s="699"/>
      <c r="R2" s="57" t="s">
        <v>104</v>
      </c>
    </row>
    <row r="3" spans="1:18" ht="17.25" customHeight="1">
      <c r="R3" s="57" t="s">
        <v>105</v>
      </c>
    </row>
    <row r="4" spans="1:18" ht="17.25" customHeight="1">
      <c r="A4" s="700" t="s">
        <v>95</v>
      </c>
      <c r="B4" s="700"/>
      <c r="C4" s="700"/>
      <c r="D4" s="700"/>
      <c r="E4" s="700"/>
      <c r="F4" s="700"/>
      <c r="G4" s="700"/>
      <c r="H4" s="700"/>
      <c r="I4" s="700"/>
      <c r="J4" s="700"/>
      <c r="K4" s="700"/>
      <c r="L4" s="700"/>
      <c r="M4" s="700"/>
      <c r="N4" s="700"/>
      <c r="O4" s="700"/>
      <c r="R4" s="57" t="s">
        <v>106</v>
      </c>
    </row>
    <row r="5" spans="1:18" ht="17.25" customHeight="1" thickBot="1">
      <c r="R5" s="57" t="s">
        <v>107</v>
      </c>
    </row>
    <row r="6" spans="1:18" ht="17.25" customHeight="1">
      <c r="A6" s="701" t="s">
        <v>96</v>
      </c>
      <c r="B6" s="703" t="s">
        <v>97</v>
      </c>
      <c r="C6" s="703"/>
      <c r="D6" s="703"/>
      <c r="E6" s="703"/>
      <c r="F6" s="704" t="s">
        <v>32</v>
      </c>
      <c r="G6" s="704" t="s">
        <v>859</v>
      </c>
      <c r="H6" s="30" t="s">
        <v>101</v>
      </c>
      <c r="I6" s="703" t="s">
        <v>102</v>
      </c>
      <c r="J6" s="703"/>
      <c r="K6" s="703"/>
      <c r="L6" s="703"/>
      <c r="M6" s="704" t="s">
        <v>32</v>
      </c>
      <c r="N6" s="704" t="s">
        <v>859</v>
      </c>
      <c r="O6" s="30" t="s">
        <v>101</v>
      </c>
      <c r="R6" s="57" t="s">
        <v>861</v>
      </c>
    </row>
    <row r="7" spans="1:18" ht="17.25" customHeight="1" thickBot="1">
      <c r="A7" s="702"/>
      <c r="B7" s="706" t="s">
        <v>885</v>
      </c>
      <c r="C7" s="707"/>
      <c r="D7" s="707"/>
      <c r="E7" s="708"/>
      <c r="F7" s="705"/>
      <c r="G7" s="705"/>
      <c r="H7" s="29" t="s">
        <v>109</v>
      </c>
      <c r="I7" s="706" t="s">
        <v>888</v>
      </c>
      <c r="J7" s="707"/>
      <c r="K7" s="707"/>
      <c r="L7" s="708"/>
      <c r="M7" s="705"/>
      <c r="N7" s="705"/>
      <c r="O7" s="29" t="s">
        <v>109</v>
      </c>
    </row>
    <row r="8" spans="1:18" ht="36.75" customHeight="1">
      <c r="A8" s="279">
        <v>45159</v>
      </c>
      <c r="B8" s="412" t="s">
        <v>860</v>
      </c>
      <c r="C8" s="693" t="s">
        <v>886</v>
      </c>
      <c r="D8" s="694"/>
      <c r="E8" s="695"/>
      <c r="F8" s="413"/>
      <c r="G8" s="424"/>
      <c r="H8" s="411" t="s">
        <v>511</v>
      </c>
      <c r="I8" s="412" t="s">
        <v>104</v>
      </c>
      <c r="J8" s="693" t="s">
        <v>890</v>
      </c>
      <c r="K8" s="694"/>
      <c r="L8" s="695"/>
      <c r="M8" s="413" t="s">
        <v>889</v>
      </c>
      <c r="N8" s="426">
        <v>1.5</v>
      </c>
      <c r="O8" s="411" t="s">
        <v>511</v>
      </c>
    </row>
    <row r="9" spans="1:18" ht="36.75" customHeight="1">
      <c r="A9" s="222">
        <f>A8</f>
        <v>45159</v>
      </c>
      <c r="B9" s="409" t="s">
        <v>104</v>
      </c>
      <c r="C9" s="696" t="s">
        <v>887</v>
      </c>
      <c r="D9" s="697"/>
      <c r="E9" s="698"/>
      <c r="F9" s="406" t="s">
        <v>862</v>
      </c>
      <c r="G9" s="407">
        <v>2.5</v>
      </c>
      <c r="H9" s="177">
        <f>SUM(G8:G10)</f>
        <v>2.5</v>
      </c>
      <c r="I9" s="409" t="s">
        <v>105</v>
      </c>
      <c r="J9" s="696" t="s">
        <v>891</v>
      </c>
      <c r="K9" s="697"/>
      <c r="L9" s="698"/>
      <c r="M9" s="406" t="s">
        <v>892</v>
      </c>
      <c r="N9" s="427">
        <v>1.5</v>
      </c>
      <c r="O9" s="177">
        <f>SUM(N8:N10)</f>
        <v>3</v>
      </c>
    </row>
    <row r="10" spans="1:18" ht="33" customHeight="1">
      <c r="A10" s="224"/>
      <c r="B10" s="410"/>
      <c r="C10" s="709"/>
      <c r="D10" s="710"/>
      <c r="E10" s="711"/>
      <c r="F10" s="408"/>
      <c r="G10" s="425"/>
      <c r="H10" s="178"/>
      <c r="I10" s="410"/>
      <c r="J10" s="709"/>
      <c r="K10" s="710"/>
      <c r="L10" s="711"/>
      <c r="M10" s="408"/>
      <c r="N10" s="428"/>
      <c r="O10" s="178"/>
    </row>
    <row r="11" spans="1:18" ht="36.75" customHeight="1">
      <c r="A11" s="279">
        <f>A8+1</f>
        <v>45160</v>
      </c>
      <c r="B11" s="412" t="s">
        <v>104</v>
      </c>
      <c r="C11" s="693" t="s">
        <v>893</v>
      </c>
      <c r="D11" s="694"/>
      <c r="E11" s="695"/>
      <c r="F11" s="413" t="s">
        <v>894</v>
      </c>
      <c r="G11" s="424">
        <v>3</v>
      </c>
      <c r="H11" s="411" t="s">
        <v>511</v>
      </c>
      <c r="I11" s="412" t="s">
        <v>104</v>
      </c>
      <c r="J11" s="693" t="s">
        <v>895</v>
      </c>
      <c r="K11" s="694"/>
      <c r="L11" s="695"/>
      <c r="M11" s="413" t="s">
        <v>894</v>
      </c>
      <c r="N11" s="426">
        <v>1.5</v>
      </c>
      <c r="O11" s="411" t="s">
        <v>511</v>
      </c>
    </row>
    <row r="12" spans="1:18" ht="36.75" customHeight="1">
      <c r="A12" s="222">
        <f>A11</f>
        <v>45160</v>
      </c>
      <c r="B12" s="409"/>
      <c r="C12" s="696"/>
      <c r="D12" s="697"/>
      <c r="E12" s="698"/>
      <c r="F12" s="406"/>
      <c r="G12" s="407"/>
      <c r="H12" s="177">
        <f>SUM(G11:G13)</f>
        <v>3</v>
      </c>
      <c r="I12" s="409" t="s">
        <v>105</v>
      </c>
      <c r="J12" s="696" t="s">
        <v>896</v>
      </c>
      <c r="K12" s="697"/>
      <c r="L12" s="698"/>
      <c r="M12" s="406" t="s">
        <v>894</v>
      </c>
      <c r="N12" s="427">
        <v>1.5</v>
      </c>
      <c r="O12" s="177">
        <f>SUM(N11:N13)</f>
        <v>3</v>
      </c>
    </row>
    <row r="13" spans="1:18" ht="33" customHeight="1">
      <c r="A13" s="224"/>
      <c r="B13" s="410"/>
      <c r="C13" s="709"/>
      <c r="D13" s="710"/>
      <c r="E13" s="711"/>
      <c r="F13" s="408"/>
      <c r="G13" s="425"/>
      <c r="H13" s="178"/>
      <c r="I13" s="410"/>
      <c r="J13" s="709"/>
      <c r="K13" s="710"/>
      <c r="L13" s="711"/>
      <c r="M13" s="408"/>
      <c r="N13" s="428"/>
      <c r="O13" s="178"/>
    </row>
    <row r="14" spans="1:18" ht="36.75" customHeight="1">
      <c r="A14" s="279">
        <f>A11+1</f>
        <v>45161</v>
      </c>
      <c r="B14" s="412" t="s">
        <v>104</v>
      </c>
      <c r="C14" s="693" t="s">
        <v>897</v>
      </c>
      <c r="D14" s="694"/>
      <c r="E14" s="695"/>
      <c r="F14" s="413" t="s">
        <v>894</v>
      </c>
      <c r="G14" s="424">
        <v>3</v>
      </c>
      <c r="H14" s="411" t="s">
        <v>511</v>
      </c>
      <c r="I14" s="412" t="s">
        <v>104</v>
      </c>
      <c r="J14" s="693" t="s">
        <v>898</v>
      </c>
      <c r="K14" s="694"/>
      <c r="L14" s="695"/>
      <c r="M14" s="413" t="s">
        <v>862</v>
      </c>
      <c r="N14" s="426">
        <v>1</v>
      </c>
      <c r="O14" s="411" t="s">
        <v>511</v>
      </c>
    </row>
    <row r="15" spans="1:18" ht="36.75" customHeight="1">
      <c r="A15" s="222">
        <f>A14</f>
        <v>45161</v>
      </c>
      <c r="B15" s="409"/>
      <c r="C15" s="696"/>
      <c r="D15" s="697"/>
      <c r="E15" s="698"/>
      <c r="F15" s="406"/>
      <c r="G15" s="407"/>
      <c r="H15" s="177">
        <f>SUM(G14:G16)</f>
        <v>3</v>
      </c>
      <c r="I15" s="409" t="s">
        <v>105</v>
      </c>
      <c r="J15" s="696" t="s">
        <v>899</v>
      </c>
      <c r="K15" s="697"/>
      <c r="L15" s="698"/>
      <c r="M15" s="406" t="s">
        <v>894</v>
      </c>
      <c r="N15" s="427">
        <v>2</v>
      </c>
      <c r="O15" s="177">
        <f>SUM(N14:N16)</f>
        <v>3.5</v>
      </c>
    </row>
    <row r="16" spans="1:18" ht="33" customHeight="1">
      <c r="A16" s="224"/>
      <c r="B16" s="410"/>
      <c r="C16" s="709"/>
      <c r="D16" s="710"/>
      <c r="E16" s="711"/>
      <c r="F16" s="408"/>
      <c r="G16" s="425"/>
      <c r="H16" s="178"/>
      <c r="I16" s="410" t="s">
        <v>861</v>
      </c>
      <c r="J16" s="709" t="s">
        <v>900</v>
      </c>
      <c r="K16" s="710"/>
      <c r="L16" s="711"/>
      <c r="M16" s="408"/>
      <c r="N16" s="428">
        <v>0.5</v>
      </c>
      <c r="O16" s="178"/>
    </row>
    <row r="17" spans="1:15" ht="36.75" hidden="1" customHeight="1">
      <c r="A17" s="279">
        <f>A14+1</f>
        <v>45162</v>
      </c>
      <c r="B17" s="412"/>
      <c r="C17" s="693"/>
      <c r="D17" s="694"/>
      <c r="E17" s="695"/>
      <c r="F17" s="413"/>
      <c r="G17" s="424"/>
      <c r="H17" s="411"/>
      <c r="I17" s="412"/>
      <c r="J17" s="693"/>
      <c r="K17" s="694"/>
      <c r="L17" s="695"/>
      <c r="M17" s="413"/>
      <c r="N17" s="426"/>
      <c r="O17" s="411"/>
    </row>
    <row r="18" spans="1:15" ht="36.75" hidden="1" customHeight="1">
      <c r="A18" s="222">
        <f>A17</f>
        <v>45162</v>
      </c>
      <c r="B18" s="409"/>
      <c r="C18" s="696"/>
      <c r="D18" s="697"/>
      <c r="E18" s="698"/>
      <c r="F18" s="406"/>
      <c r="G18" s="407"/>
      <c r="H18" s="177">
        <f>SUM(G17:G19)</f>
        <v>0</v>
      </c>
      <c r="I18" s="409"/>
      <c r="J18" s="696"/>
      <c r="K18" s="697"/>
      <c r="L18" s="698"/>
      <c r="M18" s="406"/>
      <c r="N18" s="427"/>
      <c r="O18" s="177">
        <f>SUM(N17:N19)</f>
        <v>0</v>
      </c>
    </row>
    <row r="19" spans="1:15" ht="33" hidden="1" customHeight="1">
      <c r="A19" s="224"/>
      <c r="B19" s="410"/>
      <c r="C19" s="709"/>
      <c r="D19" s="710"/>
      <c r="E19" s="711"/>
      <c r="F19" s="408"/>
      <c r="G19" s="425"/>
      <c r="H19" s="178"/>
      <c r="I19" s="410"/>
      <c r="J19" s="709"/>
      <c r="K19" s="710"/>
      <c r="L19" s="711"/>
      <c r="M19" s="408"/>
      <c r="N19" s="428"/>
      <c r="O19" s="178"/>
    </row>
    <row r="20" spans="1:15" ht="36.75" hidden="1" customHeight="1">
      <c r="A20" s="279">
        <f>A17+1</f>
        <v>45163</v>
      </c>
      <c r="B20" s="412"/>
      <c r="C20" s="693"/>
      <c r="D20" s="694"/>
      <c r="E20" s="695"/>
      <c r="F20" s="413"/>
      <c r="G20" s="424"/>
      <c r="H20" s="411"/>
      <c r="I20" s="412"/>
      <c r="J20" s="693"/>
      <c r="K20" s="694"/>
      <c r="L20" s="695"/>
      <c r="M20" s="413"/>
      <c r="N20" s="426"/>
      <c r="O20" s="411"/>
    </row>
    <row r="21" spans="1:15" ht="36.75" hidden="1" customHeight="1">
      <c r="A21" s="222">
        <f>A20</f>
        <v>45163</v>
      </c>
      <c r="B21" s="409"/>
      <c r="C21" s="696"/>
      <c r="D21" s="697"/>
      <c r="E21" s="698"/>
      <c r="F21" s="406"/>
      <c r="G21" s="407"/>
      <c r="H21" s="177">
        <f>SUM(G20:G22)</f>
        <v>0</v>
      </c>
      <c r="I21" s="409"/>
      <c r="J21" s="696"/>
      <c r="K21" s="697"/>
      <c r="L21" s="698"/>
      <c r="M21" s="406"/>
      <c r="N21" s="427"/>
      <c r="O21" s="177">
        <f>SUM(N20:N22)</f>
        <v>0</v>
      </c>
    </row>
    <row r="22" spans="1:15" ht="33" hidden="1" customHeight="1">
      <c r="A22" s="224"/>
      <c r="B22" s="410"/>
      <c r="C22" s="709"/>
      <c r="D22" s="710"/>
      <c r="E22" s="711"/>
      <c r="F22" s="408"/>
      <c r="G22" s="425"/>
      <c r="H22" s="178"/>
      <c r="I22" s="410"/>
      <c r="J22" s="709"/>
      <c r="K22" s="710"/>
      <c r="L22" s="711"/>
      <c r="M22" s="408"/>
      <c r="N22" s="428"/>
      <c r="O22" s="178"/>
    </row>
    <row r="24" spans="1:15" ht="17.25" customHeight="1">
      <c r="H24" s="395"/>
      <c r="I24" s="17" t="s">
        <v>862</v>
      </c>
      <c r="J24" s="17" t="s">
        <v>868</v>
      </c>
      <c r="K24" s="17" t="s">
        <v>901</v>
      </c>
      <c r="L24" s="429"/>
      <c r="M24" s="414" t="s">
        <v>827</v>
      </c>
    </row>
    <row r="25" spans="1:15" ht="17.25" customHeight="1">
      <c r="A25" s="712" t="s">
        <v>103</v>
      </c>
      <c r="B25" s="712"/>
      <c r="C25" s="714"/>
      <c r="D25" s="714"/>
      <c r="E25" s="714"/>
      <c r="F25" s="714"/>
      <c r="G25" s="403"/>
      <c r="H25" s="57" t="s">
        <v>104</v>
      </c>
      <c r="I25" s="415">
        <f>SUMIFS(G8:G22,F8:F22,$I$24,B8:B22,$H25)+SUMIFS(N8:N22,M8:M22,$I$24,I8:I22,$H25)</f>
        <v>5</v>
      </c>
      <c r="J25" s="415">
        <f>SUMIFS(G8:$G$22,F8:$F$22,$J$24,$B$8:$B$22,$H25)+SUMIFS($N$8:$N$22,$M$8:$M$22,$J$24,$I$8:$I$22,$H25)</f>
        <v>7.5</v>
      </c>
      <c r="K25" s="415">
        <f>SUMIFS(G8:$G$22,F8:$F$22,$K$24,$B$8:$B$22,$H25)+SUMIFS($N$8:$N$22,$M$8:$M$22,$K$24,$I$8:$I$22,$H25)</f>
        <v>0</v>
      </c>
      <c r="L25" s="416">
        <f>SUMIFS(G8:$G$22,F8:$F$22,$L$24,$B$8:$B$22,$H25)+SUMIFS($N$8:$N$22,$M$8:$M$22,$L$24,$I$8:$I$22,$H25)</f>
        <v>0</v>
      </c>
      <c r="M25" s="417">
        <f>SUM(I25:L25)</f>
        <v>12.5</v>
      </c>
    </row>
    <row r="26" spans="1:15" ht="17.25" customHeight="1">
      <c r="A26" s="712" t="s">
        <v>71</v>
      </c>
      <c r="B26" s="712"/>
      <c r="C26" s="713" t="str">
        <f>①海外研修実施希望申込書!H61</f>
        <v>英語</v>
      </c>
      <c r="D26" s="713"/>
      <c r="E26" s="713"/>
      <c r="F26" s="713"/>
      <c r="G26" s="404"/>
      <c r="H26" s="57" t="s">
        <v>105</v>
      </c>
      <c r="I26" s="415">
        <f>SUMIFS(G8:G22,F8:F22,$I$24,B8:B22,$H26)+SUMIFS(N8:N22,M8:M22,$I$24,I8:I22,$H26)</f>
        <v>0</v>
      </c>
      <c r="J26" s="415">
        <f>SUMIFS(G8:G22,F8:F22,$J$24,B8:B22,$H26)+SUMIFS(N8:N22,M8:M22,$J$24,I8:I22,$H26)</f>
        <v>3.5</v>
      </c>
      <c r="K26" s="415">
        <f>SUMIFS(G8:G22,F8:F22,$K$24,B8:B22,$H26)+SUMIFS(N8:N22,M8:M22,$K$24,I8:I22,$H26)</f>
        <v>1.5</v>
      </c>
      <c r="L26" s="416">
        <f>SUMIFS(G8:G22,F8:F22,$L$24,B8:B22,$H26)+SUMIFS(N8:N22,M8:M22,$L$24,I8:I22,$H26)</f>
        <v>0</v>
      </c>
      <c r="M26" s="417">
        <f t="shared" ref="M26:M28" si="0">SUM(I26:L26)</f>
        <v>5</v>
      </c>
    </row>
    <row r="27" spans="1:15" ht="17.25" customHeight="1">
      <c r="A27" s="712" t="s">
        <v>72</v>
      </c>
      <c r="B27" s="712"/>
      <c r="C27" s="713" t="str">
        <f>IF(①海外研修実施希望申込書!D62="なし","通訳なし",①海外研修実施希望申込書!H63)</f>
        <v>インドネシア語</v>
      </c>
      <c r="D27" s="713"/>
      <c r="E27" s="713"/>
      <c r="F27" s="713"/>
      <c r="G27" s="404"/>
      <c r="H27" s="57" t="s">
        <v>106</v>
      </c>
      <c r="I27" s="415">
        <f>SUMIFS(G8:G22,F8:F22,$I$24,B8:B22,$H27)+SUMIFS(N8:N22,M8:M22,$I$24,I8:I22,$H27)</f>
        <v>0</v>
      </c>
      <c r="J27" s="415">
        <f>SUMIFS(G8:G22,F8:F22,$J$24,B8:B22,$H27)+SUMIFS(N8:N22,M8:M22,$J$24,I8:I22,$H27)</f>
        <v>0</v>
      </c>
      <c r="K27" s="415">
        <f>SUMIFS(G8:G22,F8:F22,$K$24,B8:B22,$H27)+SUMIFS(N8:N22,M8:M22,$K$24,I8:I22,$H27)</f>
        <v>0</v>
      </c>
      <c r="L27" s="416">
        <f>SUMIFS(G8:G22,F8:F22,$L$24,B8:B22,$H27)+SUMIFS(N8:N22,M8:M22,$L$24,I8:I22,$H27)</f>
        <v>0</v>
      </c>
      <c r="M27" s="417">
        <f t="shared" si="0"/>
        <v>0</v>
      </c>
    </row>
    <row r="28" spans="1:15" ht="17.25" customHeight="1" thickBot="1">
      <c r="G28" s="405"/>
      <c r="H28" s="396" t="s">
        <v>107</v>
      </c>
      <c r="I28" s="418">
        <f>SUMIFS(G8:G22,F8:F22,$I$24,B8:B22,$H28)+SUMIFS(N8:N22,M8:M22,$I$24,I8:I22,$H28)</f>
        <v>0</v>
      </c>
      <c r="J28" s="418">
        <f>SUMIFS(G8:G22,F8:F22,$J$24,B8:B22,$H28)+SUMIFS(N8:N22,M8:M22,$J$24,I8:I22,$H28)</f>
        <v>0</v>
      </c>
      <c r="K28" s="418">
        <f>SUMIFS(G8:G22,F8:F22,$K$24,B8:B22,$H28)+SUMIFS(N8:N22,M8:M22,$K$24,I8:I22,$H28)</f>
        <v>0</v>
      </c>
      <c r="L28" s="419">
        <f>SUMIFS(G8:G22,F8:F22,$L$24,B8:B22,$H28)+SUMIFS(N8:N22,M8:M22,$L$24,I8:I22,$H28)</f>
        <v>0</v>
      </c>
      <c r="M28" s="420">
        <f t="shared" si="0"/>
        <v>0</v>
      </c>
    </row>
    <row r="29" spans="1:15" ht="17.25" customHeight="1" thickTop="1">
      <c r="H29" s="71" t="s">
        <v>827</v>
      </c>
      <c r="I29" s="421">
        <f>SUM(I25:I28)</f>
        <v>5</v>
      </c>
      <c r="J29" s="421">
        <f t="shared" ref="J29:M29" si="1">SUM(J25:J28)</f>
        <v>11</v>
      </c>
      <c r="K29" s="421">
        <f t="shared" si="1"/>
        <v>1.5</v>
      </c>
      <c r="L29" s="422">
        <f t="shared" si="1"/>
        <v>0</v>
      </c>
      <c r="M29" s="423">
        <f t="shared" si="1"/>
        <v>17.5</v>
      </c>
    </row>
    <row r="31" spans="1:15" ht="17.25" customHeight="1">
      <c r="A31" s="3" t="s">
        <v>110</v>
      </c>
    </row>
    <row r="32" spans="1:15" ht="17.25" customHeight="1">
      <c r="A32" s="3" t="s">
        <v>870</v>
      </c>
    </row>
    <row r="33" spans="1:1" ht="17.25" customHeight="1">
      <c r="A33" s="3" t="s">
        <v>111</v>
      </c>
    </row>
    <row r="34" spans="1:1" ht="17.25" customHeight="1">
      <c r="A34" s="3" t="s">
        <v>113</v>
      </c>
    </row>
    <row r="35" spans="1:1" ht="17.25" customHeight="1">
      <c r="A35" s="3" t="s">
        <v>112</v>
      </c>
    </row>
  </sheetData>
  <mergeCells count="47">
    <mergeCell ref="A27:B27"/>
    <mergeCell ref="C27:F27"/>
    <mergeCell ref="C22:E22"/>
    <mergeCell ref="J22:L22"/>
    <mergeCell ref="A25:B25"/>
    <mergeCell ref="C25:F25"/>
    <mergeCell ref="A26:B26"/>
    <mergeCell ref="C26:F26"/>
    <mergeCell ref="C19:E19"/>
    <mergeCell ref="J19:L19"/>
    <mergeCell ref="C20:E20"/>
    <mergeCell ref="J20:L20"/>
    <mergeCell ref="C21:E21"/>
    <mergeCell ref="J21:L21"/>
    <mergeCell ref="C16:E16"/>
    <mergeCell ref="J16:L16"/>
    <mergeCell ref="C17:E17"/>
    <mergeCell ref="J17:L17"/>
    <mergeCell ref="C18:E18"/>
    <mergeCell ref="J18:L18"/>
    <mergeCell ref="C13:E13"/>
    <mergeCell ref="J13:L13"/>
    <mergeCell ref="C14:E14"/>
    <mergeCell ref="J14:L14"/>
    <mergeCell ref="C15:E15"/>
    <mergeCell ref="J15:L15"/>
    <mergeCell ref="C11:E11"/>
    <mergeCell ref="J11:L11"/>
    <mergeCell ref="C12:E12"/>
    <mergeCell ref="J12:L12"/>
    <mergeCell ref="C10:E10"/>
    <mergeCell ref="J10:L10"/>
    <mergeCell ref="C8:E8"/>
    <mergeCell ref="J8:L8"/>
    <mergeCell ref="C9:E9"/>
    <mergeCell ref="A2:O2"/>
    <mergeCell ref="A4:O4"/>
    <mergeCell ref="A6:A7"/>
    <mergeCell ref="B6:E6"/>
    <mergeCell ref="F6:F7"/>
    <mergeCell ref="G6:G7"/>
    <mergeCell ref="I6:L6"/>
    <mergeCell ref="M6:M7"/>
    <mergeCell ref="N6:N7"/>
    <mergeCell ref="B7:E7"/>
    <mergeCell ref="I7:L7"/>
    <mergeCell ref="J9:L9"/>
  </mergeCells>
  <phoneticPr fontId="1"/>
  <dataValidations count="1">
    <dataValidation type="list" allowBlank="1" showInputMessage="1" showErrorMessage="1" sqref="B8:B22 I8:I22" xr:uid="{1947A85E-204E-436B-9601-3A63F7C9265E}">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231E-E42F-46EE-BE63-6A93B6E8EF96}">
  <sheetPr>
    <tabColor theme="9" tint="0.59999389629810485"/>
    <pageSetUpPr fitToPage="1"/>
  </sheetPr>
  <dimension ref="A1:R65"/>
  <sheetViews>
    <sheetView showGridLines="0" showZeros="0" view="pageBreakPreview" zoomScale="70" zoomScaleNormal="100" zoomScaleSheetLayoutView="70" workbookViewId="0">
      <pane ySplit="7" topLeftCell="A8" activePane="bottomLeft" state="frozen"/>
      <selection pane="bottomLeft" activeCell="G9" sqref="G9"/>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7.08984375" style="3" customWidth="1"/>
    <col min="9" max="9" width="7.90625" style="3" customWidth="1"/>
    <col min="10" max="12" width="9" style="3"/>
    <col min="13" max="14" width="7.90625" style="3" customWidth="1"/>
    <col min="15" max="15" width="7.08984375" style="3" customWidth="1"/>
    <col min="16" max="16384" width="9" style="3"/>
  </cols>
  <sheetData>
    <row r="1" spans="1:18" ht="17.25" customHeight="1">
      <c r="R1" s="57" t="s">
        <v>860</v>
      </c>
    </row>
    <row r="2" spans="1:18" ht="17.25" customHeight="1">
      <c r="A2" s="699"/>
      <c r="B2" s="699"/>
      <c r="C2" s="699"/>
      <c r="D2" s="699"/>
      <c r="E2" s="699"/>
      <c r="F2" s="699"/>
      <c r="G2" s="699"/>
      <c r="H2" s="699"/>
      <c r="I2" s="699"/>
      <c r="J2" s="699"/>
      <c r="K2" s="699"/>
      <c r="L2" s="699"/>
      <c r="M2" s="699"/>
      <c r="N2" s="699"/>
      <c r="O2" s="699"/>
      <c r="R2" s="57" t="s">
        <v>104</v>
      </c>
    </row>
    <row r="3" spans="1:18" ht="17.25" customHeight="1">
      <c r="R3" s="57" t="s">
        <v>105</v>
      </c>
    </row>
    <row r="4" spans="1:18" ht="17.25" customHeight="1">
      <c r="A4" s="700" t="s">
        <v>871</v>
      </c>
      <c r="B4" s="700"/>
      <c r="C4" s="700"/>
      <c r="D4" s="700"/>
      <c r="E4" s="700"/>
      <c r="F4" s="700"/>
      <c r="G4" s="700"/>
      <c r="H4" s="700"/>
      <c r="I4" s="700"/>
      <c r="J4" s="700"/>
      <c r="K4" s="700"/>
      <c r="L4" s="700"/>
      <c r="M4" s="700"/>
      <c r="N4" s="700"/>
      <c r="O4" s="700"/>
      <c r="R4" s="57" t="s">
        <v>106</v>
      </c>
    </row>
    <row r="5" spans="1:18" ht="17.25" customHeight="1" thickBot="1">
      <c r="R5" s="57" t="s">
        <v>107</v>
      </c>
    </row>
    <row r="6" spans="1:18" ht="17.25" customHeight="1">
      <c r="A6" s="701" t="s">
        <v>96</v>
      </c>
      <c r="B6" s="703" t="s">
        <v>97</v>
      </c>
      <c r="C6" s="703"/>
      <c r="D6" s="703"/>
      <c r="E6" s="703"/>
      <c r="F6" s="832" t="s">
        <v>32</v>
      </c>
      <c r="G6" s="834" t="s">
        <v>859</v>
      </c>
      <c r="H6" s="30" t="s">
        <v>101</v>
      </c>
      <c r="I6" s="703" t="s">
        <v>102</v>
      </c>
      <c r="J6" s="703"/>
      <c r="K6" s="703"/>
      <c r="L6" s="703"/>
      <c r="M6" s="832" t="s">
        <v>32</v>
      </c>
      <c r="N6" s="834" t="s">
        <v>859</v>
      </c>
      <c r="O6" s="30" t="s">
        <v>101</v>
      </c>
      <c r="R6" s="57" t="s">
        <v>861</v>
      </c>
    </row>
    <row r="7" spans="1:18" ht="17.25" customHeight="1">
      <c r="A7" s="1335"/>
      <c r="B7" s="1338" t="s">
        <v>98</v>
      </c>
      <c r="C7" s="970"/>
      <c r="D7" s="970"/>
      <c r="E7" s="970"/>
      <c r="F7" s="1336"/>
      <c r="G7" s="1337"/>
      <c r="H7" s="16" t="s">
        <v>109</v>
      </c>
      <c r="I7" s="1338" t="s">
        <v>98</v>
      </c>
      <c r="J7" s="970"/>
      <c r="K7" s="970"/>
      <c r="L7" s="970"/>
      <c r="M7" s="1336"/>
      <c r="N7" s="1337"/>
      <c r="O7" s="16" t="s">
        <v>109</v>
      </c>
    </row>
    <row r="8" spans="1:18" ht="36.75" customHeight="1">
      <c r="A8" s="430">
        <f>'②海外研修日程案 '!A8</f>
        <v>45159</v>
      </c>
      <c r="B8" s="431" t="str">
        <f>'②海外研修日程案 '!B8</f>
        <v>開講式</v>
      </c>
      <c r="C8" s="1331">
        <f>'②海外研修日程案 '!C8</f>
        <v>0</v>
      </c>
      <c r="D8" s="1332"/>
      <c r="E8" s="1332"/>
      <c r="F8" s="541">
        <f>'②海外研修日程案 '!F8</f>
        <v>0</v>
      </c>
      <c r="G8" s="544">
        <f>'②海外研修日程案 '!G8</f>
        <v>0</v>
      </c>
      <c r="H8" s="539" t="str">
        <f>'②海外研修日程案 '!H8</f>
        <v>タナカ通訳</v>
      </c>
      <c r="I8" s="431" t="str">
        <f>'②海外研修日程案 '!I8</f>
        <v>講義</v>
      </c>
      <c r="J8" s="1331" t="str">
        <f>'②海外研修日程案 '!J8</f>
        <v>機械部品Aの構造と機能説明</v>
      </c>
      <c r="K8" s="1332"/>
      <c r="L8" s="1332"/>
      <c r="M8" s="541" t="str">
        <f>'②海外研修日程案 '!M8</f>
        <v>佐藤講師</v>
      </c>
      <c r="N8" s="547">
        <f>'②海外研修日程案 '!N8</f>
        <v>3</v>
      </c>
      <c r="O8" s="539" t="str">
        <f>'②海外研修日程案 '!O8</f>
        <v>タナカ通訳</v>
      </c>
    </row>
    <row r="9" spans="1:18" ht="36.75" customHeight="1">
      <c r="A9" s="432">
        <f>A8</f>
        <v>45159</v>
      </c>
      <c r="B9" s="412" t="str">
        <f>'②海外研修日程案 '!B9</f>
        <v>講義</v>
      </c>
      <c r="C9" s="693" t="str">
        <f>'②海外研修日程案 '!C9</f>
        <v>〇〇機械全体の構造</v>
      </c>
      <c r="D9" s="694"/>
      <c r="E9" s="694"/>
      <c r="F9" s="534" t="str">
        <f>'②海外研修日程案 '!F9</f>
        <v>山田講師</v>
      </c>
      <c r="G9" s="531">
        <f>'②海外研修日程案 '!G9</f>
        <v>3</v>
      </c>
      <c r="H9" s="529">
        <f>SUM(G8:G10)</f>
        <v>3</v>
      </c>
      <c r="I9" s="412">
        <f>'②海外研修日程案 '!I9</f>
        <v>0</v>
      </c>
      <c r="J9" s="693">
        <f>'②海外研修日程案 '!J9</f>
        <v>0</v>
      </c>
      <c r="K9" s="694"/>
      <c r="L9" s="694"/>
      <c r="M9" s="534">
        <f>'②海外研修日程案 '!M9</f>
        <v>0</v>
      </c>
      <c r="N9" s="536">
        <f>'②海外研修日程案 '!N9</f>
        <v>0</v>
      </c>
      <c r="O9" s="529">
        <f>SUM(N8:N10)</f>
        <v>3</v>
      </c>
    </row>
    <row r="10" spans="1:18" ht="33" customHeight="1">
      <c r="A10" s="433"/>
      <c r="B10" s="434">
        <f>'②海外研修日程案 '!B10</f>
        <v>0</v>
      </c>
      <c r="C10" s="1325">
        <f>'②海外研修日程案 '!C10</f>
        <v>0</v>
      </c>
      <c r="D10" s="1326"/>
      <c r="E10" s="1326"/>
      <c r="F10" s="542">
        <f>'②海外研修日程案 '!F10</f>
        <v>0</v>
      </c>
      <c r="G10" s="545">
        <f>'②海外研修日程案 '!G10</f>
        <v>0</v>
      </c>
      <c r="H10" s="530"/>
      <c r="I10" s="434">
        <f>'②海外研修日程案 '!I10</f>
        <v>0</v>
      </c>
      <c r="J10" s="1325">
        <f>'②海外研修日程案 '!J10</f>
        <v>0</v>
      </c>
      <c r="K10" s="1326"/>
      <c r="L10" s="1326"/>
      <c r="M10" s="542">
        <f>'②海外研修日程案 '!M10</f>
        <v>0</v>
      </c>
      <c r="N10" s="548">
        <f>'②海外研修日程案 '!N10</f>
        <v>0</v>
      </c>
      <c r="O10" s="530"/>
    </row>
    <row r="11" spans="1:18" ht="36.75" customHeight="1">
      <c r="A11" s="430">
        <f>A8+1</f>
        <v>45160</v>
      </c>
      <c r="B11" s="431" t="str">
        <f>'②海外研修日程案 '!B11</f>
        <v>講義</v>
      </c>
      <c r="C11" s="1331" t="str">
        <f>'②海外研修日程案 '!C11</f>
        <v>機械部品Aの分解組立と調整</v>
      </c>
      <c r="D11" s="1332"/>
      <c r="E11" s="1332"/>
      <c r="F11" s="541" t="str">
        <f>'②海外研修日程案 '!F11</f>
        <v>山田講師</v>
      </c>
      <c r="G11" s="544">
        <f>'②海外研修日程案 '!G11</f>
        <v>1.5</v>
      </c>
      <c r="H11" s="539" t="s">
        <v>511</v>
      </c>
      <c r="I11" s="431" t="str">
        <f>'②海外研修日程案 '!I11</f>
        <v>視察</v>
      </c>
      <c r="J11" s="1331" t="str">
        <f>'②海外研修日程案 '!J11</f>
        <v>工場A　組立調整</v>
      </c>
      <c r="K11" s="1332"/>
      <c r="L11" s="1332"/>
      <c r="M11" s="541" t="str">
        <f>'②海外研修日程案 '!M11</f>
        <v>山田講師</v>
      </c>
      <c r="N11" s="547">
        <f>'②海外研修日程案 '!N11</f>
        <v>3</v>
      </c>
      <c r="O11" s="539" t="s">
        <v>511</v>
      </c>
    </row>
    <row r="12" spans="1:18" ht="36.75" customHeight="1">
      <c r="A12" s="432">
        <f>A11</f>
        <v>45160</v>
      </c>
      <c r="B12" s="412" t="str">
        <f>'②海外研修日程案 '!B12</f>
        <v>実技</v>
      </c>
      <c r="C12" s="693" t="str">
        <f>'②海外研修日程案 '!C12</f>
        <v>機械部品Aの分解組立と調整</v>
      </c>
      <c r="D12" s="694"/>
      <c r="E12" s="694"/>
      <c r="F12" s="534" t="str">
        <f>'②海外研修日程案 '!F12</f>
        <v>佐藤講師</v>
      </c>
      <c r="G12" s="531">
        <f>'②海外研修日程案 '!G12</f>
        <v>1.5</v>
      </c>
      <c r="H12" s="529">
        <f>SUM(G11:G13)</f>
        <v>3</v>
      </c>
      <c r="I12" s="412">
        <f>'②海外研修日程案 '!I12</f>
        <v>0</v>
      </c>
      <c r="J12" s="693">
        <f>'②海外研修日程案 '!J12</f>
        <v>0</v>
      </c>
      <c r="K12" s="694"/>
      <c r="L12" s="694"/>
      <c r="M12" s="534">
        <f>'②海外研修日程案 '!M12</f>
        <v>0</v>
      </c>
      <c r="N12" s="536">
        <f>'②海外研修日程案 '!N12</f>
        <v>0</v>
      </c>
      <c r="O12" s="529">
        <f>SUM(N11:N13)</f>
        <v>3</v>
      </c>
    </row>
    <row r="13" spans="1:18" ht="33" customHeight="1">
      <c r="A13" s="433"/>
      <c r="B13" s="434">
        <f>'②海外研修日程案 '!B13</f>
        <v>0</v>
      </c>
      <c r="C13" s="1325">
        <f>'②海外研修日程案 '!C13</f>
        <v>0</v>
      </c>
      <c r="D13" s="1326"/>
      <c r="E13" s="1326"/>
      <c r="F13" s="542">
        <f>'②海外研修日程案 '!F13</f>
        <v>0</v>
      </c>
      <c r="G13" s="545">
        <f>'②海外研修日程案 '!G13</f>
        <v>0</v>
      </c>
      <c r="H13" s="530"/>
      <c r="I13" s="434">
        <f>'②海外研修日程案 '!I13</f>
        <v>0</v>
      </c>
      <c r="J13" s="1325">
        <f>'②海外研修日程案 '!J13</f>
        <v>0</v>
      </c>
      <c r="K13" s="1326"/>
      <c r="L13" s="1326"/>
      <c r="M13" s="542">
        <f>'②海外研修日程案 '!M13</f>
        <v>0</v>
      </c>
      <c r="N13" s="548">
        <f>'②海外研修日程案 '!N13</f>
        <v>0</v>
      </c>
      <c r="O13" s="530"/>
    </row>
    <row r="14" spans="1:18" ht="36.75" customHeight="1">
      <c r="A14" s="279">
        <f>A11+1</f>
        <v>45161</v>
      </c>
      <c r="B14" s="412">
        <f>'②海外研修日程案 '!B14</f>
        <v>0</v>
      </c>
      <c r="C14" s="693">
        <f>'②海外研修日程案 '!C14</f>
        <v>0</v>
      </c>
      <c r="D14" s="694"/>
      <c r="E14" s="694"/>
      <c r="F14" s="534">
        <f>'②海外研修日程案 '!F14</f>
        <v>0</v>
      </c>
      <c r="G14" s="531">
        <f>'②海外研修日程案 '!G14</f>
        <v>0</v>
      </c>
      <c r="H14" s="528" t="s">
        <v>511</v>
      </c>
      <c r="I14" s="412" t="str">
        <f>'②海外研修日程案 '!I14</f>
        <v>演習</v>
      </c>
      <c r="J14" s="693">
        <f>'②海外研修日程案 '!J14</f>
        <v>0</v>
      </c>
      <c r="K14" s="694"/>
      <c r="L14" s="694"/>
      <c r="M14" s="534" t="str">
        <f>'②海外研修日程案 '!M14</f>
        <v>山田講師</v>
      </c>
      <c r="N14" s="536">
        <f>'②海外研修日程案 '!N14</f>
        <v>3</v>
      </c>
      <c r="O14" s="528" t="s">
        <v>511</v>
      </c>
    </row>
    <row r="15" spans="1:18" ht="36.75" customHeight="1">
      <c r="A15" s="222">
        <f>A14</f>
        <v>45161</v>
      </c>
      <c r="B15" s="412">
        <f>'②海外研修日程案 '!B15</f>
        <v>0</v>
      </c>
      <c r="C15" s="693">
        <f>'②海外研修日程案 '!C15</f>
        <v>0</v>
      </c>
      <c r="D15" s="694"/>
      <c r="E15" s="694"/>
      <c r="F15" s="534">
        <f>'②海外研修日程案 '!F15</f>
        <v>0</v>
      </c>
      <c r="G15" s="531">
        <f>'②海外研修日程案 '!G15</f>
        <v>0</v>
      </c>
      <c r="H15" s="529">
        <f>SUM(G14:G16)</f>
        <v>0</v>
      </c>
      <c r="I15" s="412">
        <f>'②海外研修日程案 '!I15</f>
        <v>0</v>
      </c>
      <c r="J15" s="693">
        <f>'②海外研修日程案 '!J15</f>
        <v>0</v>
      </c>
      <c r="K15" s="694"/>
      <c r="L15" s="694"/>
      <c r="M15" s="534">
        <f>'②海外研修日程案 '!M15</f>
        <v>0</v>
      </c>
      <c r="N15" s="536">
        <f>'②海外研修日程案 '!N15</f>
        <v>0</v>
      </c>
      <c r="O15" s="529">
        <f>SUM(N14:N16)</f>
        <v>3</v>
      </c>
    </row>
    <row r="16" spans="1:18" ht="33" customHeight="1">
      <c r="A16" s="223"/>
      <c r="B16" s="435">
        <f>'②海外研修日程案 '!B16</f>
        <v>0</v>
      </c>
      <c r="C16" s="1333">
        <f>'②海外研修日程案 '!C16</f>
        <v>0</v>
      </c>
      <c r="D16" s="1334"/>
      <c r="E16" s="1334"/>
      <c r="F16" s="543">
        <f>'②海外研修日程案 '!F16</f>
        <v>0</v>
      </c>
      <c r="G16" s="546">
        <f>'②海外研修日程案 '!G16</f>
        <v>0</v>
      </c>
      <c r="H16" s="540"/>
      <c r="I16" s="435">
        <f>'②海外研修日程案 '!I16</f>
        <v>0</v>
      </c>
      <c r="J16" s="1333">
        <f>'②海外研修日程案 '!J16</f>
        <v>0</v>
      </c>
      <c r="K16" s="1334"/>
      <c r="L16" s="1334"/>
      <c r="M16" s="543">
        <f>'②海外研修日程案 '!M16</f>
        <v>0</v>
      </c>
      <c r="N16" s="549">
        <f>'②海外研修日程案 '!N16</f>
        <v>0</v>
      </c>
      <c r="O16" s="540"/>
    </row>
    <row r="17" spans="1:15" ht="36.75" customHeight="1">
      <c r="A17" s="430">
        <f>A14+1</f>
        <v>45162</v>
      </c>
      <c r="B17" s="431">
        <f>'②海外研修日程案 '!B17</f>
        <v>0</v>
      </c>
      <c r="C17" s="1331">
        <f>'②海外研修日程案 '!C17</f>
        <v>0</v>
      </c>
      <c r="D17" s="1332"/>
      <c r="E17" s="1332"/>
      <c r="F17" s="541">
        <f>'②海外研修日程案 '!F17</f>
        <v>0</v>
      </c>
      <c r="G17" s="544">
        <f>'②海外研修日程案 '!G17</f>
        <v>0</v>
      </c>
      <c r="H17" s="539" t="s">
        <v>511</v>
      </c>
      <c r="I17" s="431">
        <f>'②海外研修日程案 '!I17</f>
        <v>0</v>
      </c>
      <c r="J17" s="1331">
        <f>'②海外研修日程案 '!J17</f>
        <v>0</v>
      </c>
      <c r="K17" s="1332"/>
      <c r="L17" s="1332"/>
      <c r="M17" s="541">
        <f>'②海外研修日程案 '!M17</f>
        <v>0</v>
      </c>
      <c r="N17" s="547">
        <f>'②海外研修日程案 '!N17</f>
        <v>0</v>
      </c>
      <c r="O17" s="539" t="s">
        <v>511</v>
      </c>
    </row>
    <row r="18" spans="1:15" ht="36.75" customHeight="1">
      <c r="A18" s="432">
        <f>A17</f>
        <v>45162</v>
      </c>
      <c r="B18" s="412">
        <f>'②海外研修日程案 '!B18</f>
        <v>0</v>
      </c>
      <c r="C18" s="693">
        <f>'②海外研修日程案 '!C18</f>
        <v>0</v>
      </c>
      <c r="D18" s="694"/>
      <c r="E18" s="694"/>
      <c r="F18" s="534">
        <f>'②海外研修日程案 '!F18</f>
        <v>0</v>
      </c>
      <c r="G18" s="531">
        <f>'②海外研修日程案 '!G18</f>
        <v>0</v>
      </c>
      <c r="H18" s="529">
        <f>SUM(G17:G19)</f>
        <v>0</v>
      </c>
      <c r="I18" s="412">
        <f>'②海外研修日程案 '!I18</f>
        <v>0</v>
      </c>
      <c r="J18" s="693">
        <f>'②海外研修日程案 '!J18</f>
        <v>0</v>
      </c>
      <c r="K18" s="694"/>
      <c r="L18" s="694"/>
      <c r="M18" s="534">
        <f>'②海外研修日程案 '!M18</f>
        <v>0</v>
      </c>
      <c r="N18" s="536">
        <f>'②海外研修日程案 '!N18</f>
        <v>0</v>
      </c>
      <c r="O18" s="529">
        <f>SUM(N17:N19)</f>
        <v>0</v>
      </c>
    </row>
    <row r="19" spans="1:15" ht="33" customHeight="1">
      <c r="A19" s="433"/>
      <c r="B19" s="434">
        <f>'②海外研修日程案 '!B19</f>
        <v>0</v>
      </c>
      <c r="C19" s="1325">
        <f>'②海外研修日程案 '!C19</f>
        <v>0</v>
      </c>
      <c r="D19" s="1326"/>
      <c r="E19" s="1326"/>
      <c r="F19" s="542">
        <f>'②海外研修日程案 '!F19</f>
        <v>0</v>
      </c>
      <c r="G19" s="545">
        <f>'②海外研修日程案 '!G19</f>
        <v>0</v>
      </c>
      <c r="H19" s="530"/>
      <c r="I19" s="434">
        <f>'②海外研修日程案 '!I19</f>
        <v>0</v>
      </c>
      <c r="J19" s="1325">
        <f>'②海外研修日程案 '!J19</f>
        <v>0</v>
      </c>
      <c r="K19" s="1326"/>
      <c r="L19" s="1326"/>
      <c r="M19" s="542">
        <f>'②海外研修日程案 '!M19</f>
        <v>0</v>
      </c>
      <c r="N19" s="548">
        <f>'②海外研修日程案 '!N19</f>
        <v>0</v>
      </c>
      <c r="O19" s="530"/>
    </row>
    <row r="20" spans="1:15" ht="36.75" customHeight="1">
      <c r="A20" s="430">
        <f>A17+1</f>
        <v>45163</v>
      </c>
      <c r="B20" s="431">
        <f>'②海外研修日程案 '!B20</f>
        <v>0</v>
      </c>
      <c r="C20" s="1331">
        <f>'②海外研修日程案 '!C20</f>
        <v>0</v>
      </c>
      <c r="D20" s="1332"/>
      <c r="E20" s="1332"/>
      <c r="F20" s="541">
        <f>'②海外研修日程案 '!F20</f>
        <v>0</v>
      </c>
      <c r="G20" s="544">
        <f>'②海外研修日程案 '!G20</f>
        <v>0</v>
      </c>
      <c r="H20" s="539" t="s">
        <v>511</v>
      </c>
      <c r="I20" s="431">
        <f>'②海外研修日程案 '!I20</f>
        <v>0</v>
      </c>
      <c r="J20" s="1331">
        <f>'②海外研修日程案 '!J20</f>
        <v>0</v>
      </c>
      <c r="K20" s="1332"/>
      <c r="L20" s="1332"/>
      <c r="M20" s="541">
        <f>'②海外研修日程案 '!M20</f>
        <v>0</v>
      </c>
      <c r="N20" s="547">
        <f>'②海外研修日程案 '!N20</f>
        <v>0</v>
      </c>
      <c r="O20" s="539" t="s">
        <v>511</v>
      </c>
    </row>
    <row r="21" spans="1:15" ht="36.75" customHeight="1">
      <c r="A21" s="432">
        <f>A20</f>
        <v>45163</v>
      </c>
      <c r="B21" s="412">
        <f>'②海外研修日程案 '!B21</f>
        <v>0</v>
      </c>
      <c r="C21" s="693">
        <f>'②海外研修日程案 '!C21</f>
        <v>0</v>
      </c>
      <c r="D21" s="694"/>
      <c r="E21" s="694"/>
      <c r="F21" s="534">
        <f>'②海外研修日程案 '!F21</f>
        <v>0</v>
      </c>
      <c r="G21" s="531">
        <f>'②海外研修日程案 '!G21</f>
        <v>0</v>
      </c>
      <c r="H21" s="529">
        <f>SUM(G20:G22)</f>
        <v>0</v>
      </c>
      <c r="I21" s="412">
        <f>'②海外研修日程案 '!I21</f>
        <v>0</v>
      </c>
      <c r="J21" s="693">
        <f>'②海外研修日程案 '!J21</f>
        <v>0</v>
      </c>
      <c r="K21" s="694"/>
      <c r="L21" s="694"/>
      <c r="M21" s="534">
        <f>'②海外研修日程案 '!M21</f>
        <v>0</v>
      </c>
      <c r="N21" s="536">
        <f>'②海外研修日程案 '!N21</f>
        <v>0</v>
      </c>
      <c r="O21" s="529">
        <f>SUM(N20:N22)</f>
        <v>0</v>
      </c>
    </row>
    <row r="22" spans="1:15" ht="33" customHeight="1">
      <c r="A22" s="433"/>
      <c r="B22" s="434">
        <f>'②海外研修日程案 '!B22</f>
        <v>0</v>
      </c>
      <c r="C22" s="1325">
        <f>'②海外研修日程案 '!C22</f>
        <v>0</v>
      </c>
      <c r="D22" s="1326"/>
      <c r="E22" s="1326"/>
      <c r="F22" s="542">
        <f>'②海外研修日程案 '!F22</f>
        <v>0</v>
      </c>
      <c r="G22" s="545">
        <f>'②海外研修日程案 '!G22</f>
        <v>0</v>
      </c>
      <c r="H22" s="530"/>
      <c r="I22" s="434">
        <f>'②海外研修日程案 '!I22</f>
        <v>0</v>
      </c>
      <c r="J22" s="1325">
        <f>'②海外研修日程案 '!J22</f>
        <v>0</v>
      </c>
      <c r="K22" s="1326"/>
      <c r="L22" s="1326"/>
      <c r="M22" s="542">
        <f>'②海外研修日程案 '!M22</f>
        <v>0</v>
      </c>
      <c r="N22" s="548">
        <f>'②海外研修日程案 '!N22</f>
        <v>0</v>
      </c>
      <c r="O22" s="530"/>
    </row>
    <row r="23" spans="1:15" ht="36.75" customHeight="1">
      <c r="A23" s="430">
        <f>A20+1</f>
        <v>45164</v>
      </c>
      <c r="B23" s="431">
        <f>'②海外研修日程案 '!B23</f>
        <v>0</v>
      </c>
      <c r="C23" s="1331">
        <f>'②海外研修日程案 '!C23</f>
        <v>0</v>
      </c>
      <c r="D23" s="1332"/>
      <c r="E23" s="1332"/>
      <c r="F23" s="541">
        <f>'②海外研修日程案 '!F23</f>
        <v>0</v>
      </c>
      <c r="G23" s="544">
        <f>'②海外研修日程案 '!G23</f>
        <v>0</v>
      </c>
      <c r="H23" s="539" t="s">
        <v>511</v>
      </c>
      <c r="I23" s="431">
        <f>'②海外研修日程案 '!I23</f>
        <v>0</v>
      </c>
      <c r="J23" s="1331">
        <f>'②海外研修日程案 '!J23</f>
        <v>0</v>
      </c>
      <c r="K23" s="1332"/>
      <c r="L23" s="1332"/>
      <c r="M23" s="541">
        <f>'②海外研修日程案 '!M23</f>
        <v>0</v>
      </c>
      <c r="N23" s="547">
        <f>'②海外研修日程案 '!N23</f>
        <v>0</v>
      </c>
      <c r="O23" s="539" t="s">
        <v>511</v>
      </c>
    </row>
    <row r="24" spans="1:15" ht="36.75" customHeight="1">
      <c r="A24" s="432">
        <f>A23</f>
        <v>45164</v>
      </c>
      <c r="B24" s="412">
        <f>'②海外研修日程案 '!B24</f>
        <v>0</v>
      </c>
      <c r="C24" s="693">
        <f>'②海外研修日程案 '!C24</f>
        <v>0</v>
      </c>
      <c r="D24" s="694"/>
      <c r="E24" s="694"/>
      <c r="F24" s="534">
        <f>'②海外研修日程案 '!F24</f>
        <v>0</v>
      </c>
      <c r="G24" s="531">
        <f>'②海外研修日程案 '!G24</f>
        <v>0</v>
      </c>
      <c r="H24" s="529">
        <f>SUM(G23:G25)</f>
        <v>0</v>
      </c>
      <c r="I24" s="412">
        <f>'②海外研修日程案 '!I24</f>
        <v>0</v>
      </c>
      <c r="J24" s="693">
        <f>'②海外研修日程案 '!J24</f>
        <v>0</v>
      </c>
      <c r="K24" s="694"/>
      <c r="L24" s="694"/>
      <c r="M24" s="534">
        <f>'②海外研修日程案 '!M24</f>
        <v>0</v>
      </c>
      <c r="N24" s="536">
        <f>'②海外研修日程案 '!N24</f>
        <v>0</v>
      </c>
      <c r="O24" s="529">
        <f>SUM(N23:N25)</f>
        <v>0</v>
      </c>
    </row>
    <row r="25" spans="1:15" ht="33" customHeight="1">
      <c r="A25" s="433"/>
      <c r="B25" s="434">
        <f>'②海外研修日程案 '!B25</f>
        <v>0</v>
      </c>
      <c r="C25" s="1325">
        <f>'②海外研修日程案 '!C25</f>
        <v>0</v>
      </c>
      <c r="D25" s="1326"/>
      <c r="E25" s="1326"/>
      <c r="F25" s="542">
        <f>'②海外研修日程案 '!F25</f>
        <v>0</v>
      </c>
      <c r="G25" s="545">
        <f>'②海外研修日程案 '!G25</f>
        <v>0</v>
      </c>
      <c r="H25" s="530"/>
      <c r="I25" s="434">
        <f>'②海外研修日程案 '!I25</f>
        <v>0</v>
      </c>
      <c r="J25" s="1325">
        <f>'②海外研修日程案 '!J25</f>
        <v>0</v>
      </c>
      <c r="K25" s="1326"/>
      <c r="L25" s="1326"/>
      <c r="M25" s="542">
        <f>'②海外研修日程案 '!M25</f>
        <v>0</v>
      </c>
      <c r="N25" s="548">
        <f>'②海外研修日程案 '!N25</f>
        <v>0</v>
      </c>
      <c r="O25" s="530"/>
    </row>
    <row r="26" spans="1:15" ht="36.75" customHeight="1">
      <c r="A26" s="430">
        <f>A23+1</f>
        <v>45165</v>
      </c>
      <c r="B26" s="431">
        <f>'②海外研修日程案 '!B26</f>
        <v>0</v>
      </c>
      <c r="C26" s="1331">
        <f>'②海外研修日程案 '!C26</f>
        <v>0</v>
      </c>
      <c r="D26" s="1332"/>
      <c r="E26" s="1332"/>
      <c r="F26" s="541">
        <f>'②海外研修日程案 '!F26</f>
        <v>0</v>
      </c>
      <c r="G26" s="544">
        <f>'②海外研修日程案 '!G26</f>
        <v>0</v>
      </c>
      <c r="H26" s="539" t="s">
        <v>511</v>
      </c>
      <c r="I26" s="431">
        <f>'②海外研修日程案 '!I26</f>
        <v>0</v>
      </c>
      <c r="J26" s="1331">
        <f>'②海外研修日程案 '!J26</f>
        <v>0</v>
      </c>
      <c r="K26" s="1332"/>
      <c r="L26" s="1332"/>
      <c r="M26" s="541">
        <f>'②海外研修日程案 '!M26</f>
        <v>0</v>
      </c>
      <c r="N26" s="547">
        <f>'②海外研修日程案 '!N26</f>
        <v>0</v>
      </c>
      <c r="O26" s="539" t="s">
        <v>511</v>
      </c>
    </row>
    <row r="27" spans="1:15" ht="36.75" customHeight="1">
      <c r="A27" s="432">
        <f>A26</f>
        <v>45165</v>
      </c>
      <c r="B27" s="412">
        <f>'②海外研修日程案 '!B27</f>
        <v>0</v>
      </c>
      <c r="C27" s="693">
        <f>'②海外研修日程案 '!C27</f>
        <v>0</v>
      </c>
      <c r="D27" s="694"/>
      <c r="E27" s="694"/>
      <c r="F27" s="534">
        <f>'②海外研修日程案 '!F27</f>
        <v>0</v>
      </c>
      <c r="G27" s="531">
        <f>'②海外研修日程案 '!G27</f>
        <v>0</v>
      </c>
      <c r="H27" s="529">
        <f>SUM(G26:G28)</f>
        <v>0</v>
      </c>
      <c r="I27" s="412">
        <f>'②海外研修日程案 '!I27</f>
        <v>0</v>
      </c>
      <c r="J27" s="693">
        <f>'②海外研修日程案 '!J27</f>
        <v>0</v>
      </c>
      <c r="K27" s="694"/>
      <c r="L27" s="694"/>
      <c r="M27" s="534">
        <f>'②海外研修日程案 '!M27</f>
        <v>0</v>
      </c>
      <c r="N27" s="536">
        <f>'②海外研修日程案 '!N27</f>
        <v>0</v>
      </c>
      <c r="O27" s="529">
        <f>SUM(N26:N28)</f>
        <v>0</v>
      </c>
    </row>
    <row r="28" spans="1:15" ht="33" customHeight="1">
      <c r="A28" s="433"/>
      <c r="B28" s="434">
        <f>'②海外研修日程案 '!B28</f>
        <v>0</v>
      </c>
      <c r="C28" s="1325">
        <f>'②海外研修日程案 '!C28</f>
        <v>0</v>
      </c>
      <c r="D28" s="1326"/>
      <c r="E28" s="1326"/>
      <c r="F28" s="542">
        <f>'②海外研修日程案 '!F28</f>
        <v>0</v>
      </c>
      <c r="G28" s="545">
        <f>'②海外研修日程案 '!G28</f>
        <v>0</v>
      </c>
      <c r="H28" s="530"/>
      <c r="I28" s="434">
        <f>'②海外研修日程案 '!I28</f>
        <v>0</v>
      </c>
      <c r="J28" s="1325">
        <f>'②海外研修日程案 '!J28</f>
        <v>0</v>
      </c>
      <c r="K28" s="1326"/>
      <c r="L28" s="1326"/>
      <c r="M28" s="542">
        <f>'②海外研修日程案 '!M28</f>
        <v>0</v>
      </c>
      <c r="N28" s="548">
        <f>'②海外研修日程案 '!N28</f>
        <v>0</v>
      </c>
      <c r="O28" s="530"/>
    </row>
    <row r="29" spans="1:15" ht="36.75" customHeight="1">
      <c r="A29" s="430">
        <f>A26+1</f>
        <v>45166</v>
      </c>
      <c r="B29" s="431">
        <f>'②海外研修日程案 '!B29</f>
        <v>0</v>
      </c>
      <c r="C29" s="1331">
        <f>'②海外研修日程案 '!C29</f>
        <v>0</v>
      </c>
      <c r="D29" s="1332"/>
      <c r="E29" s="1332"/>
      <c r="F29" s="541">
        <f>'②海外研修日程案 '!F29</f>
        <v>0</v>
      </c>
      <c r="G29" s="544">
        <f>'②海外研修日程案 '!G29</f>
        <v>0</v>
      </c>
      <c r="H29" s="539" t="s">
        <v>511</v>
      </c>
      <c r="I29" s="431">
        <f>'②海外研修日程案 '!I29</f>
        <v>0</v>
      </c>
      <c r="J29" s="1331">
        <f>'②海外研修日程案 '!J29</f>
        <v>0</v>
      </c>
      <c r="K29" s="1332"/>
      <c r="L29" s="1332"/>
      <c r="M29" s="541">
        <f>'②海外研修日程案 '!M29</f>
        <v>0</v>
      </c>
      <c r="N29" s="547">
        <f>'②海外研修日程案 '!N29</f>
        <v>0</v>
      </c>
      <c r="O29" s="539" t="s">
        <v>511</v>
      </c>
    </row>
    <row r="30" spans="1:15" ht="36.75" customHeight="1">
      <c r="A30" s="432">
        <f>A29</f>
        <v>45166</v>
      </c>
      <c r="B30" s="412">
        <f>'②海外研修日程案 '!B30</f>
        <v>0</v>
      </c>
      <c r="C30" s="693">
        <f>'②海外研修日程案 '!C30</f>
        <v>0</v>
      </c>
      <c r="D30" s="694"/>
      <c r="E30" s="694"/>
      <c r="F30" s="534">
        <f>'②海外研修日程案 '!F30</f>
        <v>0</v>
      </c>
      <c r="G30" s="531">
        <f>'②海外研修日程案 '!G30</f>
        <v>0</v>
      </c>
      <c r="H30" s="529">
        <f>SUM(G29:G31)</f>
        <v>0</v>
      </c>
      <c r="I30" s="412">
        <f>'②海外研修日程案 '!I30</f>
        <v>0</v>
      </c>
      <c r="J30" s="693">
        <f>'②海外研修日程案 '!J30</f>
        <v>0</v>
      </c>
      <c r="K30" s="694"/>
      <c r="L30" s="694"/>
      <c r="M30" s="534">
        <f>'②海外研修日程案 '!M30</f>
        <v>0</v>
      </c>
      <c r="N30" s="536">
        <f>'②海外研修日程案 '!N30</f>
        <v>0</v>
      </c>
      <c r="O30" s="529">
        <f>SUM(N29:N31)</f>
        <v>0</v>
      </c>
    </row>
    <row r="31" spans="1:15" ht="33" customHeight="1">
      <c r="A31" s="433"/>
      <c r="B31" s="434">
        <f>'②海外研修日程案 '!B31</f>
        <v>0</v>
      </c>
      <c r="C31" s="1325">
        <f>'②海外研修日程案 '!C31</f>
        <v>0</v>
      </c>
      <c r="D31" s="1326"/>
      <c r="E31" s="1326"/>
      <c r="F31" s="542">
        <f>'②海外研修日程案 '!F31</f>
        <v>0</v>
      </c>
      <c r="G31" s="545">
        <f>'②海外研修日程案 '!G31</f>
        <v>0</v>
      </c>
      <c r="H31" s="530"/>
      <c r="I31" s="434">
        <f>'②海外研修日程案 '!I31</f>
        <v>0</v>
      </c>
      <c r="J31" s="1325">
        <f>'②海外研修日程案 '!J31</f>
        <v>0</v>
      </c>
      <c r="K31" s="1326"/>
      <c r="L31" s="1326"/>
      <c r="M31" s="542">
        <f>'②海外研修日程案 '!M31</f>
        <v>0</v>
      </c>
      <c r="N31" s="548">
        <f>'②海外研修日程案 '!N31</f>
        <v>0</v>
      </c>
      <c r="O31" s="530"/>
    </row>
    <row r="32" spans="1:15" ht="36.75" customHeight="1">
      <c r="A32" s="430">
        <f>A29+1</f>
        <v>45167</v>
      </c>
      <c r="B32" s="431">
        <f>'②海外研修日程案 '!B32</f>
        <v>0</v>
      </c>
      <c r="C32" s="1331">
        <f>'②海外研修日程案 '!C32</f>
        <v>0</v>
      </c>
      <c r="D32" s="1332"/>
      <c r="E32" s="1332"/>
      <c r="F32" s="541">
        <f>'②海外研修日程案 '!F32</f>
        <v>0</v>
      </c>
      <c r="G32" s="544">
        <f>'②海外研修日程案 '!G32</f>
        <v>0</v>
      </c>
      <c r="H32" s="539" t="s">
        <v>511</v>
      </c>
      <c r="I32" s="431" t="str">
        <f>'②海外研修日程案 '!I32</f>
        <v>演習</v>
      </c>
      <c r="J32" s="1331" t="str">
        <f>'②海外研修日程案 '!J32</f>
        <v>グループ発表</v>
      </c>
      <c r="K32" s="1332"/>
      <c r="L32" s="1332"/>
      <c r="M32" s="541" t="str">
        <f>'②海外研修日程案 '!M32</f>
        <v>山田講師</v>
      </c>
      <c r="N32" s="547">
        <f>'②海外研修日程案 '!N32</f>
        <v>3</v>
      </c>
      <c r="O32" s="539" t="s">
        <v>511</v>
      </c>
    </row>
    <row r="33" spans="1:15" ht="36.75" customHeight="1">
      <c r="A33" s="432">
        <f>A32</f>
        <v>45167</v>
      </c>
      <c r="B33" s="412">
        <f>'②海外研修日程案 '!B33</f>
        <v>0</v>
      </c>
      <c r="C33" s="693">
        <f>'②海外研修日程案 '!C33</f>
        <v>0</v>
      </c>
      <c r="D33" s="694"/>
      <c r="E33" s="694"/>
      <c r="F33" s="534">
        <f>'②海外研修日程案 '!F33</f>
        <v>0</v>
      </c>
      <c r="G33" s="531">
        <f>'②海外研修日程案 '!G33</f>
        <v>0</v>
      </c>
      <c r="H33" s="529">
        <f>SUM(G32:G34)</f>
        <v>0</v>
      </c>
      <c r="I33" s="412" t="str">
        <f>'②海外研修日程案 '!I33</f>
        <v>閉講式</v>
      </c>
      <c r="J33" s="693">
        <f>'②海外研修日程案 '!J33</f>
        <v>0</v>
      </c>
      <c r="K33" s="694"/>
      <c r="L33" s="694"/>
      <c r="M33" s="534">
        <f>'②海外研修日程案 '!M33</f>
        <v>0</v>
      </c>
      <c r="N33" s="536">
        <f>'②海外研修日程案 '!N33</f>
        <v>0</v>
      </c>
      <c r="O33" s="529">
        <f>SUM(N32:N34)</f>
        <v>3</v>
      </c>
    </row>
    <row r="34" spans="1:15" ht="33" customHeight="1">
      <c r="A34" s="433"/>
      <c r="B34" s="434">
        <f>'②海外研修日程案 '!B34</f>
        <v>0</v>
      </c>
      <c r="C34" s="1325">
        <f>'②海外研修日程案 '!C34</f>
        <v>0</v>
      </c>
      <c r="D34" s="1326"/>
      <c r="E34" s="1326"/>
      <c r="F34" s="542">
        <f>'②海外研修日程案 '!F34</f>
        <v>0</v>
      </c>
      <c r="G34" s="545">
        <f>'②海外研修日程案 '!G34</f>
        <v>0</v>
      </c>
      <c r="H34" s="530"/>
      <c r="I34" s="434">
        <f>'②海外研修日程案 '!I34</f>
        <v>0</v>
      </c>
      <c r="J34" s="1325">
        <f>'②海外研修日程案 '!J34</f>
        <v>0</v>
      </c>
      <c r="K34" s="1326"/>
      <c r="L34" s="1326"/>
      <c r="M34" s="542">
        <f>'②海外研修日程案 '!M34</f>
        <v>0</v>
      </c>
      <c r="N34" s="548">
        <f>'②海外研修日程案 '!N34</f>
        <v>0</v>
      </c>
      <c r="O34" s="530"/>
    </row>
    <row r="36" spans="1:15" ht="17.25" customHeight="1">
      <c r="H36" s="395"/>
      <c r="I36" s="114" t="str">
        <f>'②海外研修日程案 '!I36</f>
        <v>山田講師</v>
      </c>
      <c r="J36" s="17" t="s">
        <v>868</v>
      </c>
      <c r="K36" s="17"/>
      <c r="L36" s="429"/>
      <c r="M36" s="414" t="s">
        <v>827</v>
      </c>
    </row>
    <row r="37" spans="1:15" ht="17.25" customHeight="1">
      <c r="A37" s="712" t="s">
        <v>103</v>
      </c>
      <c r="B37" s="712"/>
      <c r="C37" s="714">
        <f>'②海外研修日程案 '!C37</f>
        <v>0</v>
      </c>
      <c r="D37" s="714"/>
      <c r="E37" s="714"/>
      <c r="F37" s="714"/>
      <c r="G37" s="403"/>
      <c r="H37" s="57" t="s">
        <v>104</v>
      </c>
      <c r="I37" s="415">
        <f>SUMIFS(G8:G34,F8:F34,$I$36,B8:B34,$H37)+SUMIFS(N8:N34,M8:M34,$I$36,I8:I34,$H37)</f>
        <v>4.5</v>
      </c>
      <c r="J37" s="415">
        <f>SUMIFS(G8:$G$34,F8:$F$34,$J$36,$B$8:$B$34,$H37)+SUMIFS($N$8:$N$34,$M$8:$M$34,$J$36,$I$8:$I$34,$H37)</f>
        <v>3</v>
      </c>
      <c r="K37" s="415">
        <f>SUMIFS(G8:$G$34,F8:$F$34,$K$36,$B$8:$B$34,$H37)+SUMIFS($N$8:$N$34,$M$8:$M$34,$K$36,$I$8:$I$34,$H37)</f>
        <v>0</v>
      </c>
      <c r="L37" s="416">
        <f>SUMIFS(G8:$G$34,F8:$F$34,$L$36,$B$8:$B$34,$H37)+SUMIFS($N$8:$N$34,$M$8:$M$34,$L$36,$I$8:$I$34,$H37)</f>
        <v>0</v>
      </c>
      <c r="M37" s="417">
        <f>SUM(I37:L37)</f>
        <v>7.5</v>
      </c>
    </row>
    <row r="38" spans="1:15" ht="17.25" customHeight="1">
      <c r="A38" s="712" t="s">
        <v>71</v>
      </c>
      <c r="B38" s="712"/>
      <c r="C38" s="713" t="str">
        <f>'②海外研修日程案 '!C38</f>
        <v>英語</v>
      </c>
      <c r="D38" s="713"/>
      <c r="E38" s="713"/>
      <c r="F38" s="713"/>
      <c r="G38" s="404"/>
      <c r="H38" s="57" t="s">
        <v>105</v>
      </c>
      <c r="I38" s="415">
        <f>SUMIFS(G8:G34,F8:F34,$I$36,B8:B34,$H38)+SUMIFS(N8:N34,M8:M34,$I$36,I8:I34,$H38)</f>
        <v>6</v>
      </c>
      <c r="J38" s="415">
        <f>SUMIFS(G8:G34,F8:F34,$J$36,B8:B34,$H38)+SUMIFS(N8:N34,M8:M34,$J$36,I8:I34,$H38)</f>
        <v>0</v>
      </c>
      <c r="K38" s="415">
        <f>SUMIFS(G8:G34,F8:F34,$K$36,B8:B34,$H38)+SUMIFS(N8:N34,M8:M34,$K$36,I8:I34,$H38)</f>
        <v>0</v>
      </c>
      <c r="L38" s="416">
        <f>SUMIFS(G8:G34,F8:F34,$L$36,B8:B34,$H38)+SUMIFS(N8:N34,M8:M34,$L$36,I8:I34,$H38)</f>
        <v>0</v>
      </c>
      <c r="M38" s="417">
        <f t="shared" ref="M38:M40" si="0">SUM(I38:L38)</f>
        <v>6</v>
      </c>
    </row>
    <row r="39" spans="1:15" ht="17.25" customHeight="1">
      <c r="A39" s="712" t="s">
        <v>72</v>
      </c>
      <c r="B39" s="712"/>
      <c r="C39" s="713" t="str">
        <f>'②海外研修日程案 '!C39</f>
        <v>インドネシア語</v>
      </c>
      <c r="D39" s="713"/>
      <c r="E39" s="713"/>
      <c r="F39" s="713"/>
      <c r="G39" s="404"/>
      <c r="H39" s="57" t="s">
        <v>106</v>
      </c>
      <c r="I39" s="415">
        <f>SUMIFS(G8:G34,F8:F34,$I$36,B8:B34,$H39)+SUMIFS(N8:N34,M8:M34,$I$36,I8:I34,$H39)</f>
        <v>0</v>
      </c>
      <c r="J39" s="415">
        <f>SUMIFS(G8:G34,F8:F34,$J$36,B8:B34,$H39)+SUMIFS(N8:N34,M8:M34,$J$36,I8:I34,$H39)</f>
        <v>1.5</v>
      </c>
      <c r="K39" s="415">
        <f>SUMIFS(G8:G34,F8:F34,$K$36,B8:B34,$H39)+SUMIFS(N8:N34,M8:M34,$K$36,I8:I34,$H39)</f>
        <v>0</v>
      </c>
      <c r="L39" s="416">
        <f>SUMIFS(G8:G34,F8:F34,$L$36,B8:B34,$H39)+SUMIFS(N8:N34,M8:M34,$L$36,I8:I34,$H39)</f>
        <v>0</v>
      </c>
      <c r="M39" s="417">
        <f t="shared" si="0"/>
        <v>1.5</v>
      </c>
    </row>
    <row r="40" spans="1:15" ht="17.25" customHeight="1" thickBot="1">
      <c r="G40" s="405"/>
      <c r="H40" s="396" t="s">
        <v>107</v>
      </c>
      <c r="I40" s="418">
        <f>SUMIFS(G8:G34,F8:F34,$I$36,B8:B34,$H40)+SUMIFS(N8:N34,M8:M34,$I$36,I8:I34,$H40)</f>
        <v>3</v>
      </c>
      <c r="J40" s="418">
        <f>SUMIFS(G8:G34,F8:F34,$J$36,B8:B34,$H40)+SUMIFS(N8:N34,M8:M34,$J$36,I8:I34,$H40)</f>
        <v>0</v>
      </c>
      <c r="K40" s="418">
        <f>SUMIFS(G8:G34,F8:F34,$K$36,B8:B34,$H40)+SUMIFS(N8:N34,M8:M34,$K$36,I8:I34,$H40)</f>
        <v>0</v>
      </c>
      <c r="L40" s="419">
        <f>SUMIFS(G8:G34,F8:F34,$L$36,B8:B34,$H40)+SUMIFS(N8:N34,M8:M34,$L$36,I8:I34,$H40)</f>
        <v>0</v>
      </c>
      <c r="M40" s="420">
        <f t="shared" si="0"/>
        <v>3</v>
      </c>
    </row>
    <row r="41" spans="1:15" ht="17.25" customHeight="1" thickTop="1">
      <c r="H41" s="71" t="s">
        <v>827</v>
      </c>
      <c r="I41" s="421">
        <f>SUM(I37:I40)</f>
        <v>13.5</v>
      </c>
      <c r="J41" s="421">
        <f t="shared" ref="J41:M41" si="1">SUM(J37:J40)</f>
        <v>4.5</v>
      </c>
      <c r="K41" s="421">
        <f t="shared" si="1"/>
        <v>0</v>
      </c>
      <c r="L41" s="422">
        <f>SUM(L37:L40)</f>
        <v>0</v>
      </c>
      <c r="M41" s="423">
        <f t="shared" si="1"/>
        <v>18</v>
      </c>
    </row>
    <row r="44" spans="1:15" ht="17.25" customHeight="1">
      <c r="B44" s="106" t="s">
        <v>398</v>
      </c>
      <c r="C44" s="106"/>
      <c r="D44" s="106"/>
      <c r="E44" s="106"/>
      <c r="F44" s="106"/>
      <c r="G44" s="106"/>
      <c r="H44" s="106"/>
      <c r="I44" s="106"/>
      <c r="J44" s="106"/>
      <c r="K44" s="116"/>
      <c r="L44" s="106"/>
      <c r="M44" s="106"/>
    </row>
    <row r="45" spans="1:15" ht="17.25" customHeight="1">
      <c r="B45" s="756" t="s">
        <v>399</v>
      </c>
      <c r="C45" s="770"/>
      <c r="D45" s="757"/>
      <c r="E45" s="756" t="s">
        <v>400</v>
      </c>
      <c r="F45" s="757"/>
      <c r="G45" s="783" t="s">
        <v>401</v>
      </c>
      <c r="H45" s="756" t="s">
        <v>402</v>
      </c>
      <c r="I45" s="757"/>
      <c r="J45" s="105" t="s">
        <v>99</v>
      </c>
      <c r="K45" s="1327" t="s">
        <v>403</v>
      </c>
      <c r="L45" s="1328"/>
      <c r="M45" s="106"/>
    </row>
    <row r="46" spans="1:15" ht="17.25" customHeight="1">
      <c r="B46" s="738"/>
      <c r="C46" s="771"/>
      <c r="D46" s="739"/>
      <c r="E46" s="738"/>
      <c r="F46" s="739"/>
      <c r="G46" s="1104"/>
      <c r="H46" s="738"/>
      <c r="I46" s="739"/>
      <c r="J46" s="71" t="s">
        <v>100</v>
      </c>
      <c r="K46" s="1329"/>
      <c r="L46" s="1330"/>
      <c r="M46" s="106"/>
    </row>
    <row r="47" spans="1:15" ht="17.25" customHeight="1">
      <c r="A47" s="106"/>
      <c r="B47" s="1320"/>
      <c r="C47" s="1321"/>
      <c r="D47" s="1322"/>
      <c r="E47" s="1320"/>
      <c r="F47" s="1322"/>
      <c r="G47" s="212"/>
      <c r="H47" s="1323"/>
      <c r="I47" s="1324"/>
      <c r="J47" s="225"/>
      <c r="K47" s="1319">
        <f>H47*J47</f>
        <v>0</v>
      </c>
      <c r="L47" s="1319"/>
      <c r="M47" s="106"/>
    </row>
    <row r="48" spans="1:15" ht="17.25" customHeight="1">
      <c r="A48" s="106"/>
      <c r="B48" s="1320"/>
      <c r="C48" s="1321"/>
      <c r="D48" s="1322"/>
      <c r="E48" s="1320"/>
      <c r="F48" s="1322"/>
      <c r="G48" s="212"/>
      <c r="H48" s="1323"/>
      <c r="I48" s="1324"/>
      <c r="J48" s="225"/>
      <c r="K48" s="1319">
        <f>H48*J48</f>
        <v>0</v>
      </c>
      <c r="L48" s="1319"/>
      <c r="M48" s="106"/>
    </row>
    <row r="49" spans="1:13" ht="17.25" customHeight="1">
      <c r="A49" s="106"/>
      <c r="B49" s="106"/>
      <c r="C49" s="106"/>
      <c r="D49" s="106"/>
      <c r="E49" s="106"/>
      <c r="F49" s="106"/>
      <c r="G49" s="106"/>
      <c r="H49" s="106"/>
      <c r="I49" s="106"/>
      <c r="J49" s="117" t="s">
        <v>108</v>
      </c>
      <c r="K49" s="1319">
        <f>SUM(K47:L48)</f>
        <v>0</v>
      </c>
      <c r="L49" s="1319"/>
      <c r="M49" s="106"/>
    </row>
    <row r="50" spans="1:13" ht="17.25" customHeight="1">
      <c r="A50" s="106"/>
      <c r="B50" s="106" t="s">
        <v>404</v>
      </c>
      <c r="C50" s="106"/>
      <c r="D50" s="106"/>
      <c r="E50" s="106"/>
      <c r="F50" s="106"/>
      <c r="G50" s="106"/>
      <c r="H50" s="106"/>
      <c r="I50" s="106"/>
      <c r="J50" s="116"/>
      <c r="K50" s="106"/>
      <c r="L50" s="106"/>
      <c r="M50" s="106"/>
    </row>
    <row r="51" spans="1:13" ht="17.25" customHeight="1">
      <c r="A51" s="106"/>
      <c r="B51" s="869" t="s">
        <v>405</v>
      </c>
      <c r="C51" s="1081"/>
      <c r="D51" s="870"/>
      <c r="E51" s="869" t="s">
        <v>406</v>
      </c>
      <c r="F51" s="870"/>
      <c r="G51" s="57" t="s">
        <v>401</v>
      </c>
      <c r="H51" s="869" t="s">
        <v>402</v>
      </c>
      <c r="I51" s="870"/>
      <c r="J51" s="118" t="s">
        <v>407</v>
      </c>
      <c r="K51" s="743" t="s">
        <v>408</v>
      </c>
      <c r="L51" s="743"/>
      <c r="M51" s="106"/>
    </row>
    <row r="52" spans="1:13" ht="17.25" customHeight="1">
      <c r="A52" s="106"/>
      <c r="B52" s="1320"/>
      <c r="C52" s="1321"/>
      <c r="D52" s="1322"/>
      <c r="E52" s="1320"/>
      <c r="F52" s="1322"/>
      <c r="G52" s="212"/>
      <c r="H52" s="1323"/>
      <c r="I52" s="1324"/>
      <c r="J52" s="225"/>
      <c r="K52" s="1319">
        <f>H52*J52</f>
        <v>0</v>
      </c>
      <c r="L52" s="1319"/>
      <c r="M52" s="106"/>
    </row>
    <row r="53" spans="1:13" ht="17.25" customHeight="1">
      <c r="A53" s="106"/>
      <c r="B53" s="1320"/>
      <c r="C53" s="1321"/>
      <c r="D53" s="1322"/>
      <c r="E53" s="1320"/>
      <c r="F53" s="1322"/>
      <c r="G53" s="212"/>
      <c r="H53" s="1323"/>
      <c r="I53" s="1324"/>
      <c r="J53" s="225"/>
      <c r="K53" s="1319">
        <f>H53*J53</f>
        <v>0</v>
      </c>
      <c r="L53" s="1319"/>
      <c r="M53" s="106"/>
    </row>
    <row r="54" spans="1:13" ht="17.25" customHeight="1">
      <c r="A54" s="106"/>
      <c r="B54" s="106"/>
      <c r="C54" s="106"/>
      <c r="D54" s="106"/>
      <c r="E54" s="106"/>
      <c r="F54" s="106"/>
      <c r="G54" s="106"/>
      <c r="H54" s="106"/>
      <c r="I54" s="106"/>
      <c r="J54" s="117" t="s">
        <v>108</v>
      </c>
      <c r="K54" s="1319">
        <f>SUM(K52:L53)</f>
        <v>0</v>
      </c>
      <c r="L54" s="1319"/>
      <c r="M54" s="106"/>
    </row>
    <row r="55" spans="1:13" ht="17.25" customHeight="1">
      <c r="A55" s="106"/>
      <c r="B55" s="106" t="s">
        <v>410</v>
      </c>
      <c r="C55" s="106"/>
      <c r="D55" s="106"/>
      <c r="E55" s="106"/>
      <c r="F55" s="106"/>
      <c r="G55" s="106"/>
      <c r="H55" s="106"/>
      <c r="I55" s="106"/>
      <c r="J55" s="116"/>
      <c r="K55" s="106"/>
      <c r="L55" s="106"/>
      <c r="M55" s="106"/>
    </row>
    <row r="56" spans="1:13" ht="17.25" customHeight="1">
      <c r="A56" s="106"/>
      <c r="B56" s="869" t="s">
        <v>405</v>
      </c>
      <c r="C56" s="1081"/>
      <c r="D56" s="870"/>
      <c r="E56" s="869" t="s">
        <v>406</v>
      </c>
      <c r="F56" s="870"/>
      <c r="G56" s="57" t="s">
        <v>401</v>
      </c>
      <c r="H56" s="869" t="s">
        <v>402</v>
      </c>
      <c r="I56" s="870"/>
      <c r="J56" s="118" t="s">
        <v>407</v>
      </c>
      <c r="K56" s="743" t="s">
        <v>409</v>
      </c>
      <c r="L56" s="743"/>
      <c r="M56" s="106"/>
    </row>
    <row r="57" spans="1:13" ht="17.25" customHeight="1">
      <c r="A57" s="106"/>
      <c r="B57" s="1320"/>
      <c r="C57" s="1321"/>
      <c r="D57" s="1322"/>
      <c r="E57" s="1320"/>
      <c r="F57" s="1322"/>
      <c r="G57" s="212"/>
      <c r="H57" s="1323"/>
      <c r="I57" s="1324"/>
      <c r="J57" s="225"/>
      <c r="K57" s="1319">
        <f>H57*J57</f>
        <v>0</v>
      </c>
      <c r="L57" s="1319"/>
      <c r="M57" s="106"/>
    </row>
    <row r="58" spans="1:13" ht="17.25" customHeight="1">
      <c r="A58" s="106"/>
      <c r="B58" s="1320"/>
      <c r="C58" s="1321"/>
      <c r="D58" s="1322"/>
      <c r="E58" s="1320"/>
      <c r="F58" s="1322"/>
      <c r="G58" s="212"/>
      <c r="H58" s="1323"/>
      <c r="I58" s="1324"/>
      <c r="J58" s="225"/>
      <c r="K58" s="1319">
        <f>H58*J58</f>
        <v>0</v>
      </c>
      <c r="L58" s="1319"/>
      <c r="M58" s="106"/>
    </row>
    <row r="59" spans="1:13" ht="17.25" customHeight="1">
      <c r="A59" s="106"/>
      <c r="B59" s="106"/>
      <c r="C59" s="106"/>
      <c r="D59" s="106"/>
      <c r="E59" s="106"/>
      <c r="F59" s="106"/>
      <c r="G59" s="106"/>
      <c r="H59" s="106"/>
      <c r="I59" s="106"/>
      <c r="J59" s="117" t="s">
        <v>108</v>
      </c>
      <c r="K59" s="1319">
        <f>SUM(K57:L58)</f>
        <v>0</v>
      </c>
      <c r="L59" s="1319"/>
      <c r="M59" s="106"/>
    </row>
    <row r="60" spans="1:13" ht="17.25" customHeight="1">
      <c r="A60" s="106"/>
      <c r="B60" s="106"/>
      <c r="C60" s="106"/>
      <c r="D60" s="106"/>
      <c r="E60" s="106"/>
      <c r="F60" s="106"/>
      <c r="G60" s="106"/>
      <c r="H60" s="106"/>
      <c r="I60" s="106"/>
      <c r="J60" s="106"/>
      <c r="K60" s="106"/>
      <c r="L60" s="106"/>
      <c r="M60" s="106"/>
    </row>
    <row r="61" spans="1:13" ht="17.25" customHeight="1">
      <c r="A61" s="3" t="s">
        <v>110</v>
      </c>
    </row>
    <row r="62" spans="1:13" ht="17.25" customHeight="1">
      <c r="A62" s="3" t="s">
        <v>415</v>
      </c>
    </row>
    <row r="63" spans="1:13" ht="17.25" customHeight="1">
      <c r="A63" s="3" t="s">
        <v>111</v>
      </c>
    </row>
    <row r="64" spans="1:13" ht="17.25" customHeight="1">
      <c r="A64" s="3" t="s">
        <v>113</v>
      </c>
    </row>
    <row r="65" spans="1:1" ht="17.25" customHeight="1">
      <c r="A65" s="3" t="s">
        <v>112</v>
      </c>
    </row>
  </sheetData>
  <mergeCells count="111">
    <mergeCell ref="C29:E29"/>
    <mergeCell ref="J29:L29"/>
    <mergeCell ref="C30:E30"/>
    <mergeCell ref="J30:L30"/>
    <mergeCell ref="C31:E31"/>
    <mergeCell ref="J31:L31"/>
    <mergeCell ref="C26:E26"/>
    <mergeCell ref="J26:L26"/>
    <mergeCell ref="C27:E27"/>
    <mergeCell ref="J27:L27"/>
    <mergeCell ref="C28:E28"/>
    <mergeCell ref="J28:L28"/>
    <mergeCell ref="C8:E8"/>
    <mergeCell ref="J8:L8"/>
    <mergeCell ref="C9:E9"/>
    <mergeCell ref="C20:E20"/>
    <mergeCell ref="J20:L20"/>
    <mergeCell ref="A2:O2"/>
    <mergeCell ref="A4:O4"/>
    <mergeCell ref="A6:A7"/>
    <mergeCell ref="B6:E6"/>
    <mergeCell ref="F6:F7"/>
    <mergeCell ref="G6:G7"/>
    <mergeCell ref="I6:L6"/>
    <mergeCell ref="M6:M7"/>
    <mergeCell ref="N6:N7"/>
    <mergeCell ref="B7:E7"/>
    <mergeCell ref="I7:L7"/>
    <mergeCell ref="J9:L9"/>
    <mergeCell ref="C11:E11"/>
    <mergeCell ref="J11:L11"/>
    <mergeCell ref="C12:E12"/>
    <mergeCell ref="J12:L12"/>
    <mergeCell ref="C10:E10"/>
    <mergeCell ref="J10:L10"/>
    <mergeCell ref="C13:E13"/>
    <mergeCell ref="C25:E25"/>
    <mergeCell ref="J25:L25"/>
    <mergeCell ref="J13:L13"/>
    <mergeCell ref="C14:E14"/>
    <mergeCell ref="J14:L14"/>
    <mergeCell ref="C15:E15"/>
    <mergeCell ref="J15:L15"/>
    <mergeCell ref="C16:E16"/>
    <mergeCell ref="J16:L16"/>
    <mergeCell ref="C17:E17"/>
    <mergeCell ref="J17:L17"/>
    <mergeCell ref="K49:L49"/>
    <mergeCell ref="A39:B39"/>
    <mergeCell ref="C39:F39"/>
    <mergeCell ref="B45:D46"/>
    <mergeCell ref="E45:F46"/>
    <mergeCell ref="G45:G46"/>
    <mergeCell ref="H45:I46"/>
    <mergeCell ref="K45:L46"/>
    <mergeCell ref="C18:E18"/>
    <mergeCell ref="J18:L18"/>
    <mergeCell ref="C19:E19"/>
    <mergeCell ref="J19:L19"/>
    <mergeCell ref="C32:E32"/>
    <mergeCell ref="J32:L32"/>
    <mergeCell ref="C33:E33"/>
    <mergeCell ref="J33:L33"/>
    <mergeCell ref="C21:E21"/>
    <mergeCell ref="J21:L21"/>
    <mergeCell ref="C22:E22"/>
    <mergeCell ref="J22:L22"/>
    <mergeCell ref="C23:E23"/>
    <mergeCell ref="J23:L23"/>
    <mergeCell ref="C24:E24"/>
    <mergeCell ref="J24:L24"/>
    <mergeCell ref="B47:D47"/>
    <mergeCell ref="E47:F47"/>
    <mergeCell ref="H47:I47"/>
    <mergeCell ref="K47:L47"/>
    <mergeCell ref="B48:D48"/>
    <mergeCell ref="E48:F48"/>
    <mergeCell ref="H48:I48"/>
    <mergeCell ref="K48:L48"/>
    <mergeCell ref="C34:E34"/>
    <mergeCell ref="J34:L34"/>
    <mergeCell ref="A37:B37"/>
    <mergeCell ref="C37:F37"/>
    <mergeCell ref="A38:B38"/>
    <mergeCell ref="C38:F38"/>
    <mergeCell ref="K54:L54"/>
    <mergeCell ref="B56:D56"/>
    <mergeCell ref="E56:F56"/>
    <mergeCell ref="H56:I56"/>
    <mergeCell ref="K51:L51"/>
    <mergeCell ref="B52:D52"/>
    <mergeCell ref="E52:F52"/>
    <mergeCell ref="H52:I52"/>
    <mergeCell ref="K52:L52"/>
    <mergeCell ref="B53:D53"/>
    <mergeCell ref="E53:F53"/>
    <mergeCell ref="H53:I53"/>
    <mergeCell ref="K53:L53"/>
    <mergeCell ref="B51:D51"/>
    <mergeCell ref="E51:F51"/>
    <mergeCell ref="H51:I51"/>
    <mergeCell ref="K59:L59"/>
    <mergeCell ref="K56:L56"/>
    <mergeCell ref="B58:D58"/>
    <mergeCell ref="E58:F58"/>
    <mergeCell ref="H58:I58"/>
    <mergeCell ref="K58:L58"/>
    <mergeCell ref="B57:D57"/>
    <mergeCell ref="E57:F57"/>
    <mergeCell ref="H57:I57"/>
    <mergeCell ref="K57:L57"/>
  </mergeCells>
  <phoneticPr fontId="1"/>
  <dataValidations count="1">
    <dataValidation type="list" allowBlank="1" showInputMessage="1" showErrorMessage="1" sqref="I8:I34 B8:B34" xr:uid="{9689344A-AB3A-4219-9B9E-D9586DF1169C}">
      <formula1>$R$1:$R$6</formula1>
    </dataValidation>
  </dataValidations>
  <printOptions horizontalCentered="1"/>
  <pageMargins left="0.51181102362204722" right="0.51181102362204722" top="0.74803149606299213" bottom="0.55118110236220474" header="0.31496062992125984" footer="0.31496062992125984"/>
  <pageSetup paperSize="9" scale="75" fitToHeight="2" orientation="portrait" blackAndWhite="1"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A37BB-9252-45CE-9FC2-0C7DF35866FC}">
  <sheetPr>
    <tabColor theme="9" tint="0.59999389629810485"/>
  </sheetPr>
  <dimension ref="A1:AR62"/>
  <sheetViews>
    <sheetView showZeros="0" view="pageBreakPreview" zoomScale="90" zoomScaleNormal="100" zoomScaleSheetLayoutView="90" workbookViewId="0">
      <selection activeCell="AV34" sqref="AV34:AW34"/>
    </sheetView>
  </sheetViews>
  <sheetFormatPr defaultColWidth="9" defaultRowHeight="11"/>
  <cols>
    <col min="1" max="1" width="3.08984375" style="500" customWidth="1"/>
    <col min="2" max="2" width="2.08984375" style="500" customWidth="1"/>
    <col min="3" max="3" width="3.08984375" style="500" customWidth="1"/>
    <col min="4" max="4" width="2.08984375" style="500" customWidth="1"/>
    <col min="5" max="23" width="2.453125" style="500" customWidth="1"/>
    <col min="24" max="35" width="2.36328125" style="500" customWidth="1"/>
    <col min="36" max="49" width="2.08984375" style="500" customWidth="1"/>
    <col min="50" max="16384" width="9" style="500"/>
  </cols>
  <sheetData>
    <row r="1" spans="1:44" ht="13">
      <c r="A1" s="3"/>
    </row>
    <row r="2" spans="1:44" ht="14">
      <c r="A2" s="699" t="s">
        <v>1002</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row>
    <row r="3" spans="1:44" ht="12" customHeight="1">
      <c r="A3" s="836" t="s">
        <v>1019</v>
      </c>
      <c r="B3" s="836"/>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501"/>
      <c r="AO3" s="501"/>
      <c r="AP3" s="501"/>
      <c r="AQ3" s="501"/>
    </row>
    <row r="4" spans="1:44" ht="12" customHeight="1">
      <c r="A4" s="836"/>
      <c r="B4" s="836"/>
      <c r="C4" s="836"/>
      <c r="D4" s="836"/>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c r="AI4" s="836"/>
      <c r="AJ4" s="836"/>
      <c r="AK4" s="836"/>
      <c r="AL4" s="836"/>
      <c r="AM4" s="836"/>
      <c r="AN4" s="501"/>
      <c r="AO4" s="501"/>
      <c r="AP4" s="501"/>
      <c r="AQ4" s="501"/>
    </row>
    <row r="5" spans="1:44" ht="12" customHeight="1">
      <c r="A5" s="501"/>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row>
    <row r="7" spans="1:44" ht="13.5" customHeight="1">
      <c r="A7" s="837" t="s">
        <v>986</v>
      </c>
      <c r="B7" s="838"/>
      <c r="C7" s="838"/>
      <c r="D7" s="839"/>
      <c r="E7" s="837" t="s">
        <v>987</v>
      </c>
      <c r="F7" s="838"/>
      <c r="G7" s="838"/>
      <c r="H7" s="838"/>
      <c r="I7" s="838"/>
      <c r="J7" s="838"/>
      <c r="K7" s="838"/>
      <c r="L7" s="839"/>
      <c r="M7" s="837" t="s">
        <v>988</v>
      </c>
      <c r="N7" s="838"/>
      <c r="O7" s="838"/>
      <c r="P7" s="838"/>
      <c r="Q7" s="838"/>
      <c r="R7" s="838"/>
      <c r="S7" s="838"/>
      <c r="T7" s="838"/>
      <c r="U7" s="838"/>
      <c r="V7" s="838"/>
      <c r="W7" s="839"/>
      <c r="X7" s="837" t="s">
        <v>989</v>
      </c>
      <c r="Y7" s="838"/>
      <c r="Z7" s="838"/>
      <c r="AA7" s="838"/>
      <c r="AB7" s="839"/>
      <c r="AC7" s="837" t="s">
        <v>990</v>
      </c>
      <c r="AD7" s="838"/>
      <c r="AE7" s="838"/>
      <c r="AF7" s="838"/>
      <c r="AG7" s="838"/>
      <c r="AH7" s="838"/>
      <c r="AI7" s="838"/>
      <c r="AJ7" s="838"/>
      <c r="AK7" s="838"/>
      <c r="AL7" s="838"/>
      <c r="AM7" s="839"/>
    </row>
    <row r="8" spans="1:44">
      <c r="A8" s="502"/>
      <c r="D8" s="503"/>
      <c r="E8" s="841">
        <f>'②-b【三国型実務】日程表案'!E8</f>
        <v>0</v>
      </c>
      <c r="F8" s="842"/>
      <c r="G8" s="842"/>
      <c r="H8" s="842"/>
      <c r="I8" s="842"/>
      <c r="J8" s="842"/>
      <c r="K8" s="842"/>
      <c r="L8" s="843"/>
      <c r="M8" s="850">
        <f>'②-b【三国型実務】日程表案'!M8</f>
        <v>0</v>
      </c>
      <c r="N8" s="851"/>
      <c r="O8" s="851"/>
      <c r="P8" s="851"/>
      <c r="Q8" s="851"/>
      <c r="R8" s="851"/>
      <c r="S8" s="851"/>
      <c r="T8" s="851"/>
      <c r="U8" s="851"/>
      <c r="V8" s="851"/>
      <c r="W8" s="852"/>
      <c r="X8" s="504">
        <f>'②-b【三国型実務】日程表案'!X8</f>
        <v>0</v>
      </c>
      <c r="Y8" s="505" t="s">
        <v>991</v>
      </c>
      <c r="Z8" s="505"/>
      <c r="AA8" s="505"/>
      <c r="AB8" s="506"/>
      <c r="AC8" s="502" t="s">
        <v>992</v>
      </c>
      <c r="AD8" s="507"/>
      <c r="AE8" s="507"/>
      <c r="AF8" s="507"/>
      <c r="AG8" s="508"/>
      <c r="AH8" s="509"/>
      <c r="AI8" s="509"/>
      <c r="AJ8" s="509"/>
      <c r="AK8" s="509"/>
      <c r="AL8" s="509"/>
      <c r="AM8" s="510"/>
    </row>
    <row r="9" spans="1:44">
      <c r="A9" s="511">
        <f>'②-b【三国型実務】日程表案'!A9</f>
        <v>0</v>
      </c>
      <c r="B9" s="500" t="s">
        <v>993</v>
      </c>
      <c r="C9" s="512">
        <f>'②-b【三国型実務】日程表案'!C9</f>
        <v>0</v>
      </c>
      <c r="D9" s="503" t="s">
        <v>994</v>
      </c>
      <c r="E9" s="844"/>
      <c r="F9" s="845"/>
      <c r="G9" s="845"/>
      <c r="H9" s="845"/>
      <c r="I9" s="845"/>
      <c r="J9" s="845"/>
      <c r="K9" s="845"/>
      <c r="L9" s="846"/>
      <c r="M9" s="853"/>
      <c r="N9" s="854"/>
      <c r="O9" s="854"/>
      <c r="P9" s="854"/>
      <c r="Q9" s="854"/>
      <c r="R9" s="854"/>
      <c r="S9" s="854"/>
      <c r="T9" s="854"/>
      <c r="U9" s="854"/>
      <c r="V9" s="854"/>
      <c r="W9" s="855"/>
      <c r="X9" s="513">
        <f>'②-b【三国型実務】日程表案'!X9</f>
        <v>0</v>
      </c>
      <c r="Y9" s="500" t="s">
        <v>105</v>
      </c>
      <c r="AB9" s="503"/>
      <c r="AC9" s="513">
        <f>'②-b【三国型実務】日程表案'!AC9</f>
        <v>0</v>
      </c>
      <c r="AD9" s="500" t="s">
        <v>995</v>
      </c>
      <c r="AF9" s="507"/>
      <c r="AG9" s="508"/>
      <c r="AH9" s="514"/>
      <c r="AI9" s="514"/>
      <c r="AJ9" s="514"/>
      <c r="AK9" s="514"/>
      <c r="AL9" s="514"/>
      <c r="AM9" s="515"/>
    </row>
    <row r="10" spans="1:44">
      <c r="A10" s="502"/>
      <c r="B10" s="859" t="s">
        <v>210</v>
      </c>
      <c r="C10" s="859"/>
      <c r="D10" s="503"/>
      <c r="E10" s="844"/>
      <c r="F10" s="845"/>
      <c r="G10" s="845"/>
      <c r="H10" s="845"/>
      <c r="I10" s="845"/>
      <c r="J10" s="845"/>
      <c r="K10" s="845"/>
      <c r="L10" s="846"/>
      <c r="M10" s="853"/>
      <c r="N10" s="854"/>
      <c r="O10" s="854"/>
      <c r="P10" s="854"/>
      <c r="Q10" s="854"/>
      <c r="R10" s="854"/>
      <c r="S10" s="854"/>
      <c r="T10" s="854"/>
      <c r="U10" s="854"/>
      <c r="V10" s="854"/>
      <c r="W10" s="855"/>
      <c r="X10" s="513">
        <f>'②-b【三国型実務】日程表案'!X10</f>
        <v>0</v>
      </c>
      <c r="Y10" s="500" t="s">
        <v>106</v>
      </c>
      <c r="AB10" s="503"/>
      <c r="AC10" s="513">
        <f>'②-b【三国型実務】日程表案'!AC10</f>
        <v>0</v>
      </c>
      <c r="AD10" s="500" t="s">
        <v>996</v>
      </c>
      <c r="AH10" s="514"/>
      <c r="AI10" s="514"/>
      <c r="AJ10" s="509"/>
      <c r="AK10" s="509"/>
      <c r="AL10" s="509"/>
      <c r="AM10" s="510"/>
    </row>
    <row r="11" spans="1:44">
      <c r="A11" s="511">
        <f>'②-b【三国型実務】日程表案'!A11</f>
        <v>0</v>
      </c>
      <c r="B11" s="500" t="s">
        <v>993</v>
      </c>
      <c r="C11" s="512">
        <f>'②-b【三国型実務】日程表案'!C11</f>
        <v>0</v>
      </c>
      <c r="D11" s="503" t="s">
        <v>994</v>
      </c>
      <c r="E11" s="844"/>
      <c r="F11" s="845"/>
      <c r="G11" s="845"/>
      <c r="H11" s="845"/>
      <c r="I11" s="845"/>
      <c r="J11" s="845"/>
      <c r="K11" s="845"/>
      <c r="L11" s="846"/>
      <c r="M11" s="853"/>
      <c r="N11" s="854"/>
      <c r="O11" s="854"/>
      <c r="P11" s="854"/>
      <c r="Q11" s="854"/>
      <c r="R11" s="854"/>
      <c r="S11" s="854"/>
      <c r="T11" s="854"/>
      <c r="U11" s="854"/>
      <c r="V11" s="854"/>
      <c r="W11" s="855"/>
      <c r="X11" s="513">
        <f>'②-b【三国型実務】日程表案'!X11</f>
        <v>0</v>
      </c>
      <c r="Y11" s="500" t="s">
        <v>36</v>
      </c>
      <c r="AB11" s="503"/>
      <c r="AC11" s="502"/>
      <c r="AD11" s="860" t="s">
        <v>997</v>
      </c>
      <c r="AE11" s="860"/>
      <c r="AF11" s="860"/>
      <c r="AG11" s="860"/>
      <c r="AH11" s="1339">
        <f>'②-b【三国型実務】日程表案'!AH11</f>
        <v>0</v>
      </c>
      <c r="AI11" s="1339"/>
      <c r="AJ11" s="1339"/>
      <c r="AK11" s="1339"/>
      <c r="AL11" s="1339"/>
      <c r="AM11" s="1340"/>
    </row>
    <row r="12" spans="1:44">
      <c r="A12" s="863" t="str">
        <f>'②-b【三国型実務】日程表案'!A12</f>
        <v>（●日間）※</v>
      </c>
      <c r="B12" s="864"/>
      <c r="C12" s="864"/>
      <c r="D12" s="865"/>
      <c r="E12" s="844"/>
      <c r="F12" s="845"/>
      <c r="G12" s="845"/>
      <c r="H12" s="845"/>
      <c r="I12" s="845"/>
      <c r="J12" s="845"/>
      <c r="K12" s="845"/>
      <c r="L12" s="846"/>
      <c r="M12" s="853"/>
      <c r="N12" s="854"/>
      <c r="O12" s="854"/>
      <c r="P12" s="854"/>
      <c r="Q12" s="854"/>
      <c r="R12" s="854"/>
      <c r="S12" s="854"/>
      <c r="T12" s="854"/>
      <c r="U12" s="854"/>
      <c r="V12" s="854"/>
      <c r="W12" s="855"/>
      <c r="X12" s="502"/>
      <c r="Y12" s="866">
        <f>'②-b【三国型実務】日程表案'!Y12</f>
        <v>0</v>
      </c>
      <c r="Z12" s="866"/>
      <c r="AA12" s="866"/>
      <c r="AB12" s="503"/>
      <c r="AC12" s="516"/>
      <c r="AD12" s="860" t="s">
        <v>999</v>
      </c>
      <c r="AE12" s="860"/>
      <c r="AF12" s="860"/>
      <c r="AG12" s="860"/>
      <c r="AH12" s="1339">
        <f>'②-b【三国型実務】日程表案'!AH12</f>
        <v>0</v>
      </c>
      <c r="AI12" s="1339"/>
      <c r="AJ12" s="1339"/>
      <c r="AK12" s="1339"/>
      <c r="AL12" s="1339"/>
      <c r="AM12" s="1340"/>
    </row>
    <row r="13" spans="1:44">
      <c r="A13" s="517" t="s">
        <v>1000</v>
      </c>
      <c r="B13" s="518"/>
      <c r="C13" s="518"/>
      <c r="D13" s="519"/>
      <c r="E13" s="847"/>
      <c r="F13" s="848"/>
      <c r="G13" s="848"/>
      <c r="H13" s="848"/>
      <c r="I13" s="848"/>
      <c r="J13" s="848"/>
      <c r="K13" s="848"/>
      <c r="L13" s="849"/>
      <c r="M13" s="856"/>
      <c r="N13" s="857"/>
      <c r="O13" s="857"/>
      <c r="P13" s="857"/>
      <c r="Q13" s="857"/>
      <c r="R13" s="857"/>
      <c r="S13" s="857"/>
      <c r="T13" s="857"/>
      <c r="U13" s="857"/>
      <c r="V13" s="857"/>
      <c r="W13" s="858"/>
      <c r="X13" s="517"/>
      <c r="Y13" s="867"/>
      <c r="Z13" s="867"/>
      <c r="AA13" s="867"/>
      <c r="AB13" s="519"/>
      <c r="AC13" s="520"/>
      <c r="AD13" s="868" t="s">
        <v>250</v>
      </c>
      <c r="AE13" s="868"/>
      <c r="AF13" s="868"/>
      <c r="AG13" s="868"/>
      <c r="AH13" s="840">
        <f>'②-b【三国型実務】日程表案'!AH13</f>
        <v>0</v>
      </c>
      <c r="AI13" s="840"/>
      <c r="AJ13" s="840"/>
      <c r="AK13" s="521" t="s">
        <v>1001</v>
      </c>
      <c r="AL13" s="521"/>
      <c r="AM13" s="522"/>
    </row>
    <row r="14" spans="1:44" ht="13.5" customHeight="1">
      <c r="A14" s="837" t="s">
        <v>986</v>
      </c>
      <c r="B14" s="838"/>
      <c r="C14" s="838"/>
      <c r="D14" s="839"/>
      <c r="E14" s="837" t="s">
        <v>987</v>
      </c>
      <c r="F14" s="838"/>
      <c r="G14" s="838"/>
      <c r="H14" s="838"/>
      <c r="I14" s="838"/>
      <c r="J14" s="838"/>
      <c r="K14" s="838"/>
      <c r="L14" s="839"/>
      <c r="M14" s="837" t="s">
        <v>988</v>
      </c>
      <c r="N14" s="838"/>
      <c r="O14" s="838"/>
      <c r="P14" s="838"/>
      <c r="Q14" s="838"/>
      <c r="R14" s="838"/>
      <c r="S14" s="838"/>
      <c r="T14" s="838"/>
      <c r="U14" s="838"/>
      <c r="V14" s="838"/>
      <c r="W14" s="839"/>
      <c r="X14" s="837" t="s">
        <v>989</v>
      </c>
      <c r="Y14" s="838"/>
      <c r="Z14" s="838"/>
      <c r="AA14" s="838"/>
      <c r="AB14" s="839"/>
      <c r="AC14" s="837" t="s">
        <v>990</v>
      </c>
      <c r="AD14" s="838"/>
      <c r="AE14" s="838"/>
      <c r="AF14" s="838"/>
      <c r="AG14" s="838"/>
      <c r="AH14" s="838"/>
      <c r="AI14" s="838"/>
      <c r="AJ14" s="838"/>
      <c r="AK14" s="838"/>
      <c r="AL14" s="838"/>
      <c r="AM14" s="839"/>
    </row>
    <row r="15" spans="1:44">
      <c r="A15" s="502"/>
      <c r="D15" s="503"/>
      <c r="E15" s="841">
        <f>'②-b【三国型実務】日程表案'!E15</f>
        <v>0</v>
      </c>
      <c r="F15" s="842"/>
      <c r="G15" s="842"/>
      <c r="H15" s="842"/>
      <c r="I15" s="842"/>
      <c r="J15" s="842"/>
      <c r="K15" s="842"/>
      <c r="L15" s="843"/>
      <c r="M15" s="850">
        <f>'②-b【三国型実務】日程表案'!M15</f>
        <v>0</v>
      </c>
      <c r="N15" s="851"/>
      <c r="O15" s="851"/>
      <c r="P15" s="851"/>
      <c r="Q15" s="851"/>
      <c r="R15" s="851"/>
      <c r="S15" s="851"/>
      <c r="T15" s="851"/>
      <c r="U15" s="851"/>
      <c r="V15" s="851"/>
      <c r="W15" s="852"/>
      <c r="X15" s="504">
        <f>'②-b【三国型実務】日程表案'!X15</f>
        <v>0</v>
      </c>
      <c r="Y15" s="505" t="s">
        <v>991</v>
      </c>
      <c r="Z15" s="505"/>
      <c r="AA15" s="505"/>
      <c r="AB15" s="506"/>
      <c r="AC15" s="502" t="s">
        <v>992</v>
      </c>
      <c r="AD15" s="507"/>
      <c r="AE15" s="507"/>
      <c r="AF15" s="507"/>
      <c r="AG15" s="508"/>
      <c r="AH15" s="509"/>
      <c r="AI15" s="509"/>
      <c r="AJ15" s="509"/>
      <c r="AK15" s="509"/>
      <c r="AL15" s="509"/>
      <c r="AM15" s="510"/>
    </row>
    <row r="16" spans="1:44">
      <c r="A16" s="511">
        <f>'②-b【三国型実務】日程表案'!A16</f>
        <v>0</v>
      </c>
      <c r="B16" s="500" t="s">
        <v>993</v>
      </c>
      <c r="C16" s="512">
        <f>'②-b【三国型実務】日程表案'!C16</f>
        <v>0</v>
      </c>
      <c r="D16" s="503" t="s">
        <v>994</v>
      </c>
      <c r="E16" s="844"/>
      <c r="F16" s="845"/>
      <c r="G16" s="845"/>
      <c r="H16" s="845"/>
      <c r="I16" s="845"/>
      <c r="J16" s="845"/>
      <c r="K16" s="845"/>
      <c r="L16" s="846"/>
      <c r="M16" s="853"/>
      <c r="N16" s="854"/>
      <c r="O16" s="854"/>
      <c r="P16" s="854"/>
      <c r="Q16" s="854"/>
      <c r="R16" s="854"/>
      <c r="S16" s="854"/>
      <c r="T16" s="854"/>
      <c r="U16" s="854"/>
      <c r="V16" s="854"/>
      <c r="W16" s="855"/>
      <c r="X16" s="513">
        <f>'②-b【三国型実務】日程表案'!X16</f>
        <v>0</v>
      </c>
      <c r="Y16" s="500" t="s">
        <v>105</v>
      </c>
      <c r="AB16" s="503"/>
      <c r="AC16" s="513">
        <f>'②-b【三国型実務】日程表案'!AC16</f>
        <v>0</v>
      </c>
      <c r="AD16" s="500" t="s">
        <v>995</v>
      </c>
      <c r="AF16" s="507"/>
      <c r="AG16" s="508"/>
      <c r="AH16" s="514"/>
      <c r="AI16" s="514"/>
      <c r="AJ16" s="514"/>
      <c r="AK16" s="514"/>
      <c r="AL16" s="514"/>
      <c r="AM16" s="515"/>
    </row>
    <row r="17" spans="1:39">
      <c r="A17" s="502"/>
      <c r="B17" s="859" t="s">
        <v>210</v>
      </c>
      <c r="C17" s="859"/>
      <c r="D17" s="503"/>
      <c r="E17" s="844"/>
      <c r="F17" s="845"/>
      <c r="G17" s="845"/>
      <c r="H17" s="845"/>
      <c r="I17" s="845"/>
      <c r="J17" s="845"/>
      <c r="K17" s="845"/>
      <c r="L17" s="846"/>
      <c r="M17" s="853"/>
      <c r="N17" s="854"/>
      <c r="O17" s="854"/>
      <c r="P17" s="854"/>
      <c r="Q17" s="854"/>
      <c r="R17" s="854"/>
      <c r="S17" s="854"/>
      <c r="T17" s="854"/>
      <c r="U17" s="854"/>
      <c r="V17" s="854"/>
      <c r="W17" s="855"/>
      <c r="X17" s="513">
        <f>'②-b【三国型実務】日程表案'!X17</f>
        <v>0</v>
      </c>
      <c r="Y17" s="500" t="s">
        <v>106</v>
      </c>
      <c r="AB17" s="503"/>
      <c r="AC17" s="513">
        <f>'②-b【三国型実務】日程表案'!AC17</f>
        <v>0</v>
      </c>
      <c r="AD17" s="500" t="s">
        <v>996</v>
      </c>
      <c r="AH17" s="514"/>
      <c r="AI17" s="514"/>
      <c r="AJ17" s="509"/>
      <c r="AK17" s="509"/>
      <c r="AL17" s="509"/>
      <c r="AM17" s="510"/>
    </row>
    <row r="18" spans="1:39">
      <c r="A18" s="511">
        <f>'②-b【三国型実務】日程表案'!A18</f>
        <v>0</v>
      </c>
      <c r="B18" s="500" t="s">
        <v>993</v>
      </c>
      <c r="C18" s="512">
        <f>'②-b【三国型実務】日程表案'!C18</f>
        <v>0</v>
      </c>
      <c r="D18" s="503" t="s">
        <v>994</v>
      </c>
      <c r="E18" s="844"/>
      <c r="F18" s="845"/>
      <c r="G18" s="845"/>
      <c r="H18" s="845"/>
      <c r="I18" s="845"/>
      <c r="J18" s="845"/>
      <c r="K18" s="845"/>
      <c r="L18" s="846"/>
      <c r="M18" s="853"/>
      <c r="N18" s="854"/>
      <c r="O18" s="854"/>
      <c r="P18" s="854"/>
      <c r="Q18" s="854"/>
      <c r="R18" s="854"/>
      <c r="S18" s="854"/>
      <c r="T18" s="854"/>
      <c r="U18" s="854"/>
      <c r="V18" s="854"/>
      <c r="W18" s="855"/>
      <c r="X18" s="513">
        <f>'②-b【三国型実務】日程表案'!X18</f>
        <v>0</v>
      </c>
      <c r="Y18" s="500" t="s">
        <v>36</v>
      </c>
      <c r="AB18" s="503"/>
      <c r="AC18" s="502"/>
      <c r="AD18" s="860" t="s">
        <v>997</v>
      </c>
      <c r="AE18" s="860"/>
      <c r="AF18" s="860"/>
      <c r="AG18" s="860"/>
      <c r="AH18" s="1339">
        <f>'②-b【三国型実務】日程表案'!AH18</f>
        <v>0</v>
      </c>
      <c r="AI18" s="1339"/>
      <c r="AJ18" s="1339"/>
      <c r="AK18" s="1339"/>
      <c r="AL18" s="1339"/>
      <c r="AM18" s="1340"/>
    </row>
    <row r="19" spans="1:39">
      <c r="A19" s="863" t="str">
        <f>'②-b【三国型実務】日程表案'!A19</f>
        <v>（●日間）※</v>
      </c>
      <c r="B19" s="864"/>
      <c r="C19" s="864"/>
      <c r="D19" s="865"/>
      <c r="E19" s="844"/>
      <c r="F19" s="845"/>
      <c r="G19" s="845"/>
      <c r="H19" s="845"/>
      <c r="I19" s="845"/>
      <c r="J19" s="845"/>
      <c r="K19" s="845"/>
      <c r="L19" s="846"/>
      <c r="M19" s="853"/>
      <c r="N19" s="854"/>
      <c r="O19" s="854"/>
      <c r="P19" s="854"/>
      <c r="Q19" s="854"/>
      <c r="R19" s="854"/>
      <c r="S19" s="854"/>
      <c r="T19" s="854"/>
      <c r="U19" s="854"/>
      <c r="V19" s="854"/>
      <c r="W19" s="855"/>
      <c r="X19" s="502"/>
      <c r="Y19" s="866">
        <f>'②-b【三国型実務】日程表案'!Y19</f>
        <v>0</v>
      </c>
      <c r="Z19" s="866"/>
      <c r="AA19" s="866"/>
      <c r="AB19" s="503"/>
      <c r="AC19" s="516"/>
      <c r="AD19" s="860" t="s">
        <v>999</v>
      </c>
      <c r="AE19" s="860"/>
      <c r="AF19" s="860"/>
      <c r="AG19" s="860"/>
      <c r="AH19" s="1339">
        <f>'②-b【三国型実務】日程表案'!AH19</f>
        <v>0</v>
      </c>
      <c r="AI19" s="1339"/>
      <c r="AJ19" s="1339"/>
      <c r="AK19" s="1339"/>
      <c r="AL19" s="1339"/>
      <c r="AM19" s="1340"/>
    </row>
    <row r="20" spans="1:39">
      <c r="A20" s="517" t="s">
        <v>1000</v>
      </c>
      <c r="B20" s="518"/>
      <c r="C20" s="518"/>
      <c r="D20" s="519"/>
      <c r="E20" s="847"/>
      <c r="F20" s="848"/>
      <c r="G20" s="848"/>
      <c r="H20" s="848"/>
      <c r="I20" s="848"/>
      <c r="J20" s="848"/>
      <c r="K20" s="848"/>
      <c r="L20" s="849"/>
      <c r="M20" s="856"/>
      <c r="N20" s="857"/>
      <c r="O20" s="857"/>
      <c r="P20" s="857"/>
      <c r="Q20" s="857"/>
      <c r="R20" s="857"/>
      <c r="S20" s="857"/>
      <c r="T20" s="857"/>
      <c r="U20" s="857"/>
      <c r="V20" s="857"/>
      <c r="W20" s="858"/>
      <c r="X20" s="517"/>
      <c r="Y20" s="867"/>
      <c r="Z20" s="867"/>
      <c r="AA20" s="867"/>
      <c r="AB20" s="519"/>
      <c r="AC20" s="520"/>
      <c r="AD20" s="868" t="s">
        <v>250</v>
      </c>
      <c r="AE20" s="868"/>
      <c r="AF20" s="868"/>
      <c r="AG20" s="868"/>
      <c r="AH20" s="840">
        <f>'②-b【三国型実務】日程表案'!AH20</f>
        <v>0</v>
      </c>
      <c r="AI20" s="840"/>
      <c r="AJ20" s="840"/>
      <c r="AK20" s="521" t="s">
        <v>1001</v>
      </c>
      <c r="AL20" s="521"/>
      <c r="AM20" s="522"/>
    </row>
    <row r="21" spans="1:39" ht="13.5" customHeight="1">
      <c r="A21" s="837" t="s">
        <v>986</v>
      </c>
      <c r="B21" s="838"/>
      <c r="C21" s="838"/>
      <c r="D21" s="839"/>
      <c r="E21" s="837" t="s">
        <v>987</v>
      </c>
      <c r="F21" s="838"/>
      <c r="G21" s="838"/>
      <c r="H21" s="838"/>
      <c r="I21" s="838"/>
      <c r="J21" s="838"/>
      <c r="K21" s="838"/>
      <c r="L21" s="839"/>
      <c r="M21" s="837" t="s">
        <v>988</v>
      </c>
      <c r="N21" s="838"/>
      <c r="O21" s="838"/>
      <c r="P21" s="838"/>
      <c r="Q21" s="838"/>
      <c r="R21" s="838"/>
      <c r="S21" s="838"/>
      <c r="T21" s="838"/>
      <c r="U21" s="838"/>
      <c r="V21" s="838"/>
      <c r="W21" s="839"/>
      <c r="X21" s="837" t="s">
        <v>989</v>
      </c>
      <c r="Y21" s="838"/>
      <c r="Z21" s="838"/>
      <c r="AA21" s="838"/>
      <c r="AB21" s="839"/>
      <c r="AC21" s="837" t="s">
        <v>990</v>
      </c>
      <c r="AD21" s="838"/>
      <c r="AE21" s="838"/>
      <c r="AF21" s="838"/>
      <c r="AG21" s="838"/>
      <c r="AH21" s="838"/>
      <c r="AI21" s="838"/>
      <c r="AJ21" s="838"/>
      <c r="AK21" s="838"/>
      <c r="AL21" s="838"/>
      <c r="AM21" s="839"/>
    </row>
    <row r="22" spans="1:39">
      <c r="A22" s="502"/>
      <c r="D22" s="503"/>
      <c r="E22" s="841">
        <f>'②-b【三国型実務】日程表案'!E22</f>
        <v>0</v>
      </c>
      <c r="F22" s="842"/>
      <c r="G22" s="842"/>
      <c r="H22" s="842"/>
      <c r="I22" s="842"/>
      <c r="J22" s="842"/>
      <c r="K22" s="842"/>
      <c r="L22" s="843"/>
      <c r="M22" s="850">
        <f>'②-b【三国型実務】日程表案'!M22</f>
        <v>0</v>
      </c>
      <c r="N22" s="851"/>
      <c r="O22" s="851"/>
      <c r="P22" s="851"/>
      <c r="Q22" s="851"/>
      <c r="R22" s="851"/>
      <c r="S22" s="851"/>
      <c r="T22" s="851"/>
      <c r="U22" s="851"/>
      <c r="V22" s="851"/>
      <c r="W22" s="852"/>
      <c r="X22" s="504">
        <f>'②-b【三国型実務】日程表案'!X22</f>
        <v>0</v>
      </c>
      <c r="Y22" s="505" t="s">
        <v>991</v>
      </c>
      <c r="Z22" s="505"/>
      <c r="AA22" s="505"/>
      <c r="AB22" s="506"/>
      <c r="AC22" s="502" t="s">
        <v>992</v>
      </c>
      <c r="AD22" s="507"/>
      <c r="AE22" s="507"/>
      <c r="AF22" s="507"/>
      <c r="AG22" s="508"/>
      <c r="AH22" s="509"/>
      <c r="AI22" s="509"/>
      <c r="AJ22" s="509"/>
      <c r="AK22" s="509"/>
      <c r="AL22" s="509"/>
      <c r="AM22" s="510"/>
    </row>
    <row r="23" spans="1:39">
      <c r="A23" s="511">
        <f>'②-b【三国型実務】日程表案'!A23</f>
        <v>0</v>
      </c>
      <c r="B23" s="500" t="s">
        <v>993</v>
      </c>
      <c r="C23" s="512">
        <f>'②-b【三国型実務】日程表案'!C23</f>
        <v>0</v>
      </c>
      <c r="D23" s="503" t="s">
        <v>994</v>
      </c>
      <c r="E23" s="844"/>
      <c r="F23" s="845"/>
      <c r="G23" s="845"/>
      <c r="H23" s="845"/>
      <c r="I23" s="845"/>
      <c r="J23" s="845"/>
      <c r="K23" s="845"/>
      <c r="L23" s="846"/>
      <c r="M23" s="853"/>
      <c r="N23" s="854"/>
      <c r="O23" s="854"/>
      <c r="P23" s="854"/>
      <c r="Q23" s="854"/>
      <c r="R23" s="854"/>
      <c r="S23" s="854"/>
      <c r="T23" s="854"/>
      <c r="U23" s="854"/>
      <c r="V23" s="854"/>
      <c r="W23" s="855"/>
      <c r="X23" s="513">
        <f>'②-b【三国型実務】日程表案'!X23</f>
        <v>0</v>
      </c>
      <c r="Y23" s="500" t="s">
        <v>105</v>
      </c>
      <c r="AB23" s="503"/>
      <c r="AC23" s="513">
        <f>'②-b【三国型実務】日程表案'!AC23</f>
        <v>0</v>
      </c>
      <c r="AD23" s="500" t="s">
        <v>995</v>
      </c>
      <c r="AF23" s="507"/>
      <c r="AG23" s="508"/>
      <c r="AH23" s="514"/>
      <c r="AI23" s="514"/>
      <c r="AJ23" s="514"/>
      <c r="AK23" s="514"/>
      <c r="AL23" s="514"/>
      <c r="AM23" s="515"/>
    </row>
    <row r="24" spans="1:39">
      <c r="A24" s="502"/>
      <c r="B24" s="859" t="s">
        <v>210</v>
      </c>
      <c r="C24" s="859"/>
      <c r="D24" s="503"/>
      <c r="E24" s="844"/>
      <c r="F24" s="845"/>
      <c r="G24" s="845"/>
      <c r="H24" s="845"/>
      <c r="I24" s="845"/>
      <c r="J24" s="845"/>
      <c r="K24" s="845"/>
      <c r="L24" s="846"/>
      <c r="M24" s="853"/>
      <c r="N24" s="854"/>
      <c r="O24" s="854"/>
      <c r="P24" s="854"/>
      <c r="Q24" s="854"/>
      <c r="R24" s="854"/>
      <c r="S24" s="854"/>
      <c r="T24" s="854"/>
      <c r="U24" s="854"/>
      <c r="V24" s="854"/>
      <c r="W24" s="855"/>
      <c r="X24" s="513">
        <f>'②-b【三国型実務】日程表案'!X24</f>
        <v>0</v>
      </c>
      <c r="Y24" s="500" t="s">
        <v>106</v>
      </c>
      <c r="AB24" s="503"/>
      <c r="AC24" s="513">
        <f>'②-b【三国型実務】日程表案'!AC24</f>
        <v>0</v>
      </c>
      <c r="AD24" s="500" t="s">
        <v>996</v>
      </c>
      <c r="AH24" s="514"/>
      <c r="AI24" s="514"/>
      <c r="AJ24" s="509"/>
      <c r="AK24" s="509"/>
      <c r="AL24" s="509"/>
      <c r="AM24" s="510"/>
    </row>
    <row r="25" spans="1:39">
      <c r="A25" s="511">
        <f>'②-b【三国型実務】日程表案'!A25</f>
        <v>0</v>
      </c>
      <c r="B25" s="500" t="s">
        <v>993</v>
      </c>
      <c r="C25" s="512">
        <f>'②-b【三国型実務】日程表案'!C25</f>
        <v>0</v>
      </c>
      <c r="D25" s="503" t="s">
        <v>994</v>
      </c>
      <c r="E25" s="844"/>
      <c r="F25" s="845"/>
      <c r="G25" s="845"/>
      <c r="H25" s="845"/>
      <c r="I25" s="845"/>
      <c r="J25" s="845"/>
      <c r="K25" s="845"/>
      <c r="L25" s="846"/>
      <c r="M25" s="853"/>
      <c r="N25" s="854"/>
      <c r="O25" s="854"/>
      <c r="P25" s="854"/>
      <c r="Q25" s="854"/>
      <c r="R25" s="854"/>
      <c r="S25" s="854"/>
      <c r="T25" s="854"/>
      <c r="U25" s="854"/>
      <c r="V25" s="854"/>
      <c r="W25" s="855"/>
      <c r="X25" s="513">
        <f>'②-b【三国型実務】日程表案'!X25</f>
        <v>0</v>
      </c>
      <c r="Y25" s="500" t="s">
        <v>36</v>
      </c>
      <c r="AB25" s="503"/>
      <c r="AC25" s="502"/>
      <c r="AD25" s="860" t="s">
        <v>997</v>
      </c>
      <c r="AE25" s="860"/>
      <c r="AF25" s="860"/>
      <c r="AG25" s="860"/>
      <c r="AH25" s="1339">
        <f>'②-b【三国型実務】日程表案'!AH25</f>
        <v>0</v>
      </c>
      <c r="AI25" s="1339"/>
      <c r="AJ25" s="1339"/>
      <c r="AK25" s="1339"/>
      <c r="AL25" s="1339"/>
      <c r="AM25" s="1340"/>
    </row>
    <row r="26" spans="1:39">
      <c r="A26" s="863" t="str">
        <f>'②-b【三国型実務】日程表案'!A26</f>
        <v>（●日間）※</v>
      </c>
      <c r="B26" s="864"/>
      <c r="C26" s="864"/>
      <c r="D26" s="865"/>
      <c r="E26" s="844"/>
      <c r="F26" s="845"/>
      <c r="G26" s="845"/>
      <c r="H26" s="845"/>
      <c r="I26" s="845"/>
      <c r="J26" s="845"/>
      <c r="K26" s="845"/>
      <c r="L26" s="846"/>
      <c r="M26" s="853"/>
      <c r="N26" s="854"/>
      <c r="O26" s="854"/>
      <c r="P26" s="854"/>
      <c r="Q26" s="854"/>
      <c r="R26" s="854"/>
      <c r="S26" s="854"/>
      <c r="T26" s="854"/>
      <c r="U26" s="854"/>
      <c r="V26" s="854"/>
      <c r="W26" s="855"/>
      <c r="X26" s="502"/>
      <c r="Y26" s="866">
        <f>'②-b【三国型実務】日程表案'!Y26</f>
        <v>0</v>
      </c>
      <c r="Z26" s="866"/>
      <c r="AA26" s="866"/>
      <c r="AB26" s="503"/>
      <c r="AC26" s="516"/>
      <c r="AD26" s="860" t="s">
        <v>999</v>
      </c>
      <c r="AE26" s="860"/>
      <c r="AF26" s="860"/>
      <c r="AG26" s="860"/>
      <c r="AH26" s="1339">
        <f>'②-b【三国型実務】日程表案'!AH26</f>
        <v>0</v>
      </c>
      <c r="AI26" s="1339"/>
      <c r="AJ26" s="1339"/>
      <c r="AK26" s="1339"/>
      <c r="AL26" s="1339"/>
      <c r="AM26" s="1340"/>
    </row>
    <row r="27" spans="1:39">
      <c r="A27" s="517" t="s">
        <v>1000</v>
      </c>
      <c r="B27" s="518"/>
      <c r="C27" s="518"/>
      <c r="D27" s="519"/>
      <c r="E27" s="847"/>
      <c r="F27" s="848"/>
      <c r="G27" s="848"/>
      <c r="H27" s="848"/>
      <c r="I27" s="848"/>
      <c r="J27" s="848"/>
      <c r="K27" s="848"/>
      <c r="L27" s="849"/>
      <c r="M27" s="856"/>
      <c r="N27" s="857"/>
      <c r="O27" s="857"/>
      <c r="P27" s="857"/>
      <c r="Q27" s="857"/>
      <c r="R27" s="857"/>
      <c r="S27" s="857"/>
      <c r="T27" s="857"/>
      <c r="U27" s="857"/>
      <c r="V27" s="857"/>
      <c r="W27" s="858"/>
      <c r="X27" s="517"/>
      <c r="Y27" s="867"/>
      <c r="Z27" s="867"/>
      <c r="AA27" s="867"/>
      <c r="AB27" s="519"/>
      <c r="AC27" s="520"/>
      <c r="AD27" s="868" t="s">
        <v>250</v>
      </c>
      <c r="AE27" s="868"/>
      <c r="AF27" s="868"/>
      <c r="AG27" s="868"/>
      <c r="AH27" s="840">
        <f>'②-b【三国型実務】日程表案'!AH27</f>
        <v>0</v>
      </c>
      <c r="AI27" s="840"/>
      <c r="AJ27" s="840"/>
      <c r="AK27" s="521" t="s">
        <v>1001</v>
      </c>
      <c r="AL27" s="521"/>
      <c r="AM27" s="522"/>
    </row>
    <row r="28" spans="1:39" ht="13.5" customHeight="1">
      <c r="A28" s="837" t="s">
        <v>986</v>
      </c>
      <c r="B28" s="838"/>
      <c r="C28" s="838"/>
      <c r="D28" s="839"/>
      <c r="E28" s="837" t="s">
        <v>987</v>
      </c>
      <c r="F28" s="838"/>
      <c r="G28" s="838"/>
      <c r="H28" s="838"/>
      <c r="I28" s="838"/>
      <c r="J28" s="838"/>
      <c r="K28" s="838"/>
      <c r="L28" s="839"/>
      <c r="M28" s="837" t="s">
        <v>988</v>
      </c>
      <c r="N28" s="838"/>
      <c r="O28" s="838"/>
      <c r="P28" s="838"/>
      <c r="Q28" s="838"/>
      <c r="R28" s="838"/>
      <c r="S28" s="838"/>
      <c r="T28" s="838"/>
      <c r="U28" s="838"/>
      <c r="V28" s="838"/>
      <c r="W28" s="839"/>
      <c r="X28" s="837" t="s">
        <v>989</v>
      </c>
      <c r="Y28" s="838"/>
      <c r="Z28" s="838"/>
      <c r="AA28" s="838"/>
      <c r="AB28" s="839"/>
      <c r="AC28" s="837" t="s">
        <v>990</v>
      </c>
      <c r="AD28" s="838"/>
      <c r="AE28" s="838"/>
      <c r="AF28" s="838"/>
      <c r="AG28" s="838"/>
      <c r="AH28" s="838"/>
      <c r="AI28" s="838"/>
      <c r="AJ28" s="838"/>
      <c r="AK28" s="838"/>
      <c r="AL28" s="838"/>
      <c r="AM28" s="839"/>
    </row>
    <row r="29" spans="1:39">
      <c r="A29" s="502"/>
      <c r="D29" s="503"/>
      <c r="E29" s="841">
        <f>'②-b【三国型実務】日程表案'!E29</f>
        <v>0</v>
      </c>
      <c r="F29" s="842"/>
      <c r="G29" s="842"/>
      <c r="H29" s="842"/>
      <c r="I29" s="842"/>
      <c r="J29" s="842"/>
      <c r="K29" s="842"/>
      <c r="L29" s="843"/>
      <c r="M29" s="850">
        <f>'②-b【三国型実務】日程表案'!M29</f>
        <v>0</v>
      </c>
      <c r="N29" s="851"/>
      <c r="O29" s="851"/>
      <c r="P29" s="851"/>
      <c r="Q29" s="851"/>
      <c r="R29" s="851"/>
      <c r="S29" s="851"/>
      <c r="T29" s="851"/>
      <c r="U29" s="851"/>
      <c r="V29" s="851"/>
      <c r="W29" s="852"/>
      <c r="X29" s="504">
        <f>'②-b【三国型実務】日程表案'!X29</f>
        <v>0</v>
      </c>
      <c r="Y29" s="505" t="s">
        <v>991</v>
      </c>
      <c r="Z29" s="505"/>
      <c r="AA29" s="505"/>
      <c r="AB29" s="506"/>
      <c r="AC29" s="502" t="s">
        <v>992</v>
      </c>
      <c r="AD29" s="507"/>
      <c r="AE29" s="507"/>
      <c r="AF29" s="507"/>
      <c r="AG29" s="508"/>
      <c r="AH29" s="509"/>
      <c r="AI29" s="509"/>
      <c r="AJ29" s="509"/>
      <c r="AK29" s="509"/>
      <c r="AL29" s="509"/>
      <c r="AM29" s="510"/>
    </row>
    <row r="30" spans="1:39">
      <c r="A30" s="511">
        <f>'②-b【三国型実務】日程表案'!A30</f>
        <v>0</v>
      </c>
      <c r="B30" s="500" t="s">
        <v>993</v>
      </c>
      <c r="C30" s="512">
        <f>'②-b【三国型実務】日程表案'!C30</f>
        <v>0</v>
      </c>
      <c r="D30" s="503" t="s">
        <v>994</v>
      </c>
      <c r="E30" s="844"/>
      <c r="F30" s="845"/>
      <c r="G30" s="845"/>
      <c r="H30" s="845"/>
      <c r="I30" s="845"/>
      <c r="J30" s="845"/>
      <c r="K30" s="845"/>
      <c r="L30" s="846"/>
      <c r="M30" s="853"/>
      <c r="N30" s="854"/>
      <c r="O30" s="854"/>
      <c r="P30" s="854"/>
      <c r="Q30" s="854"/>
      <c r="R30" s="854"/>
      <c r="S30" s="854"/>
      <c r="T30" s="854"/>
      <c r="U30" s="854"/>
      <c r="V30" s="854"/>
      <c r="W30" s="855"/>
      <c r="X30" s="513">
        <f>'②-b【三国型実務】日程表案'!X30</f>
        <v>0</v>
      </c>
      <c r="Y30" s="500" t="s">
        <v>105</v>
      </c>
      <c r="AB30" s="503"/>
      <c r="AC30" s="513">
        <f>'②-b【三国型実務】日程表案'!AC30</f>
        <v>0</v>
      </c>
      <c r="AD30" s="500" t="s">
        <v>995</v>
      </c>
      <c r="AF30" s="507"/>
      <c r="AG30" s="508"/>
      <c r="AH30" s="514"/>
      <c r="AI30" s="514"/>
      <c r="AJ30" s="514"/>
      <c r="AK30" s="514"/>
      <c r="AL30" s="514"/>
      <c r="AM30" s="515"/>
    </row>
    <row r="31" spans="1:39">
      <c r="A31" s="502"/>
      <c r="B31" s="859" t="s">
        <v>210</v>
      </c>
      <c r="C31" s="859"/>
      <c r="D31" s="503"/>
      <c r="E31" s="844"/>
      <c r="F31" s="845"/>
      <c r="G31" s="845"/>
      <c r="H31" s="845"/>
      <c r="I31" s="845"/>
      <c r="J31" s="845"/>
      <c r="K31" s="845"/>
      <c r="L31" s="846"/>
      <c r="M31" s="853"/>
      <c r="N31" s="854"/>
      <c r="O31" s="854"/>
      <c r="P31" s="854"/>
      <c r="Q31" s="854"/>
      <c r="R31" s="854"/>
      <c r="S31" s="854"/>
      <c r="T31" s="854"/>
      <c r="U31" s="854"/>
      <c r="V31" s="854"/>
      <c r="W31" s="855"/>
      <c r="X31" s="513">
        <f>'②-b【三国型実務】日程表案'!X31</f>
        <v>0</v>
      </c>
      <c r="Y31" s="500" t="s">
        <v>106</v>
      </c>
      <c r="AB31" s="503"/>
      <c r="AC31" s="513">
        <f>'②-b【三国型実務】日程表案'!AC31</f>
        <v>0</v>
      </c>
      <c r="AD31" s="500" t="s">
        <v>996</v>
      </c>
      <c r="AH31" s="514"/>
      <c r="AI31" s="514"/>
      <c r="AJ31" s="509"/>
      <c r="AK31" s="509"/>
      <c r="AL31" s="509"/>
      <c r="AM31" s="510"/>
    </row>
    <row r="32" spans="1:39">
      <c r="A32" s="511">
        <f>'②-b【三国型実務】日程表案'!A32</f>
        <v>0</v>
      </c>
      <c r="B32" s="500" t="s">
        <v>993</v>
      </c>
      <c r="C32" s="512">
        <f>'②-b【三国型実務】日程表案'!C32</f>
        <v>0</v>
      </c>
      <c r="D32" s="503" t="s">
        <v>994</v>
      </c>
      <c r="E32" s="844"/>
      <c r="F32" s="845"/>
      <c r="G32" s="845"/>
      <c r="H32" s="845"/>
      <c r="I32" s="845"/>
      <c r="J32" s="845"/>
      <c r="K32" s="845"/>
      <c r="L32" s="846"/>
      <c r="M32" s="853"/>
      <c r="N32" s="854"/>
      <c r="O32" s="854"/>
      <c r="P32" s="854"/>
      <c r="Q32" s="854"/>
      <c r="R32" s="854"/>
      <c r="S32" s="854"/>
      <c r="T32" s="854"/>
      <c r="U32" s="854"/>
      <c r="V32" s="854"/>
      <c r="W32" s="855"/>
      <c r="X32" s="513">
        <f>'②-b【三国型実務】日程表案'!X32</f>
        <v>0</v>
      </c>
      <c r="Y32" s="500" t="s">
        <v>36</v>
      </c>
      <c r="AB32" s="503"/>
      <c r="AC32" s="502"/>
      <c r="AD32" s="860" t="s">
        <v>997</v>
      </c>
      <c r="AE32" s="860"/>
      <c r="AF32" s="860"/>
      <c r="AG32" s="860"/>
      <c r="AH32" s="1339">
        <f>'②-b【三国型実務】日程表案'!AH32</f>
        <v>0</v>
      </c>
      <c r="AI32" s="1339"/>
      <c r="AJ32" s="1339"/>
      <c r="AK32" s="1339"/>
      <c r="AL32" s="1339"/>
      <c r="AM32" s="1340"/>
    </row>
    <row r="33" spans="1:39">
      <c r="A33" s="863" t="str">
        <f>'②-b【三国型実務】日程表案'!A33</f>
        <v>（●日間）※</v>
      </c>
      <c r="B33" s="864"/>
      <c r="C33" s="864"/>
      <c r="D33" s="865"/>
      <c r="E33" s="844"/>
      <c r="F33" s="845"/>
      <c r="G33" s="845"/>
      <c r="H33" s="845"/>
      <c r="I33" s="845"/>
      <c r="J33" s="845"/>
      <c r="K33" s="845"/>
      <c r="L33" s="846"/>
      <c r="M33" s="853"/>
      <c r="N33" s="854"/>
      <c r="O33" s="854"/>
      <c r="P33" s="854"/>
      <c r="Q33" s="854"/>
      <c r="R33" s="854"/>
      <c r="S33" s="854"/>
      <c r="T33" s="854"/>
      <c r="U33" s="854"/>
      <c r="V33" s="854"/>
      <c r="W33" s="855"/>
      <c r="X33" s="502"/>
      <c r="Y33" s="866">
        <f>'②-b【三国型実務】日程表案'!Y33</f>
        <v>0</v>
      </c>
      <c r="Z33" s="866"/>
      <c r="AA33" s="866"/>
      <c r="AB33" s="503"/>
      <c r="AC33" s="516"/>
      <c r="AD33" s="860" t="s">
        <v>999</v>
      </c>
      <c r="AE33" s="860"/>
      <c r="AF33" s="860"/>
      <c r="AG33" s="860"/>
      <c r="AH33" s="1339">
        <f>'②-b【三国型実務】日程表案'!AH33</f>
        <v>0</v>
      </c>
      <c r="AI33" s="1339"/>
      <c r="AJ33" s="1339"/>
      <c r="AK33" s="1339"/>
      <c r="AL33" s="1339"/>
      <c r="AM33" s="1340"/>
    </row>
    <row r="34" spans="1:39">
      <c r="A34" s="517" t="s">
        <v>1000</v>
      </c>
      <c r="B34" s="518"/>
      <c r="C34" s="518"/>
      <c r="D34" s="519"/>
      <c r="E34" s="847"/>
      <c r="F34" s="848"/>
      <c r="G34" s="848"/>
      <c r="H34" s="848"/>
      <c r="I34" s="848"/>
      <c r="J34" s="848"/>
      <c r="K34" s="848"/>
      <c r="L34" s="849"/>
      <c r="M34" s="856"/>
      <c r="N34" s="857"/>
      <c r="O34" s="857"/>
      <c r="P34" s="857"/>
      <c r="Q34" s="857"/>
      <c r="R34" s="857"/>
      <c r="S34" s="857"/>
      <c r="T34" s="857"/>
      <c r="U34" s="857"/>
      <c r="V34" s="857"/>
      <c r="W34" s="858"/>
      <c r="X34" s="517"/>
      <c r="Y34" s="867"/>
      <c r="Z34" s="867"/>
      <c r="AA34" s="867"/>
      <c r="AB34" s="519"/>
      <c r="AC34" s="520"/>
      <c r="AD34" s="868" t="s">
        <v>250</v>
      </c>
      <c r="AE34" s="868"/>
      <c r="AF34" s="868"/>
      <c r="AG34" s="868"/>
      <c r="AH34" s="840">
        <f>'②-b【三国型実務】日程表案'!AH34</f>
        <v>0</v>
      </c>
      <c r="AI34" s="840"/>
      <c r="AJ34" s="840"/>
      <c r="AK34" s="521" t="s">
        <v>1001</v>
      </c>
      <c r="AL34" s="521"/>
      <c r="AM34" s="522"/>
    </row>
    <row r="35" spans="1:39" ht="13.5" customHeight="1">
      <c r="A35" s="837" t="s">
        <v>986</v>
      </c>
      <c r="B35" s="838"/>
      <c r="C35" s="838"/>
      <c r="D35" s="839"/>
      <c r="E35" s="837" t="s">
        <v>987</v>
      </c>
      <c r="F35" s="838"/>
      <c r="G35" s="838"/>
      <c r="H35" s="838"/>
      <c r="I35" s="838"/>
      <c r="J35" s="838"/>
      <c r="K35" s="838"/>
      <c r="L35" s="839"/>
      <c r="M35" s="837" t="s">
        <v>988</v>
      </c>
      <c r="N35" s="838"/>
      <c r="O35" s="838"/>
      <c r="P35" s="838"/>
      <c r="Q35" s="838"/>
      <c r="R35" s="838"/>
      <c r="S35" s="838"/>
      <c r="T35" s="838"/>
      <c r="U35" s="838"/>
      <c r="V35" s="838"/>
      <c r="W35" s="839"/>
      <c r="X35" s="837" t="s">
        <v>989</v>
      </c>
      <c r="Y35" s="838"/>
      <c r="Z35" s="838"/>
      <c r="AA35" s="838"/>
      <c r="AB35" s="839"/>
      <c r="AC35" s="837" t="s">
        <v>990</v>
      </c>
      <c r="AD35" s="838"/>
      <c r="AE35" s="838"/>
      <c r="AF35" s="838"/>
      <c r="AG35" s="838"/>
      <c r="AH35" s="838"/>
      <c r="AI35" s="838"/>
      <c r="AJ35" s="838"/>
      <c r="AK35" s="838"/>
      <c r="AL35" s="838"/>
      <c r="AM35" s="839"/>
    </row>
    <row r="36" spans="1:39">
      <c r="A36" s="502"/>
      <c r="D36" s="503"/>
      <c r="E36" s="841">
        <f>'②-b【三国型実務】日程表案'!E36</f>
        <v>0</v>
      </c>
      <c r="F36" s="842"/>
      <c r="G36" s="842"/>
      <c r="H36" s="842"/>
      <c r="I36" s="842"/>
      <c r="J36" s="842"/>
      <c r="K36" s="842"/>
      <c r="L36" s="843"/>
      <c r="M36" s="850">
        <f>'②-b【三国型実務】日程表案'!M36</f>
        <v>0</v>
      </c>
      <c r="N36" s="851"/>
      <c r="O36" s="851"/>
      <c r="P36" s="851"/>
      <c r="Q36" s="851"/>
      <c r="R36" s="851"/>
      <c r="S36" s="851"/>
      <c r="T36" s="851"/>
      <c r="U36" s="851"/>
      <c r="V36" s="851"/>
      <c r="W36" s="852"/>
      <c r="X36" s="504">
        <f>'②-b【三国型実務】日程表案'!X36</f>
        <v>0</v>
      </c>
      <c r="Y36" s="505" t="s">
        <v>991</v>
      </c>
      <c r="Z36" s="505"/>
      <c r="AA36" s="505"/>
      <c r="AB36" s="506"/>
      <c r="AC36" s="502" t="s">
        <v>992</v>
      </c>
      <c r="AD36" s="507"/>
      <c r="AE36" s="507"/>
      <c r="AF36" s="507"/>
      <c r="AG36" s="508"/>
      <c r="AH36" s="509"/>
      <c r="AI36" s="509"/>
      <c r="AJ36" s="509"/>
      <c r="AK36" s="509"/>
      <c r="AL36" s="509"/>
      <c r="AM36" s="510"/>
    </row>
    <row r="37" spans="1:39">
      <c r="A37" s="511">
        <f>'②-b【三国型実務】日程表案'!A37</f>
        <v>0</v>
      </c>
      <c r="B37" s="500" t="s">
        <v>993</v>
      </c>
      <c r="C37" s="512">
        <f>'②-b【三国型実務】日程表案'!C37</f>
        <v>0</v>
      </c>
      <c r="D37" s="503" t="s">
        <v>994</v>
      </c>
      <c r="E37" s="844"/>
      <c r="F37" s="845"/>
      <c r="G37" s="845"/>
      <c r="H37" s="845"/>
      <c r="I37" s="845"/>
      <c r="J37" s="845"/>
      <c r="K37" s="845"/>
      <c r="L37" s="846"/>
      <c r="M37" s="853"/>
      <c r="N37" s="854"/>
      <c r="O37" s="854"/>
      <c r="P37" s="854"/>
      <c r="Q37" s="854"/>
      <c r="R37" s="854"/>
      <c r="S37" s="854"/>
      <c r="T37" s="854"/>
      <c r="U37" s="854"/>
      <c r="V37" s="854"/>
      <c r="W37" s="855"/>
      <c r="X37" s="513">
        <f>'②-b【三国型実務】日程表案'!X37</f>
        <v>0</v>
      </c>
      <c r="Y37" s="500" t="s">
        <v>105</v>
      </c>
      <c r="AB37" s="503"/>
      <c r="AC37" s="513">
        <f>'②-b【三国型実務】日程表案'!AC37</f>
        <v>0</v>
      </c>
      <c r="AD37" s="500" t="s">
        <v>995</v>
      </c>
      <c r="AF37" s="507"/>
      <c r="AG37" s="508"/>
      <c r="AH37" s="514"/>
      <c r="AI37" s="514"/>
      <c r="AJ37" s="514"/>
      <c r="AK37" s="514"/>
      <c r="AL37" s="514"/>
      <c r="AM37" s="515"/>
    </row>
    <row r="38" spans="1:39">
      <c r="A38" s="502"/>
      <c r="B38" s="859" t="s">
        <v>210</v>
      </c>
      <c r="C38" s="859"/>
      <c r="D38" s="503"/>
      <c r="E38" s="844"/>
      <c r="F38" s="845"/>
      <c r="G38" s="845"/>
      <c r="H38" s="845"/>
      <c r="I38" s="845"/>
      <c r="J38" s="845"/>
      <c r="K38" s="845"/>
      <c r="L38" s="846"/>
      <c r="M38" s="853"/>
      <c r="N38" s="854"/>
      <c r="O38" s="854"/>
      <c r="P38" s="854"/>
      <c r="Q38" s="854"/>
      <c r="R38" s="854"/>
      <c r="S38" s="854"/>
      <c r="T38" s="854"/>
      <c r="U38" s="854"/>
      <c r="V38" s="854"/>
      <c r="W38" s="855"/>
      <c r="X38" s="513">
        <f>'②-b【三国型実務】日程表案'!X38</f>
        <v>0</v>
      </c>
      <c r="Y38" s="500" t="s">
        <v>106</v>
      </c>
      <c r="AB38" s="503"/>
      <c r="AC38" s="513">
        <f>'②-b【三国型実務】日程表案'!AC38</f>
        <v>0</v>
      </c>
      <c r="AD38" s="500" t="s">
        <v>996</v>
      </c>
      <c r="AH38" s="514"/>
      <c r="AI38" s="514"/>
      <c r="AJ38" s="509"/>
      <c r="AK38" s="509"/>
      <c r="AL38" s="509"/>
      <c r="AM38" s="510"/>
    </row>
    <row r="39" spans="1:39">
      <c r="A39" s="511">
        <f>'②-b【三国型実務】日程表案'!A39</f>
        <v>0</v>
      </c>
      <c r="B39" s="500" t="s">
        <v>993</v>
      </c>
      <c r="C39" s="512">
        <f>'②-b【三国型実務】日程表案'!C39</f>
        <v>0</v>
      </c>
      <c r="D39" s="503" t="s">
        <v>994</v>
      </c>
      <c r="E39" s="844"/>
      <c r="F39" s="845"/>
      <c r="G39" s="845"/>
      <c r="H39" s="845"/>
      <c r="I39" s="845"/>
      <c r="J39" s="845"/>
      <c r="K39" s="845"/>
      <c r="L39" s="846"/>
      <c r="M39" s="853"/>
      <c r="N39" s="854"/>
      <c r="O39" s="854"/>
      <c r="P39" s="854"/>
      <c r="Q39" s="854"/>
      <c r="R39" s="854"/>
      <c r="S39" s="854"/>
      <c r="T39" s="854"/>
      <c r="U39" s="854"/>
      <c r="V39" s="854"/>
      <c r="W39" s="855"/>
      <c r="X39" s="513">
        <f>'②-b【三国型実務】日程表案'!X39</f>
        <v>0</v>
      </c>
      <c r="Y39" s="500" t="s">
        <v>36</v>
      </c>
      <c r="AB39" s="503"/>
      <c r="AC39" s="502"/>
      <c r="AD39" s="860" t="s">
        <v>997</v>
      </c>
      <c r="AE39" s="860"/>
      <c r="AF39" s="860"/>
      <c r="AG39" s="860"/>
      <c r="AH39" s="1339">
        <f>'②-b【三国型実務】日程表案'!AH39</f>
        <v>0</v>
      </c>
      <c r="AI39" s="1339"/>
      <c r="AJ39" s="1339"/>
      <c r="AK39" s="1339"/>
      <c r="AL39" s="1339"/>
      <c r="AM39" s="1340"/>
    </row>
    <row r="40" spans="1:39">
      <c r="A40" s="863" t="str">
        <f>'②-b【三国型実務】日程表案'!A40</f>
        <v>（●日間）※</v>
      </c>
      <c r="B40" s="864"/>
      <c r="C40" s="864"/>
      <c r="D40" s="865"/>
      <c r="E40" s="844"/>
      <c r="F40" s="845"/>
      <c r="G40" s="845"/>
      <c r="H40" s="845"/>
      <c r="I40" s="845"/>
      <c r="J40" s="845"/>
      <c r="K40" s="845"/>
      <c r="L40" s="846"/>
      <c r="M40" s="853"/>
      <c r="N40" s="854"/>
      <c r="O40" s="854"/>
      <c r="P40" s="854"/>
      <c r="Q40" s="854"/>
      <c r="R40" s="854"/>
      <c r="S40" s="854"/>
      <c r="T40" s="854"/>
      <c r="U40" s="854"/>
      <c r="V40" s="854"/>
      <c r="W40" s="855"/>
      <c r="X40" s="502"/>
      <c r="Y40" s="866">
        <f>'②-b【三国型実務】日程表案'!Y40</f>
        <v>0</v>
      </c>
      <c r="Z40" s="866"/>
      <c r="AA40" s="866"/>
      <c r="AB40" s="503"/>
      <c r="AC40" s="516"/>
      <c r="AD40" s="860" t="s">
        <v>999</v>
      </c>
      <c r="AE40" s="860"/>
      <c r="AF40" s="860"/>
      <c r="AG40" s="860"/>
      <c r="AH40" s="1339">
        <f>'②-b【三国型実務】日程表案'!AH40</f>
        <v>0</v>
      </c>
      <c r="AI40" s="1339"/>
      <c r="AJ40" s="1339"/>
      <c r="AK40" s="1339"/>
      <c r="AL40" s="1339"/>
      <c r="AM40" s="1340"/>
    </row>
    <row r="41" spans="1:39">
      <c r="A41" s="517" t="s">
        <v>1000</v>
      </c>
      <c r="B41" s="518"/>
      <c r="C41" s="518"/>
      <c r="D41" s="519"/>
      <c r="E41" s="847"/>
      <c r="F41" s="848"/>
      <c r="G41" s="848"/>
      <c r="H41" s="848"/>
      <c r="I41" s="848"/>
      <c r="J41" s="848"/>
      <c r="K41" s="848"/>
      <c r="L41" s="849"/>
      <c r="M41" s="856"/>
      <c r="N41" s="857"/>
      <c r="O41" s="857"/>
      <c r="P41" s="857"/>
      <c r="Q41" s="857"/>
      <c r="R41" s="857"/>
      <c r="S41" s="857"/>
      <c r="T41" s="857"/>
      <c r="U41" s="857"/>
      <c r="V41" s="857"/>
      <c r="W41" s="858"/>
      <c r="X41" s="517"/>
      <c r="Y41" s="867"/>
      <c r="Z41" s="867"/>
      <c r="AA41" s="867"/>
      <c r="AB41" s="519"/>
      <c r="AC41" s="520"/>
      <c r="AD41" s="868" t="s">
        <v>250</v>
      </c>
      <c r="AE41" s="868"/>
      <c r="AF41" s="868"/>
      <c r="AG41" s="868"/>
      <c r="AH41" s="840">
        <f>'②-b【三国型実務】日程表案'!AH41</f>
        <v>0</v>
      </c>
      <c r="AI41" s="840"/>
      <c r="AJ41" s="840"/>
      <c r="AK41" s="521" t="s">
        <v>1001</v>
      </c>
      <c r="AL41" s="521"/>
      <c r="AM41" s="522"/>
    </row>
    <row r="42" spans="1:39" ht="13.5" customHeight="1">
      <c r="A42" s="837" t="s">
        <v>986</v>
      </c>
      <c r="B42" s="838"/>
      <c r="C42" s="838"/>
      <c r="D42" s="839"/>
      <c r="E42" s="837" t="s">
        <v>987</v>
      </c>
      <c r="F42" s="838"/>
      <c r="G42" s="838"/>
      <c r="H42" s="838"/>
      <c r="I42" s="838"/>
      <c r="J42" s="838"/>
      <c r="K42" s="838"/>
      <c r="L42" s="839"/>
      <c r="M42" s="837" t="s">
        <v>988</v>
      </c>
      <c r="N42" s="838"/>
      <c r="O42" s="838"/>
      <c r="P42" s="838"/>
      <c r="Q42" s="838"/>
      <c r="R42" s="838"/>
      <c r="S42" s="838"/>
      <c r="T42" s="838"/>
      <c r="U42" s="838"/>
      <c r="V42" s="838"/>
      <c r="W42" s="839"/>
      <c r="X42" s="837" t="s">
        <v>989</v>
      </c>
      <c r="Y42" s="838"/>
      <c r="Z42" s="838"/>
      <c r="AA42" s="838"/>
      <c r="AB42" s="839"/>
      <c r="AC42" s="837" t="s">
        <v>990</v>
      </c>
      <c r="AD42" s="838"/>
      <c r="AE42" s="838"/>
      <c r="AF42" s="838"/>
      <c r="AG42" s="838"/>
      <c r="AH42" s="838"/>
      <c r="AI42" s="838"/>
      <c r="AJ42" s="838"/>
      <c r="AK42" s="838"/>
      <c r="AL42" s="838"/>
      <c r="AM42" s="839"/>
    </row>
    <row r="43" spans="1:39">
      <c r="A43" s="502"/>
      <c r="D43" s="503"/>
      <c r="E43" s="841">
        <f>'②-b【三国型実務】日程表案'!E43</f>
        <v>0</v>
      </c>
      <c r="F43" s="842"/>
      <c r="G43" s="842"/>
      <c r="H43" s="842"/>
      <c r="I43" s="842"/>
      <c r="J43" s="842"/>
      <c r="K43" s="842"/>
      <c r="L43" s="843"/>
      <c r="M43" s="850">
        <f>'②-b【三国型実務】日程表案'!M43</f>
        <v>0</v>
      </c>
      <c r="N43" s="851"/>
      <c r="O43" s="851"/>
      <c r="P43" s="851"/>
      <c r="Q43" s="851"/>
      <c r="R43" s="851"/>
      <c r="S43" s="851"/>
      <c r="T43" s="851"/>
      <c r="U43" s="851"/>
      <c r="V43" s="851"/>
      <c r="W43" s="852"/>
      <c r="X43" s="504">
        <f>'②-b【三国型実務】日程表案'!X43</f>
        <v>0</v>
      </c>
      <c r="Y43" s="505" t="s">
        <v>991</v>
      </c>
      <c r="Z43" s="505"/>
      <c r="AA43" s="505"/>
      <c r="AB43" s="506"/>
      <c r="AC43" s="502" t="s">
        <v>992</v>
      </c>
      <c r="AD43" s="507"/>
      <c r="AE43" s="507"/>
      <c r="AF43" s="507"/>
      <c r="AG43" s="508"/>
      <c r="AH43" s="509"/>
      <c r="AI43" s="509"/>
      <c r="AJ43" s="509"/>
      <c r="AK43" s="509"/>
      <c r="AL43" s="509"/>
      <c r="AM43" s="510"/>
    </row>
    <row r="44" spans="1:39">
      <c r="A44" s="511">
        <f>'②-b【三国型実務】日程表案'!A44</f>
        <v>0</v>
      </c>
      <c r="B44" s="500" t="s">
        <v>993</v>
      </c>
      <c r="C44" s="512">
        <f>'②-b【三国型実務】日程表案'!C44</f>
        <v>0</v>
      </c>
      <c r="D44" s="503" t="s">
        <v>994</v>
      </c>
      <c r="E44" s="844"/>
      <c r="F44" s="845"/>
      <c r="G44" s="845"/>
      <c r="H44" s="845"/>
      <c r="I44" s="845"/>
      <c r="J44" s="845"/>
      <c r="K44" s="845"/>
      <c r="L44" s="846"/>
      <c r="M44" s="853"/>
      <c r="N44" s="854"/>
      <c r="O44" s="854"/>
      <c r="P44" s="854"/>
      <c r="Q44" s="854"/>
      <c r="R44" s="854"/>
      <c r="S44" s="854"/>
      <c r="T44" s="854"/>
      <c r="U44" s="854"/>
      <c r="V44" s="854"/>
      <c r="W44" s="855"/>
      <c r="X44" s="513">
        <f>'②-b【三国型実務】日程表案'!X44</f>
        <v>0</v>
      </c>
      <c r="Y44" s="500" t="s">
        <v>105</v>
      </c>
      <c r="AB44" s="503"/>
      <c r="AC44" s="513">
        <f>'②-b【三国型実務】日程表案'!AC44</f>
        <v>0</v>
      </c>
      <c r="AD44" s="500" t="s">
        <v>995</v>
      </c>
      <c r="AF44" s="507"/>
      <c r="AG44" s="508"/>
      <c r="AH44" s="514"/>
      <c r="AI44" s="514"/>
      <c r="AJ44" s="514"/>
      <c r="AK44" s="514"/>
      <c r="AL44" s="514"/>
      <c r="AM44" s="515"/>
    </row>
    <row r="45" spans="1:39">
      <c r="A45" s="502"/>
      <c r="B45" s="859" t="s">
        <v>210</v>
      </c>
      <c r="C45" s="859"/>
      <c r="D45" s="503"/>
      <c r="E45" s="844"/>
      <c r="F45" s="845"/>
      <c r="G45" s="845"/>
      <c r="H45" s="845"/>
      <c r="I45" s="845"/>
      <c r="J45" s="845"/>
      <c r="K45" s="845"/>
      <c r="L45" s="846"/>
      <c r="M45" s="853"/>
      <c r="N45" s="854"/>
      <c r="O45" s="854"/>
      <c r="P45" s="854"/>
      <c r="Q45" s="854"/>
      <c r="R45" s="854"/>
      <c r="S45" s="854"/>
      <c r="T45" s="854"/>
      <c r="U45" s="854"/>
      <c r="V45" s="854"/>
      <c r="W45" s="855"/>
      <c r="X45" s="513">
        <f>'②-b【三国型実務】日程表案'!X45</f>
        <v>0</v>
      </c>
      <c r="Y45" s="500" t="s">
        <v>106</v>
      </c>
      <c r="AB45" s="503"/>
      <c r="AC45" s="513">
        <f>'②-b【三国型実務】日程表案'!AC45</f>
        <v>0</v>
      </c>
      <c r="AD45" s="500" t="s">
        <v>996</v>
      </c>
      <c r="AH45" s="514"/>
      <c r="AI45" s="514"/>
      <c r="AJ45" s="509"/>
      <c r="AK45" s="509"/>
      <c r="AL45" s="509"/>
      <c r="AM45" s="510"/>
    </row>
    <row r="46" spans="1:39">
      <c r="A46" s="511">
        <f>'②-b【三国型実務】日程表案'!A46</f>
        <v>0</v>
      </c>
      <c r="B46" s="500" t="s">
        <v>993</v>
      </c>
      <c r="C46" s="512">
        <f>'②-b【三国型実務】日程表案'!C46</f>
        <v>0</v>
      </c>
      <c r="D46" s="503" t="s">
        <v>994</v>
      </c>
      <c r="E46" s="844"/>
      <c r="F46" s="845"/>
      <c r="G46" s="845"/>
      <c r="H46" s="845"/>
      <c r="I46" s="845"/>
      <c r="J46" s="845"/>
      <c r="K46" s="845"/>
      <c r="L46" s="846"/>
      <c r="M46" s="853"/>
      <c r="N46" s="854"/>
      <c r="O46" s="854"/>
      <c r="P46" s="854"/>
      <c r="Q46" s="854"/>
      <c r="R46" s="854"/>
      <c r="S46" s="854"/>
      <c r="T46" s="854"/>
      <c r="U46" s="854"/>
      <c r="V46" s="854"/>
      <c r="W46" s="855"/>
      <c r="X46" s="513">
        <f>'②-b【三国型実務】日程表案'!X46</f>
        <v>0</v>
      </c>
      <c r="Y46" s="500" t="s">
        <v>36</v>
      </c>
      <c r="AB46" s="503"/>
      <c r="AC46" s="502"/>
      <c r="AD46" s="860" t="s">
        <v>997</v>
      </c>
      <c r="AE46" s="860"/>
      <c r="AF46" s="860"/>
      <c r="AG46" s="860"/>
      <c r="AH46" s="1339">
        <f>'②-b【三国型実務】日程表案'!AH46</f>
        <v>0</v>
      </c>
      <c r="AI46" s="1339"/>
      <c r="AJ46" s="1339"/>
      <c r="AK46" s="1339"/>
      <c r="AL46" s="1339"/>
      <c r="AM46" s="1340"/>
    </row>
    <row r="47" spans="1:39">
      <c r="A47" s="863" t="str">
        <f>'②-b【三国型実務】日程表案'!A47</f>
        <v>（●日間）※</v>
      </c>
      <c r="B47" s="864"/>
      <c r="C47" s="864"/>
      <c r="D47" s="865"/>
      <c r="E47" s="844"/>
      <c r="F47" s="845"/>
      <c r="G47" s="845"/>
      <c r="H47" s="845"/>
      <c r="I47" s="845"/>
      <c r="J47" s="845"/>
      <c r="K47" s="845"/>
      <c r="L47" s="846"/>
      <c r="M47" s="853"/>
      <c r="N47" s="854"/>
      <c r="O47" s="854"/>
      <c r="P47" s="854"/>
      <c r="Q47" s="854"/>
      <c r="R47" s="854"/>
      <c r="S47" s="854"/>
      <c r="T47" s="854"/>
      <c r="U47" s="854"/>
      <c r="V47" s="854"/>
      <c r="W47" s="855"/>
      <c r="X47" s="502"/>
      <c r="Y47" s="866">
        <f>'②-b【三国型実務】日程表案'!Y47</f>
        <v>0</v>
      </c>
      <c r="Z47" s="866"/>
      <c r="AA47" s="866"/>
      <c r="AB47" s="503"/>
      <c r="AC47" s="516"/>
      <c r="AD47" s="860" t="s">
        <v>999</v>
      </c>
      <c r="AE47" s="860"/>
      <c r="AF47" s="860"/>
      <c r="AG47" s="860"/>
      <c r="AH47" s="1339">
        <f>'②-b【三国型実務】日程表案'!AH47</f>
        <v>0</v>
      </c>
      <c r="AI47" s="1339"/>
      <c r="AJ47" s="1339"/>
      <c r="AK47" s="1339"/>
      <c r="AL47" s="1339"/>
      <c r="AM47" s="1340"/>
    </row>
    <row r="48" spans="1:39">
      <c r="A48" s="517" t="s">
        <v>1000</v>
      </c>
      <c r="B48" s="518"/>
      <c r="C48" s="518"/>
      <c r="D48" s="519"/>
      <c r="E48" s="847"/>
      <c r="F48" s="848"/>
      <c r="G48" s="848"/>
      <c r="H48" s="848"/>
      <c r="I48" s="848"/>
      <c r="J48" s="848"/>
      <c r="K48" s="848"/>
      <c r="L48" s="849"/>
      <c r="M48" s="856"/>
      <c r="N48" s="857"/>
      <c r="O48" s="857"/>
      <c r="P48" s="857"/>
      <c r="Q48" s="857"/>
      <c r="R48" s="857"/>
      <c r="S48" s="857"/>
      <c r="T48" s="857"/>
      <c r="U48" s="857"/>
      <c r="V48" s="857"/>
      <c r="W48" s="858"/>
      <c r="X48" s="517"/>
      <c r="Y48" s="867"/>
      <c r="Z48" s="867"/>
      <c r="AA48" s="867"/>
      <c r="AB48" s="519"/>
      <c r="AC48" s="520"/>
      <c r="AD48" s="868" t="s">
        <v>250</v>
      </c>
      <c r="AE48" s="868"/>
      <c r="AF48" s="868"/>
      <c r="AG48" s="868"/>
      <c r="AH48" s="840">
        <f>'②-b【三国型実務】日程表案'!AH48</f>
        <v>0</v>
      </c>
      <c r="AI48" s="840"/>
      <c r="AJ48" s="840"/>
      <c r="AK48" s="521" t="s">
        <v>1001</v>
      </c>
      <c r="AL48" s="521"/>
      <c r="AM48" s="522"/>
    </row>
    <row r="49" spans="1:39" ht="13.5" customHeight="1">
      <c r="A49" s="837" t="s">
        <v>986</v>
      </c>
      <c r="B49" s="838"/>
      <c r="C49" s="838"/>
      <c r="D49" s="839"/>
      <c r="E49" s="837" t="s">
        <v>987</v>
      </c>
      <c r="F49" s="838"/>
      <c r="G49" s="838"/>
      <c r="H49" s="838"/>
      <c r="I49" s="838"/>
      <c r="J49" s="838"/>
      <c r="K49" s="838"/>
      <c r="L49" s="839"/>
      <c r="M49" s="837" t="s">
        <v>988</v>
      </c>
      <c r="N49" s="838"/>
      <c r="O49" s="838"/>
      <c r="P49" s="838"/>
      <c r="Q49" s="838"/>
      <c r="R49" s="838"/>
      <c r="S49" s="838"/>
      <c r="T49" s="838"/>
      <c r="U49" s="838"/>
      <c r="V49" s="838"/>
      <c r="W49" s="839"/>
      <c r="X49" s="837" t="s">
        <v>989</v>
      </c>
      <c r="Y49" s="838"/>
      <c r="Z49" s="838"/>
      <c r="AA49" s="838"/>
      <c r="AB49" s="839"/>
      <c r="AC49" s="837" t="s">
        <v>990</v>
      </c>
      <c r="AD49" s="838"/>
      <c r="AE49" s="838"/>
      <c r="AF49" s="838"/>
      <c r="AG49" s="838"/>
      <c r="AH49" s="838"/>
      <c r="AI49" s="838"/>
      <c r="AJ49" s="838"/>
      <c r="AK49" s="838"/>
      <c r="AL49" s="838"/>
      <c r="AM49" s="839"/>
    </row>
    <row r="50" spans="1:39">
      <c r="A50" s="502"/>
      <c r="D50" s="503"/>
      <c r="E50" s="841">
        <f>'②-b【三国型実務】日程表案'!E50</f>
        <v>0</v>
      </c>
      <c r="F50" s="842"/>
      <c r="G50" s="842"/>
      <c r="H50" s="842"/>
      <c r="I50" s="842"/>
      <c r="J50" s="842"/>
      <c r="K50" s="842"/>
      <c r="L50" s="843"/>
      <c r="M50" s="850">
        <f>'②-b【三国型実務】日程表案'!M50</f>
        <v>0</v>
      </c>
      <c r="N50" s="851"/>
      <c r="O50" s="851"/>
      <c r="P50" s="851"/>
      <c r="Q50" s="851"/>
      <c r="R50" s="851"/>
      <c r="S50" s="851"/>
      <c r="T50" s="851"/>
      <c r="U50" s="851"/>
      <c r="V50" s="851"/>
      <c r="W50" s="852"/>
      <c r="X50" s="504">
        <f>'②-b【三国型実務】日程表案'!X50</f>
        <v>0</v>
      </c>
      <c r="Y50" s="505" t="s">
        <v>991</v>
      </c>
      <c r="Z50" s="505"/>
      <c r="AA50" s="505"/>
      <c r="AB50" s="506"/>
      <c r="AC50" s="502" t="s">
        <v>992</v>
      </c>
      <c r="AD50" s="507"/>
      <c r="AE50" s="507"/>
      <c r="AF50" s="507"/>
      <c r="AG50" s="508"/>
      <c r="AH50" s="509"/>
      <c r="AI50" s="509"/>
      <c r="AJ50" s="509"/>
      <c r="AK50" s="509"/>
      <c r="AL50" s="509"/>
      <c r="AM50" s="510"/>
    </row>
    <row r="51" spans="1:39">
      <c r="A51" s="511">
        <f>'②-b【三国型実務】日程表案'!A51</f>
        <v>0</v>
      </c>
      <c r="B51" s="500" t="s">
        <v>993</v>
      </c>
      <c r="C51" s="512">
        <f>'②-b【三国型実務】日程表案'!C51</f>
        <v>0</v>
      </c>
      <c r="D51" s="503" t="s">
        <v>994</v>
      </c>
      <c r="E51" s="844"/>
      <c r="F51" s="845"/>
      <c r="G51" s="845"/>
      <c r="H51" s="845"/>
      <c r="I51" s="845"/>
      <c r="J51" s="845"/>
      <c r="K51" s="845"/>
      <c r="L51" s="846"/>
      <c r="M51" s="853"/>
      <c r="N51" s="854"/>
      <c r="O51" s="854"/>
      <c r="P51" s="854"/>
      <c r="Q51" s="854"/>
      <c r="R51" s="854"/>
      <c r="S51" s="854"/>
      <c r="T51" s="854"/>
      <c r="U51" s="854"/>
      <c r="V51" s="854"/>
      <c r="W51" s="855"/>
      <c r="X51" s="513">
        <f>'②-b【三国型実務】日程表案'!X51</f>
        <v>0</v>
      </c>
      <c r="Y51" s="500" t="s">
        <v>105</v>
      </c>
      <c r="AB51" s="503"/>
      <c r="AC51" s="513">
        <f>'②-b【三国型実務】日程表案'!AC51</f>
        <v>0</v>
      </c>
      <c r="AD51" s="500" t="s">
        <v>995</v>
      </c>
      <c r="AF51" s="507"/>
      <c r="AG51" s="508"/>
      <c r="AH51" s="514"/>
      <c r="AI51" s="514"/>
      <c r="AJ51" s="514"/>
      <c r="AK51" s="514"/>
      <c r="AL51" s="514"/>
      <c r="AM51" s="515"/>
    </row>
    <row r="52" spans="1:39">
      <c r="A52" s="502"/>
      <c r="B52" s="859" t="s">
        <v>210</v>
      </c>
      <c r="C52" s="859"/>
      <c r="D52" s="503"/>
      <c r="E52" s="844"/>
      <c r="F52" s="845"/>
      <c r="G52" s="845"/>
      <c r="H52" s="845"/>
      <c r="I52" s="845"/>
      <c r="J52" s="845"/>
      <c r="K52" s="845"/>
      <c r="L52" s="846"/>
      <c r="M52" s="853"/>
      <c r="N52" s="854"/>
      <c r="O52" s="854"/>
      <c r="P52" s="854"/>
      <c r="Q52" s="854"/>
      <c r="R52" s="854"/>
      <c r="S52" s="854"/>
      <c r="T52" s="854"/>
      <c r="U52" s="854"/>
      <c r="V52" s="854"/>
      <c r="W52" s="855"/>
      <c r="X52" s="513">
        <f>'②-b【三国型実務】日程表案'!X52</f>
        <v>0</v>
      </c>
      <c r="Y52" s="500" t="s">
        <v>106</v>
      </c>
      <c r="AB52" s="503"/>
      <c r="AC52" s="513">
        <f>'②-b【三国型実務】日程表案'!AC52</f>
        <v>0</v>
      </c>
      <c r="AD52" s="500" t="s">
        <v>996</v>
      </c>
      <c r="AH52" s="514"/>
      <c r="AI52" s="514"/>
      <c r="AJ52" s="509"/>
      <c r="AK52" s="509"/>
      <c r="AL52" s="509"/>
      <c r="AM52" s="510"/>
    </row>
    <row r="53" spans="1:39">
      <c r="A53" s="511">
        <f>'②-b【三国型実務】日程表案'!A53</f>
        <v>0</v>
      </c>
      <c r="B53" s="500" t="s">
        <v>993</v>
      </c>
      <c r="C53" s="512">
        <f>'②-b【三国型実務】日程表案'!C53</f>
        <v>0</v>
      </c>
      <c r="D53" s="503" t="s">
        <v>994</v>
      </c>
      <c r="E53" s="844"/>
      <c r="F53" s="845"/>
      <c r="G53" s="845"/>
      <c r="H53" s="845"/>
      <c r="I53" s="845"/>
      <c r="J53" s="845"/>
      <c r="K53" s="845"/>
      <c r="L53" s="846"/>
      <c r="M53" s="853"/>
      <c r="N53" s="854"/>
      <c r="O53" s="854"/>
      <c r="P53" s="854"/>
      <c r="Q53" s="854"/>
      <c r="R53" s="854"/>
      <c r="S53" s="854"/>
      <c r="T53" s="854"/>
      <c r="U53" s="854"/>
      <c r="V53" s="854"/>
      <c r="W53" s="855"/>
      <c r="X53" s="513">
        <f>'②-b【三国型実務】日程表案'!X53</f>
        <v>0</v>
      </c>
      <c r="Y53" s="500" t="s">
        <v>36</v>
      </c>
      <c r="AB53" s="503"/>
      <c r="AC53" s="502"/>
      <c r="AD53" s="860" t="s">
        <v>997</v>
      </c>
      <c r="AE53" s="860"/>
      <c r="AF53" s="860"/>
      <c r="AG53" s="860"/>
      <c r="AH53" s="1339">
        <f>'②-b【三国型実務】日程表案'!AH53</f>
        <v>0</v>
      </c>
      <c r="AI53" s="1339"/>
      <c r="AJ53" s="1339"/>
      <c r="AK53" s="1339"/>
      <c r="AL53" s="1339"/>
      <c r="AM53" s="1340"/>
    </row>
    <row r="54" spans="1:39">
      <c r="A54" s="863" t="str">
        <f>'②-b【三国型実務】日程表案'!A54</f>
        <v>（●日間）※</v>
      </c>
      <c r="B54" s="864"/>
      <c r="C54" s="864"/>
      <c r="D54" s="865"/>
      <c r="E54" s="844"/>
      <c r="F54" s="845"/>
      <c r="G54" s="845"/>
      <c r="H54" s="845"/>
      <c r="I54" s="845"/>
      <c r="J54" s="845"/>
      <c r="K54" s="845"/>
      <c r="L54" s="846"/>
      <c r="M54" s="853"/>
      <c r="N54" s="854"/>
      <c r="O54" s="854"/>
      <c r="P54" s="854"/>
      <c r="Q54" s="854"/>
      <c r="R54" s="854"/>
      <c r="S54" s="854"/>
      <c r="T54" s="854"/>
      <c r="U54" s="854"/>
      <c r="V54" s="854"/>
      <c r="W54" s="855"/>
      <c r="X54" s="502"/>
      <c r="Y54" s="866">
        <f>'②-b【三国型実務】日程表案'!Y54</f>
        <v>0</v>
      </c>
      <c r="Z54" s="866"/>
      <c r="AA54" s="866"/>
      <c r="AB54" s="503"/>
      <c r="AC54" s="516"/>
      <c r="AD54" s="860" t="s">
        <v>999</v>
      </c>
      <c r="AE54" s="860"/>
      <c r="AF54" s="860"/>
      <c r="AG54" s="860"/>
      <c r="AH54" s="1339">
        <f>'②-b【三国型実務】日程表案'!AH54</f>
        <v>0</v>
      </c>
      <c r="AI54" s="1339"/>
      <c r="AJ54" s="1339"/>
      <c r="AK54" s="1339"/>
      <c r="AL54" s="1339"/>
      <c r="AM54" s="1340"/>
    </row>
    <row r="55" spans="1:39">
      <c r="A55" s="517" t="s">
        <v>1000</v>
      </c>
      <c r="B55" s="518"/>
      <c r="C55" s="518"/>
      <c r="D55" s="519"/>
      <c r="E55" s="847"/>
      <c r="F55" s="848"/>
      <c r="G55" s="848"/>
      <c r="H55" s="848"/>
      <c r="I55" s="848"/>
      <c r="J55" s="848"/>
      <c r="K55" s="848"/>
      <c r="L55" s="849"/>
      <c r="M55" s="856"/>
      <c r="N55" s="857"/>
      <c r="O55" s="857"/>
      <c r="P55" s="857"/>
      <c r="Q55" s="857"/>
      <c r="R55" s="857"/>
      <c r="S55" s="857"/>
      <c r="T55" s="857"/>
      <c r="U55" s="857"/>
      <c r="V55" s="857"/>
      <c r="W55" s="858"/>
      <c r="X55" s="517"/>
      <c r="Y55" s="867"/>
      <c r="Z55" s="867"/>
      <c r="AA55" s="867"/>
      <c r="AB55" s="519"/>
      <c r="AC55" s="520"/>
      <c r="AD55" s="868" t="s">
        <v>250</v>
      </c>
      <c r="AE55" s="868"/>
      <c r="AF55" s="868"/>
      <c r="AG55" s="868"/>
      <c r="AH55" s="840">
        <f>'②-b【三国型実務】日程表案'!AH55</f>
        <v>0</v>
      </c>
      <c r="AI55" s="840"/>
      <c r="AJ55" s="840"/>
      <c r="AK55" s="521" t="s">
        <v>1001</v>
      </c>
      <c r="AL55" s="521"/>
      <c r="AM55" s="522"/>
    </row>
    <row r="56" spans="1:39" ht="13.5" customHeight="1">
      <c r="A56" s="837" t="s">
        <v>986</v>
      </c>
      <c r="B56" s="838"/>
      <c r="C56" s="838"/>
      <c r="D56" s="839"/>
      <c r="E56" s="837" t="s">
        <v>987</v>
      </c>
      <c r="F56" s="838"/>
      <c r="G56" s="838"/>
      <c r="H56" s="838"/>
      <c r="I56" s="838"/>
      <c r="J56" s="838"/>
      <c r="K56" s="838"/>
      <c r="L56" s="839"/>
      <c r="M56" s="837" t="s">
        <v>988</v>
      </c>
      <c r="N56" s="838"/>
      <c r="O56" s="838"/>
      <c r="P56" s="838"/>
      <c r="Q56" s="838"/>
      <c r="R56" s="838"/>
      <c r="S56" s="838"/>
      <c r="T56" s="838"/>
      <c r="U56" s="838"/>
      <c r="V56" s="838"/>
      <c r="W56" s="839"/>
      <c r="X56" s="837" t="s">
        <v>989</v>
      </c>
      <c r="Y56" s="838"/>
      <c r="Z56" s="838"/>
      <c r="AA56" s="838"/>
      <c r="AB56" s="839"/>
      <c r="AC56" s="837" t="s">
        <v>990</v>
      </c>
      <c r="AD56" s="838"/>
      <c r="AE56" s="838"/>
      <c r="AF56" s="838"/>
      <c r="AG56" s="838"/>
      <c r="AH56" s="838"/>
      <c r="AI56" s="838"/>
      <c r="AJ56" s="838"/>
      <c r="AK56" s="838"/>
      <c r="AL56" s="838"/>
      <c r="AM56" s="839"/>
    </row>
    <row r="57" spans="1:39">
      <c r="A57" s="502"/>
      <c r="D57" s="503"/>
      <c r="E57" s="841">
        <f>'②-b【三国型実務】日程表案'!E57</f>
        <v>0</v>
      </c>
      <c r="F57" s="842"/>
      <c r="G57" s="842"/>
      <c r="H57" s="842"/>
      <c r="I57" s="842"/>
      <c r="J57" s="842"/>
      <c r="K57" s="842"/>
      <c r="L57" s="843"/>
      <c r="M57" s="850">
        <f>'②-b【三国型実務】日程表案'!M57</f>
        <v>0</v>
      </c>
      <c r="N57" s="851"/>
      <c r="O57" s="851"/>
      <c r="P57" s="851"/>
      <c r="Q57" s="851"/>
      <c r="R57" s="851"/>
      <c r="S57" s="851"/>
      <c r="T57" s="851"/>
      <c r="U57" s="851"/>
      <c r="V57" s="851"/>
      <c r="W57" s="852"/>
      <c r="X57" s="504">
        <f>'②-b【三国型実務】日程表案'!X57</f>
        <v>0</v>
      </c>
      <c r="Y57" s="505" t="s">
        <v>991</v>
      </c>
      <c r="Z57" s="505"/>
      <c r="AA57" s="505"/>
      <c r="AB57" s="506"/>
      <c r="AC57" s="502" t="s">
        <v>992</v>
      </c>
      <c r="AD57" s="507"/>
      <c r="AE57" s="507"/>
      <c r="AF57" s="507"/>
      <c r="AG57" s="508"/>
      <c r="AH57" s="509"/>
      <c r="AI57" s="509"/>
      <c r="AJ57" s="509"/>
      <c r="AK57" s="509"/>
      <c r="AL57" s="509"/>
      <c r="AM57" s="510"/>
    </row>
    <row r="58" spans="1:39">
      <c r="A58" s="511">
        <f>'②-b【三国型実務】日程表案'!A58</f>
        <v>0</v>
      </c>
      <c r="B58" s="500" t="s">
        <v>993</v>
      </c>
      <c r="C58" s="512">
        <f>'②-b【三国型実務】日程表案'!C58</f>
        <v>0</v>
      </c>
      <c r="D58" s="503" t="s">
        <v>994</v>
      </c>
      <c r="E58" s="844"/>
      <c r="F58" s="845"/>
      <c r="G58" s="845"/>
      <c r="H58" s="845"/>
      <c r="I58" s="845"/>
      <c r="J58" s="845"/>
      <c r="K58" s="845"/>
      <c r="L58" s="846"/>
      <c r="M58" s="853"/>
      <c r="N58" s="854"/>
      <c r="O58" s="854"/>
      <c r="P58" s="854"/>
      <c r="Q58" s="854"/>
      <c r="R58" s="854"/>
      <c r="S58" s="854"/>
      <c r="T58" s="854"/>
      <c r="U58" s="854"/>
      <c r="V58" s="854"/>
      <c r="W58" s="855"/>
      <c r="X58" s="513">
        <f>'②-b【三国型実務】日程表案'!X58</f>
        <v>0</v>
      </c>
      <c r="Y58" s="500" t="s">
        <v>105</v>
      </c>
      <c r="AB58" s="503"/>
      <c r="AC58" s="513">
        <f>'②-b【三国型実務】日程表案'!AC58</f>
        <v>0</v>
      </c>
      <c r="AD58" s="500" t="s">
        <v>995</v>
      </c>
      <c r="AF58" s="507"/>
      <c r="AG58" s="508"/>
      <c r="AH58" s="514"/>
      <c r="AI58" s="514"/>
      <c r="AJ58" s="514"/>
      <c r="AK58" s="514"/>
      <c r="AL58" s="514"/>
      <c r="AM58" s="515"/>
    </row>
    <row r="59" spans="1:39">
      <c r="A59" s="502"/>
      <c r="B59" s="859" t="s">
        <v>210</v>
      </c>
      <c r="C59" s="859"/>
      <c r="D59" s="503"/>
      <c r="E59" s="844"/>
      <c r="F59" s="845"/>
      <c r="G59" s="845"/>
      <c r="H59" s="845"/>
      <c r="I59" s="845"/>
      <c r="J59" s="845"/>
      <c r="K59" s="845"/>
      <c r="L59" s="846"/>
      <c r="M59" s="853"/>
      <c r="N59" s="854"/>
      <c r="O59" s="854"/>
      <c r="P59" s="854"/>
      <c r="Q59" s="854"/>
      <c r="R59" s="854"/>
      <c r="S59" s="854"/>
      <c r="T59" s="854"/>
      <c r="U59" s="854"/>
      <c r="V59" s="854"/>
      <c r="W59" s="855"/>
      <c r="X59" s="513">
        <f>'②-b【三国型実務】日程表案'!X59</f>
        <v>0</v>
      </c>
      <c r="Y59" s="500" t="s">
        <v>106</v>
      </c>
      <c r="AB59" s="503"/>
      <c r="AC59" s="513">
        <f>'②-b【三国型実務】日程表案'!AC59</f>
        <v>0</v>
      </c>
      <c r="AD59" s="500" t="s">
        <v>996</v>
      </c>
      <c r="AH59" s="514"/>
      <c r="AI59" s="514"/>
      <c r="AJ59" s="509"/>
      <c r="AK59" s="509"/>
      <c r="AL59" s="509"/>
      <c r="AM59" s="510"/>
    </row>
    <row r="60" spans="1:39">
      <c r="A60" s="511">
        <f>'②-b【三国型実務】日程表案'!A60</f>
        <v>0</v>
      </c>
      <c r="B60" s="500" t="s">
        <v>993</v>
      </c>
      <c r="C60" s="512">
        <f>'②-b【三国型実務】日程表案'!C60</f>
        <v>0</v>
      </c>
      <c r="D60" s="503" t="s">
        <v>994</v>
      </c>
      <c r="E60" s="844"/>
      <c r="F60" s="845"/>
      <c r="G60" s="845"/>
      <c r="H60" s="845"/>
      <c r="I60" s="845"/>
      <c r="J60" s="845"/>
      <c r="K60" s="845"/>
      <c r="L60" s="846"/>
      <c r="M60" s="853"/>
      <c r="N60" s="854"/>
      <c r="O60" s="854"/>
      <c r="P60" s="854"/>
      <c r="Q60" s="854"/>
      <c r="R60" s="854"/>
      <c r="S60" s="854"/>
      <c r="T60" s="854"/>
      <c r="U60" s="854"/>
      <c r="V60" s="854"/>
      <c r="W60" s="855"/>
      <c r="X60" s="513">
        <f>'②-b【三国型実務】日程表案'!X60</f>
        <v>0</v>
      </c>
      <c r="Y60" s="500" t="s">
        <v>36</v>
      </c>
      <c r="AB60" s="503"/>
      <c r="AC60" s="502"/>
      <c r="AD60" s="860" t="s">
        <v>997</v>
      </c>
      <c r="AE60" s="860"/>
      <c r="AF60" s="860"/>
      <c r="AG60" s="860"/>
      <c r="AH60" s="1339">
        <f>'②-b【三国型実務】日程表案'!AH60</f>
        <v>0</v>
      </c>
      <c r="AI60" s="1339"/>
      <c r="AJ60" s="1339"/>
      <c r="AK60" s="1339"/>
      <c r="AL60" s="1339"/>
      <c r="AM60" s="1340"/>
    </row>
    <row r="61" spans="1:39">
      <c r="A61" s="863" t="str">
        <f>'②-b【三国型実務】日程表案'!A61</f>
        <v>（●日間）※</v>
      </c>
      <c r="B61" s="864"/>
      <c r="C61" s="864"/>
      <c r="D61" s="865"/>
      <c r="E61" s="844"/>
      <c r="F61" s="845"/>
      <c r="G61" s="845"/>
      <c r="H61" s="845"/>
      <c r="I61" s="845"/>
      <c r="J61" s="845"/>
      <c r="K61" s="845"/>
      <c r="L61" s="846"/>
      <c r="M61" s="853"/>
      <c r="N61" s="854"/>
      <c r="O61" s="854"/>
      <c r="P61" s="854"/>
      <c r="Q61" s="854"/>
      <c r="R61" s="854"/>
      <c r="S61" s="854"/>
      <c r="T61" s="854"/>
      <c r="U61" s="854"/>
      <c r="V61" s="854"/>
      <c r="W61" s="855"/>
      <c r="X61" s="502"/>
      <c r="Y61" s="866">
        <f>'②-b【三国型実務】日程表案'!Y61</f>
        <v>0</v>
      </c>
      <c r="Z61" s="866"/>
      <c r="AA61" s="866"/>
      <c r="AB61" s="503"/>
      <c r="AC61" s="516"/>
      <c r="AD61" s="860" t="s">
        <v>999</v>
      </c>
      <c r="AE61" s="860"/>
      <c r="AF61" s="860"/>
      <c r="AG61" s="860"/>
      <c r="AH61" s="1339">
        <f>'②-b【三国型実務】日程表案'!AH61</f>
        <v>0</v>
      </c>
      <c r="AI61" s="1339"/>
      <c r="AJ61" s="1339"/>
      <c r="AK61" s="1339"/>
      <c r="AL61" s="1339"/>
      <c r="AM61" s="1340"/>
    </row>
    <row r="62" spans="1:39">
      <c r="A62" s="517" t="s">
        <v>1000</v>
      </c>
      <c r="B62" s="518"/>
      <c r="C62" s="518"/>
      <c r="D62" s="519"/>
      <c r="E62" s="847"/>
      <c r="F62" s="848"/>
      <c r="G62" s="848"/>
      <c r="H62" s="848"/>
      <c r="I62" s="848"/>
      <c r="J62" s="848"/>
      <c r="K62" s="848"/>
      <c r="L62" s="849"/>
      <c r="M62" s="856"/>
      <c r="N62" s="857"/>
      <c r="O62" s="857"/>
      <c r="P62" s="857"/>
      <c r="Q62" s="857"/>
      <c r="R62" s="857"/>
      <c r="S62" s="857"/>
      <c r="T62" s="857"/>
      <c r="U62" s="857"/>
      <c r="V62" s="857"/>
      <c r="W62" s="858"/>
      <c r="X62" s="517"/>
      <c r="Y62" s="867"/>
      <c r="Z62" s="867"/>
      <c r="AA62" s="867"/>
      <c r="AB62" s="519"/>
      <c r="AC62" s="520"/>
      <c r="AD62" s="868" t="s">
        <v>250</v>
      </c>
      <c r="AE62" s="868"/>
      <c r="AF62" s="868"/>
      <c r="AG62" s="868"/>
      <c r="AH62" s="840">
        <f>'②-b【三国型実務】日程表案'!AH62</f>
        <v>0</v>
      </c>
      <c r="AI62" s="840"/>
      <c r="AJ62" s="840"/>
      <c r="AK62" s="521" t="s">
        <v>1001</v>
      </c>
      <c r="AL62" s="521"/>
      <c r="AM62" s="522"/>
    </row>
  </sheetData>
  <mergeCells count="130">
    <mergeCell ref="AH62:AJ62"/>
    <mergeCell ref="E57:L62"/>
    <mergeCell ref="M57:W62"/>
    <mergeCell ref="B59:C59"/>
    <mergeCell ref="AD60:AG60"/>
    <mergeCell ref="AH60:AM60"/>
    <mergeCell ref="A61:D61"/>
    <mergeCell ref="Y61:AA62"/>
    <mergeCell ref="AD61:AG61"/>
    <mergeCell ref="AH61:AM61"/>
    <mergeCell ref="AD62:AG62"/>
    <mergeCell ref="AH55:AJ55"/>
    <mergeCell ref="A56:D56"/>
    <mergeCell ref="E56:L56"/>
    <mergeCell ref="M56:W56"/>
    <mergeCell ref="X56:AB56"/>
    <mergeCell ref="AC56:AM56"/>
    <mergeCell ref="E50:L55"/>
    <mergeCell ref="M50:W55"/>
    <mergeCell ref="B52:C52"/>
    <mergeCell ref="AD53:AG53"/>
    <mergeCell ref="AH53:AM53"/>
    <mergeCell ref="A54:D54"/>
    <mergeCell ref="Y54:AA55"/>
    <mergeCell ref="AD54:AG54"/>
    <mergeCell ref="AH54:AM54"/>
    <mergeCell ref="AD55:AG55"/>
    <mergeCell ref="AH48:AJ48"/>
    <mergeCell ref="A49:D49"/>
    <mergeCell ref="E49:L49"/>
    <mergeCell ref="M49:W49"/>
    <mergeCell ref="X49:AB49"/>
    <mergeCell ref="AC49:AM49"/>
    <mergeCell ref="E43:L48"/>
    <mergeCell ref="M43:W48"/>
    <mergeCell ref="B45:C45"/>
    <mergeCell ref="AD46:AG46"/>
    <mergeCell ref="AH46:AM46"/>
    <mergeCell ref="A47:D47"/>
    <mergeCell ref="Y47:AA48"/>
    <mergeCell ref="AD47:AG47"/>
    <mergeCell ref="AH47:AM47"/>
    <mergeCell ref="AD48:AG48"/>
    <mergeCell ref="AH41:AJ41"/>
    <mergeCell ref="A42:D42"/>
    <mergeCell ref="E42:L42"/>
    <mergeCell ref="M42:W42"/>
    <mergeCell ref="X42:AB42"/>
    <mergeCell ref="AC42:AM42"/>
    <mergeCell ref="E36:L41"/>
    <mergeCell ref="M36:W41"/>
    <mergeCell ref="B38:C38"/>
    <mergeCell ref="AD39:AG39"/>
    <mergeCell ref="AH39:AM39"/>
    <mergeCell ref="A40:D40"/>
    <mergeCell ref="Y40:AA41"/>
    <mergeCell ref="AD40:AG40"/>
    <mergeCell ref="AH40:AM40"/>
    <mergeCell ref="AD41:AG41"/>
    <mergeCell ref="AH34:AJ34"/>
    <mergeCell ref="A35:D35"/>
    <mergeCell ref="E35:L35"/>
    <mergeCell ref="M35:W35"/>
    <mergeCell ref="X35:AB35"/>
    <mergeCell ref="AC35:AM35"/>
    <mergeCell ref="E29:L34"/>
    <mergeCell ref="M29:W34"/>
    <mergeCell ref="B31:C31"/>
    <mergeCell ref="AD32:AG32"/>
    <mergeCell ref="AH32:AM32"/>
    <mergeCell ref="A33:D33"/>
    <mergeCell ref="Y33:AA34"/>
    <mergeCell ref="AD33:AG33"/>
    <mergeCell ref="AH33:AM33"/>
    <mergeCell ref="AD34:AG34"/>
    <mergeCell ref="AH27:AJ27"/>
    <mergeCell ref="A28:D28"/>
    <mergeCell ref="E28:L28"/>
    <mergeCell ref="M28:W28"/>
    <mergeCell ref="X28:AB28"/>
    <mergeCell ref="AC28:AM28"/>
    <mergeCell ref="E22:L27"/>
    <mergeCell ref="M22:W27"/>
    <mergeCell ref="B24:C24"/>
    <mergeCell ref="AD25:AG25"/>
    <mergeCell ref="AH25:AM25"/>
    <mergeCell ref="A26:D26"/>
    <mergeCell ref="Y26:AA27"/>
    <mergeCell ref="AD26:AG26"/>
    <mergeCell ref="AH26:AM26"/>
    <mergeCell ref="AD27:AG27"/>
    <mergeCell ref="AH20:AJ20"/>
    <mergeCell ref="A21:D21"/>
    <mergeCell ref="E21:L21"/>
    <mergeCell ref="M21:W21"/>
    <mergeCell ref="X21:AB21"/>
    <mergeCell ref="AC21:AM21"/>
    <mergeCell ref="E15:L20"/>
    <mergeCell ref="M15:W20"/>
    <mergeCell ref="B17:C17"/>
    <mergeCell ref="AD18:AG18"/>
    <mergeCell ref="AH18:AM18"/>
    <mergeCell ref="A19:D19"/>
    <mergeCell ref="Y19:AA20"/>
    <mergeCell ref="AD19:AG19"/>
    <mergeCell ref="AH19:AM19"/>
    <mergeCell ref="AD20:AG20"/>
    <mergeCell ref="A2:AM2"/>
    <mergeCell ref="A3:AM4"/>
    <mergeCell ref="A7:D7"/>
    <mergeCell ref="E7:L7"/>
    <mergeCell ref="M7:W7"/>
    <mergeCell ref="X7:AB7"/>
    <mergeCell ref="AC7:AM7"/>
    <mergeCell ref="AH13:AJ13"/>
    <mergeCell ref="A14:D14"/>
    <mergeCell ref="E14:L14"/>
    <mergeCell ref="M14:W14"/>
    <mergeCell ref="X14:AB14"/>
    <mergeCell ref="AC14:AM14"/>
    <mergeCell ref="E8:L13"/>
    <mergeCell ref="M8:W13"/>
    <mergeCell ref="B10:C10"/>
    <mergeCell ref="AD11:AG11"/>
    <mergeCell ref="AH11:AM11"/>
    <mergeCell ref="A12:D12"/>
    <mergeCell ref="Y12:AA13"/>
    <mergeCell ref="AD12:AG12"/>
    <mergeCell ref="AH12:AM12"/>
    <mergeCell ref="AD13:AG13"/>
  </mergeCells>
  <phoneticPr fontId="1"/>
  <pageMargins left="0.52" right="0.43"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J30"/>
  <sheetViews>
    <sheetView showGridLines="0" showZeros="0" view="pageBreakPreview" topLeftCell="A6" zoomScale="70" zoomScaleNormal="100" zoomScaleSheetLayoutView="70" workbookViewId="0">
      <selection activeCell="I21" sqref="I21"/>
    </sheetView>
  </sheetViews>
  <sheetFormatPr defaultColWidth="9" defaultRowHeight="17.25" customHeight="1"/>
  <cols>
    <col min="1" max="1" width="3.08984375" style="3" bestFit="1" customWidth="1"/>
    <col min="2" max="2" width="11.7265625" style="3" customWidth="1"/>
    <col min="3" max="3" width="5.36328125" style="3" bestFit="1" customWidth="1"/>
    <col min="4" max="4" width="19.26953125" style="3" customWidth="1"/>
    <col min="5" max="5" width="3.36328125" style="3" bestFit="1" customWidth="1"/>
    <col min="6" max="6" width="12.08984375" style="3" bestFit="1" customWidth="1"/>
    <col min="7" max="7" width="7.7265625" style="3" customWidth="1"/>
    <col min="8" max="8" width="6.7265625" style="3" customWidth="1"/>
    <col min="9" max="10" width="13.08984375" style="3" customWidth="1"/>
    <col min="11" max="16384" width="9" style="3"/>
  </cols>
  <sheetData>
    <row r="1" spans="1:10" ht="17.25" customHeight="1">
      <c r="A1" s="138"/>
    </row>
    <row r="2" spans="1:10" ht="17.25" customHeight="1">
      <c r="A2" s="700" t="s">
        <v>824</v>
      </c>
      <c r="B2" s="700"/>
      <c r="C2" s="700"/>
      <c r="D2" s="700"/>
      <c r="E2" s="700"/>
      <c r="F2" s="700"/>
      <c r="G2" s="700"/>
      <c r="H2" s="700"/>
      <c r="I2" s="700"/>
      <c r="J2" s="700"/>
    </row>
    <row r="3" spans="1:10" ht="17.25" customHeight="1">
      <c r="A3" s="1344" t="s">
        <v>431</v>
      </c>
      <c r="B3" s="1344"/>
      <c r="C3" s="1344"/>
      <c r="D3" s="1344"/>
      <c r="E3" s="1344"/>
      <c r="F3" s="1344"/>
      <c r="G3" s="1344"/>
      <c r="H3" s="1344"/>
      <c r="I3" s="1344"/>
      <c r="J3" s="1344"/>
    </row>
    <row r="5" spans="1:10" ht="21.75" customHeight="1">
      <c r="F5" s="43" t="s">
        <v>432</v>
      </c>
      <c r="G5" s="1350"/>
      <c r="H5" s="1350"/>
      <c r="I5" s="1350"/>
      <c r="J5" s="1350"/>
    </row>
    <row r="6" spans="1:10" ht="21.75" customHeight="1">
      <c r="F6" s="43" t="s">
        <v>433</v>
      </c>
      <c r="G6" s="123"/>
      <c r="H6" s="122" t="s">
        <v>443</v>
      </c>
      <c r="I6" s="43"/>
      <c r="J6" s="43"/>
    </row>
    <row r="7" spans="1:10" ht="21.75" customHeight="1">
      <c r="F7" s="43" t="s">
        <v>434</v>
      </c>
      <c r="G7" s="1349" t="s">
        <v>442</v>
      </c>
      <c r="H7" s="1349"/>
      <c r="I7" s="1349"/>
      <c r="J7" s="43"/>
    </row>
    <row r="10" spans="1:10" ht="17.25" customHeight="1">
      <c r="A10" s="92"/>
      <c r="B10" s="119"/>
      <c r="J10" s="4" t="s">
        <v>435</v>
      </c>
    </row>
    <row r="11" spans="1:10" ht="23.25" customHeight="1">
      <c r="A11" s="943" t="s">
        <v>436</v>
      </c>
      <c r="B11" s="943"/>
      <c r="C11" s="943"/>
      <c r="D11" s="943" t="s">
        <v>437</v>
      </c>
      <c r="E11" s="943"/>
      <c r="F11" s="943"/>
      <c r="G11" s="943"/>
      <c r="H11" s="943"/>
      <c r="I11" s="141" t="s">
        <v>438</v>
      </c>
      <c r="J11" s="141" t="s">
        <v>439</v>
      </c>
    </row>
    <row r="12" spans="1:10" ht="23.25" customHeight="1">
      <c r="A12" s="1345">
        <v>44775</v>
      </c>
      <c r="B12" s="1346"/>
      <c r="C12" s="226">
        <f>A12</f>
        <v>44775</v>
      </c>
      <c r="D12" s="1343"/>
      <c r="E12" s="1343"/>
      <c r="F12" s="1343"/>
      <c r="G12" s="1343"/>
      <c r="H12" s="1343"/>
      <c r="I12" s="204"/>
      <c r="J12" s="204"/>
    </row>
    <row r="13" spans="1:10" ht="23.25" customHeight="1">
      <c r="A13" s="1347">
        <f>A12+1</f>
        <v>44776</v>
      </c>
      <c r="B13" s="1348"/>
      <c r="C13" s="226">
        <f t="shared" ref="C13:C21" si="0">A13</f>
        <v>44776</v>
      </c>
      <c r="D13" s="1343"/>
      <c r="E13" s="1343"/>
      <c r="F13" s="1343"/>
      <c r="G13" s="1343"/>
      <c r="H13" s="1343"/>
      <c r="I13" s="204"/>
      <c r="J13" s="204"/>
    </row>
    <row r="14" spans="1:10" ht="23.25" customHeight="1">
      <c r="A14" s="1347">
        <f t="shared" ref="A14:A21" si="1">A13+1</f>
        <v>44777</v>
      </c>
      <c r="B14" s="1348"/>
      <c r="C14" s="226">
        <f t="shared" si="0"/>
        <v>44777</v>
      </c>
      <c r="D14" s="1343"/>
      <c r="E14" s="1343"/>
      <c r="F14" s="1343"/>
      <c r="G14" s="1343"/>
      <c r="H14" s="1343"/>
      <c r="I14" s="204"/>
      <c r="J14" s="204"/>
    </row>
    <row r="15" spans="1:10" ht="23.25" customHeight="1">
      <c r="A15" s="1347">
        <f t="shared" si="1"/>
        <v>44778</v>
      </c>
      <c r="B15" s="1348"/>
      <c r="C15" s="226">
        <f t="shared" si="0"/>
        <v>44778</v>
      </c>
      <c r="D15" s="1343"/>
      <c r="E15" s="1343"/>
      <c r="F15" s="1343"/>
      <c r="G15" s="1343"/>
      <c r="H15" s="1343"/>
      <c r="I15" s="204"/>
      <c r="J15" s="204"/>
    </row>
    <row r="16" spans="1:10" ht="23.25" customHeight="1">
      <c r="A16" s="1347">
        <f t="shared" si="1"/>
        <v>44779</v>
      </c>
      <c r="B16" s="1348"/>
      <c r="C16" s="226">
        <f t="shared" si="0"/>
        <v>44779</v>
      </c>
      <c r="D16" s="1343"/>
      <c r="E16" s="1343"/>
      <c r="F16" s="1343"/>
      <c r="G16" s="1343"/>
      <c r="H16" s="1343"/>
      <c r="I16" s="204"/>
      <c r="J16" s="204"/>
    </row>
    <row r="17" spans="1:10" ht="23.25" customHeight="1">
      <c r="A17" s="1347">
        <f t="shared" si="1"/>
        <v>44780</v>
      </c>
      <c r="B17" s="1348"/>
      <c r="C17" s="226">
        <f t="shared" si="0"/>
        <v>44780</v>
      </c>
      <c r="D17" s="1343"/>
      <c r="E17" s="1343"/>
      <c r="F17" s="1343"/>
      <c r="G17" s="1343"/>
      <c r="H17" s="1343"/>
      <c r="I17" s="204"/>
      <c r="J17" s="204"/>
    </row>
    <row r="18" spans="1:10" ht="23.25" customHeight="1">
      <c r="A18" s="1347">
        <f t="shared" si="1"/>
        <v>44781</v>
      </c>
      <c r="B18" s="1348"/>
      <c r="C18" s="226">
        <f t="shared" si="0"/>
        <v>44781</v>
      </c>
      <c r="D18" s="1343"/>
      <c r="E18" s="1343"/>
      <c r="F18" s="1343"/>
      <c r="G18" s="1343"/>
      <c r="H18" s="1343"/>
      <c r="I18" s="204"/>
      <c r="J18" s="204"/>
    </row>
    <row r="19" spans="1:10" ht="23.25" customHeight="1">
      <c r="A19" s="1347">
        <f t="shared" si="1"/>
        <v>44782</v>
      </c>
      <c r="B19" s="1348"/>
      <c r="C19" s="226">
        <f t="shared" si="0"/>
        <v>44782</v>
      </c>
      <c r="D19" s="1343"/>
      <c r="E19" s="1343"/>
      <c r="F19" s="1343"/>
      <c r="G19" s="1343"/>
      <c r="H19" s="1343"/>
      <c r="I19" s="204"/>
      <c r="J19" s="204"/>
    </row>
    <row r="20" spans="1:10" ht="23.25" customHeight="1">
      <c r="A20" s="1347">
        <f t="shared" si="1"/>
        <v>44783</v>
      </c>
      <c r="B20" s="1348"/>
      <c r="C20" s="226">
        <f t="shared" si="0"/>
        <v>44783</v>
      </c>
      <c r="D20" s="1343"/>
      <c r="E20" s="1343"/>
      <c r="F20" s="1343"/>
      <c r="G20" s="1343"/>
      <c r="H20" s="1343"/>
      <c r="I20" s="204"/>
      <c r="J20" s="204"/>
    </row>
    <row r="21" spans="1:10" ht="23.25" customHeight="1">
      <c r="A21" s="1347">
        <f t="shared" si="1"/>
        <v>44784</v>
      </c>
      <c r="B21" s="1348"/>
      <c r="C21" s="226">
        <f t="shared" si="0"/>
        <v>44784</v>
      </c>
      <c r="D21" s="1343"/>
      <c r="E21" s="1343"/>
      <c r="F21" s="1343"/>
      <c r="G21" s="1343"/>
      <c r="H21" s="1343"/>
      <c r="I21" s="204"/>
      <c r="J21" s="204"/>
    </row>
    <row r="22" spans="1:10" ht="23.25" customHeight="1">
      <c r="A22" s="1347"/>
      <c r="B22" s="1348"/>
      <c r="C22" s="226"/>
      <c r="D22" s="1343"/>
      <c r="E22" s="1343"/>
      <c r="F22" s="1343"/>
      <c r="G22" s="1343"/>
      <c r="H22" s="1343"/>
      <c r="I22" s="204"/>
      <c r="J22" s="204"/>
    </row>
    <row r="23" spans="1:10" ht="23.25" customHeight="1">
      <c r="A23" s="1347"/>
      <c r="B23" s="1348"/>
      <c r="C23" s="226"/>
      <c r="D23" s="1343"/>
      <c r="E23" s="1343"/>
      <c r="F23" s="1343"/>
      <c r="G23" s="1343"/>
      <c r="H23" s="1343"/>
      <c r="I23" s="204"/>
      <c r="J23" s="204"/>
    </row>
    <row r="24" spans="1:10" ht="23.25" customHeight="1">
      <c r="A24" s="1347"/>
      <c r="B24" s="1348"/>
      <c r="C24" s="226"/>
      <c r="D24" s="1343"/>
      <c r="E24" s="1343"/>
      <c r="F24" s="1343"/>
      <c r="G24" s="1343"/>
      <c r="H24" s="1343"/>
      <c r="I24" s="204"/>
      <c r="J24" s="204"/>
    </row>
    <row r="25" spans="1:10" ht="23.25" customHeight="1">
      <c r="A25" s="1347"/>
      <c r="B25" s="1348"/>
      <c r="C25" s="226"/>
      <c r="D25" s="1343"/>
      <c r="E25" s="1343"/>
      <c r="F25" s="1343"/>
      <c r="G25" s="1343"/>
      <c r="H25" s="1343"/>
      <c r="I25" s="204"/>
      <c r="J25" s="204"/>
    </row>
    <row r="26" spans="1:10" ht="23.25" customHeight="1">
      <c r="A26" s="1347"/>
      <c r="B26" s="1348"/>
      <c r="C26" s="226"/>
      <c r="D26" s="1343"/>
      <c r="E26" s="1343"/>
      <c r="F26" s="1343"/>
      <c r="G26" s="1343"/>
      <c r="H26" s="1343"/>
      <c r="I26" s="204"/>
      <c r="J26" s="204"/>
    </row>
    <row r="27" spans="1:10" ht="23.25" customHeight="1">
      <c r="D27" s="120"/>
      <c r="H27" s="121" t="s">
        <v>440</v>
      </c>
      <c r="I27" s="228">
        <f>SUM(I12:I26)</f>
        <v>0</v>
      </c>
      <c r="J27" s="228">
        <f>SUM(J12:J26)</f>
        <v>0</v>
      </c>
    </row>
    <row r="29" spans="1:10" ht="23.25" customHeight="1">
      <c r="I29" s="743" t="s">
        <v>441</v>
      </c>
      <c r="J29" s="743"/>
    </row>
    <row r="30" spans="1:10" ht="23.25" customHeight="1">
      <c r="I30" s="1341">
        <f>SUM(I27:J27)</f>
        <v>0</v>
      </c>
      <c r="J30" s="1342"/>
    </row>
  </sheetData>
  <mergeCells count="38">
    <mergeCell ref="A18:B18"/>
    <mergeCell ref="A19:B19"/>
    <mergeCell ref="A20:B20"/>
    <mergeCell ref="A21:B21"/>
    <mergeCell ref="A22:B22"/>
    <mergeCell ref="A24:B24"/>
    <mergeCell ref="A25:B25"/>
    <mergeCell ref="A26:B26"/>
    <mergeCell ref="A11:C11"/>
    <mergeCell ref="D25:H25"/>
    <mergeCell ref="D15:H15"/>
    <mergeCell ref="A15:B15"/>
    <mergeCell ref="A16:B16"/>
    <mergeCell ref="A17:B17"/>
    <mergeCell ref="D26:H26"/>
    <mergeCell ref="A23:B23"/>
    <mergeCell ref="D11:H11"/>
    <mergeCell ref="D16:H16"/>
    <mergeCell ref="D17:H17"/>
    <mergeCell ref="D18:H18"/>
    <mergeCell ref="D19:H19"/>
    <mergeCell ref="A2:J2"/>
    <mergeCell ref="A3:J3"/>
    <mergeCell ref="D12:H12"/>
    <mergeCell ref="D13:H13"/>
    <mergeCell ref="D14:H14"/>
    <mergeCell ref="A12:B12"/>
    <mergeCell ref="A13:B13"/>
    <mergeCell ref="A14:B14"/>
    <mergeCell ref="G7:I7"/>
    <mergeCell ref="G5:J5"/>
    <mergeCell ref="I29:J29"/>
    <mergeCell ref="I30:J30"/>
    <mergeCell ref="D20:H20"/>
    <mergeCell ref="D21:H21"/>
    <mergeCell ref="D22:H22"/>
    <mergeCell ref="D23:H23"/>
    <mergeCell ref="D24:H24"/>
  </mergeCells>
  <phoneticPr fontId="1"/>
  <printOptions horizontalCentered="1"/>
  <pageMargins left="0.51181102362204722" right="0.51181102362204722" top="0.74803149606299213" bottom="0.55118110236220474" header="0.31496062992125984" footer="0.31496062992125984"/>
  <pageSetup paperSize="9" scale="97" orientation="portrait" blackAndWhite="1" r:id="rId1"/>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M55"/>
  <sheetViews>
    <sheetView showGridLines="0" showZeros="0" view="pageBreakPreview" zoomScale="85" zoomScaleNormal="100" zoomScaleSheetLayoutView="85" workbookViewId="0">
      <pane ySplit="5" topLeftCell="A6" activePane="bottomLeft" state="frozen"/>
      <selection pane="bottomLeft" activeCell="P23" sqref="P23"/>
    </sheetView>
  </sheetViews>
  <sheetFormatPr defaultColWidth="9" defaultRowHeight="17.25" customHeight="1"/>
  <cols>
    <col min="1" max="1" width="3.7265625" style="124" bestFit="1" customWidth="1"/>
    <col min="2" max="2" width="31.6328125" style="124" customWidth="1"/>
    <col min="3" max="3" width="33.7265625" style="124" customWidth="1"/>
    <col min="4" max="6" width="11" style="124" customWidth="1"/>
    <col min="7" max="13" width="11" style="124" hidden="1" customWidth="1"/>
    <col min="14" max="16384" width="9" style="124"/>
  </cols>
  <sheetData>
    <row r="1" spans="1:13" ht="17.25" customHeight="1">
      <c r="A1" s="3" t="s">
        <v>444</v>
      </c>
    </row>
    <row r="2" spans="1:13" ht="17.25" customHeight="1">
      <c r="A2" s="1351" t="s">
        <v>445</v>
      </c>
      <c r="B2" s="1351"/>
      <c r="C2" s="1351"/>
      <c r="D2" s="1351"/>
      <c r="E2" s="1351"/>
      <c r="F2" s="1351"/>
      <c r="G2" s="1351"/>
      <c r="H2" s="1351"/>
      <c r="I2" s="1351"/>
      <c r="J2" s="1351"/>
      <c r="K2" s="1351"/>
      <c r="L2" s="1351"/>
      <c r="M2" s="1351"/>
    </row>
    <row r="3" spans="1:13" ht="17.25" customHeight="1">
      <c r="A3" s="1351" t="s">
        <v>448</v>
      </c>
      <c r="B3" s="1351"/>
      <c r="C3" s="1351"/>
      <c r="D3" s="1351"/>
      <c r="E3" s="1351"/>
      <c r="F3" s="1351"/>
      <c r="G3" s="1351"/>
      <c r="H3" s="1351"/>
      <c r="I3" s="1351"/>
      <c r="J3" s="1351"/>
      <c r="K3" s="1351"/>
      <c r="L3" s="1351"/>
      <c r="M3" s="1351"/>
    </row>
    <row r="5" spans="1:13" ht="21" customHeight="1" thickBot="1">
      <c r="A5" s="231" t="s">
        <v>446</v>
      </c>
      <c r="B5" s="231" t="s">
        <v>505</v>
      </c>
      <c r="C5" s="231" t="s">
        <v>447</v>
      </c>
      <c r="D5" s="232">
        <f>'⑱出張業務日程表、滞在費'!A12</f>
        <v>44775</v>
      </c>
      <c r="E5" s="232">
        <f>D5+1</f>
        <v>44776</v>
      </c>
      <c r="F5" s="232">
        <f>E5+1</f>
        <v>44777</v>
      </c>
      <c r="G5" s="140">
        <f t="shared" ref="G5:J5" si="0">F5+1</f>
        <v>44778</v>
      </c>
      <c r="H5" s="140">
        <f t="shared" si="0"/>
        <v>44779</v>
      </c>
      <c r="I5" s="140">
        <f t="shared" si="0"/>
        <v>44780</v>
      </c>
      <c r="J5" s="140">
        <f t="shared" si="0"/>
        <v>44781</v>
      </c>
      <c r="K5" s="140">
        <f>J5+1</f>
        <v>44782</v>
      </c>
      <c r="L5" s="140">
        <f>K5+1</f>
        <v>44783</v>
      </c>
      <c r="M5" s="140">
        <f>L5+1</f>
        <v>44784</v>
      </c>
    </row>
    <row r="6" spans="1:13" ht="21" customHeight="1" thickTop="1">
      <c r="A6" s="230">
        <v>1</v>
      </c>
      <c r="B6" s="235" t="str">
        <f>'⑯研修生名簿（実績）'!B6&amp;'⑯研修生名簿（実績）'!C6</f>
        <v>Mr.abc def</v>
      </c>
      <c r="C6" s="236" t="str">
        <f>'⑯研修生名簿（実績）'!F6</f>
        <v>aaa</v>
      </c>
      <c r="D6" s="233"/>
      <c r="E6" s="233"/>
      <c r="F6" s="233"/>
      <c r="G6" s="128"/>
      <c r="H6" s="128"/>
      <c r="I6" s="128"/>
      <c r="J6" s="128"/>
      <c r="K6" s="128"/>
      <c r="L6" s="128"/>
      <c r="M6" s="128"/>
    </row>
    <row r="7" spans="1:13" ht="21" customHeight="1">
      <c r="A7" s="126">
        <v>2</v>
      </c>
      <c r="B7" s="237" t="str">
        <f>'⑯研修生名簿（実績）'!B7&amp;'⑯研修生名簿（実績）'!C7</f>
        <v>Ms.ghi</v>
      </c>
      <c r="C7" s="238" t="str">
        <f>'⑯研修生名簿（実績）'!F7</f>
        <v>bbb</v>
      </c>
      <c r="D7" s="234"/>
      <c r="E7" s="234"/>
      <c r="F7" s="234"/>
      <c r="G7" s="128"/>
      <c r="H7" s="128"/>
      <c r="I7" s="128"/>
      <c r="J7" s="128"/>
      <c r="K7" s="128"/>
      <c r="L7" s="128"/>
      <c r="M7" s="128"/>
    </row>
    <row r="8" spans="1:13" ht="21" customHeight="1">
      <c r="A8" s="126">
        <v>3</v>
      </c>
      <c r="B8" s="237" t="str">
        <f>'⑯研修生名簿（実績）'!B8&amp;'⑯研修生名簿（実績）'!C8</f>
        <v/>
      </c>
      <c r="C8" s="238">
        <f>'⑯研修生名簿（実績）'!F8</f>
        <v>0</v>
      </c>
      <c r="D8" s="234"/>
      <c r="E8" s="234"/>
      <c r="F8" s="234"/>
      <c r="G8" s="128"/>
      <c r="H8" s="128"/>
      <c r="I8" s="128"/>
      <c r="J8" s="128"/>
      <c r="K8" s="128"/>
      <c r="L8" s="128"/>
      <c r="M8" s="128"/>
    </row>
    <row r="9" spans="1:13" ht="21" customHeight="1">
      <c r="A9" s="126">
        <v>4</v>
      </c>
      <c r="B9" s="237" t="str">
        <f>'⑯研修生名簿（実績）'!B9&amp;'⑯研修生名簿（実績）'!C9</f>
        <v/>
      </c>
      <c r="C9" s="238">
        <f>'⑯研修生名簿（実績）'!F9</f>
        <v>0</v>
      </c>
      <c r="D9" s="234"/>
      <c r="E9" s="234"/>
      <c r="F9" s="234"/>
      <c r="G9" s="128"/>
      <c r="H9" s="128"/>
      <c r="I9" s="128"/>
      <c r="J9" s="128"/>
      <c r="K9" s="128"/>
      <c r="L9" s="128"/>
      <c r="M9" s="128"/>
    </row>
    <row r="10" spans="1:13" ht="21" customHeight="1">
      <c r="A10" s="126">
        <v>5</v>
      </c>
      <c r="B10" s="237" t="str">
        <f>'⑯研修生名簿（実績）'!B10&amp;'⑯研修生名簿（実績）'!C10</f>
        <v/>
      </c>
      <c r="C10" s="238">
        <f>'⑯研修生名簿（実績）'!F10</f>
        <v>0</v>
      </c>
      <c r="D10" s="234"/>
      <c r="E10" s="234"/>
      <c r="F10" s="234"/>
      <c r="G10" s="128"/>
      <c r="H10" s="128"/>
      <c r="I10" s="128"/>
      <c r="J10" s="128"/>
      <c r="K10" s="128"/>
      <c r="L10" s="128"/>
      <c r="M10" s="128"/>
    </row>
    <row r="11" spans="1:13" ht="21" customHeight="1">
      <c r="A11" s="126">
        <v>6</v>
      </c>
      <c r="B11" s="237" t="str">
        <f>'⑯研修生名簿（実績）'!B11&amp;'⑯研修生名簿（実績）'!C11</f>
        <v/>
      </c>
      <c r="C11" s="238">
        <f>'⑯研修生名簿（実績）'!F11</f>
        <v>0</v>
      </c>
      <c r="D11" s="234"/>
      <c r="E11" s="234"/>
      <c r="F11" s="234"/>
      <c r="G11" s="128"/>
      <c r="H11" s="128"/>
      <c r="I11" s="128"/>
      <c r="J11" s="128"/>
      <c r="K11" s="128"/>
      <c r="L11" s="128"/>
      <c r="M11" s="128"/>
    </row>
    <row r="12" spans="1:13" ht="21" customHeight="1">
      <c r="A12" s="126">
        <v>7</v>
      </c>
      <c r="B12" s="237" t="str">
        <f>'⑯研修生名簿（実績）'!B12&amp;'⑯研修生名簿（実績）'!C12</f>
        <v/>
      </c>
      <c r="C12" s="238">
        <f>'⑯研修生名簿（実績）'!F12</f>
        <v>0</v>
      </c>
      <c r="D12" s="234"/>
      <c r="E12" s="234"/>
      <c r="F12" s="234"/>
      <c r="G12" s="128"/>
      <c r="H12" s="128"/>
      <c r="I12" s="128"/>
      <c r="J12" s="128"/>
      <c r="K12" s="128"/>
      <c r="L12" s="128"/>
      <c r="M12" s="128"/>
    </row>
    <row r="13" spans="1:13" ht="21" customHeight="1">
      <c r="A13" s="126">
        <v>8</v>
      </c>
      <c r="B13" s="237" t="str">
        <f>'⑯研修生名簿（実績）'!B13&amp;'⑯研修生名簿（実績）'!C13</f>
        <v/>
      </c>
      <c r="C13" s="238">
        <f>'⑯研修生名簿（実績）'!F13</f>
        <v>0</v>
      </c>
      <c r="D13" s="234"/>
      <c r="E13" s="234"/>
      <c r="F13" s="234"/>
      <c r="G13" s="128"/>
      <c r="H13" s="128"/>
      <c r="I13" s="128"/>
      <c r="J13" s="128"/>
      <c r="K13" s="128"/>
      <c r="L13" s="128"/>
      <c r="M13" s="128"/>
    </row>
    <row r="14" spans="1:13" ht="21" customHeight="1">
      <c r="A14" s="126">
        <v>9</v>
      </c>
      <c r="B14" s="237" t="str">
        <f>'⑯研修生名簿（実績）'!B14&amp;'⑯研修生名簿（実績）'!C14</f>
        <v/>
      </c>
      <c r="C14" s="238">
        <f>'⑯研修生名簿（実績）'!F14</f>
        <v>0</v>
      </c>
      <c r="D14" s="234"/>
      <c r="E14" s="234"/>
      <c r="F14" s="234"/>
      <c r="G14" s="128"/>
      <c r="H14" s="128"/>
      <c r="I14" s="128"/>
      <c r="J14" s="128"/>
      <c r="K14" s="128"/>
      <c r="L14" s="128"/>
      <c r="M14" s="128"/>
    </row>
    <row r="15" spans="1:13" ht="21" customHeight="1">
      <c r="A15" s="126">
        <v>10</v>
      </c>
      <c r="B15" s="237" t="str">
        <f>'⑯研修生名簿（実績）'!B15&amp;'⑯研修生名簿（実績）'!C15</f>
        <v/>
      </c>
      <c r="C15" s="238">
        <f>'⑯研修生名簿（実績）'!F15</f>
        <v>0</v>
      </c>
      <c r="D15" s="234"/>
      <c r="E15" s="234"/>
      <c r="F15" s="234"/>
      <c r="G15" s="128"/>
      <c r="H15" s="128"/>
      <c r="I15" s="128"/>
      <c r="J15" s="128"/>
      <c r="K15" s="128"/>
      <c r="L15" s="128"/>
      <c r="M15" s="128"/>
    </row>
    <row r="16" spans="1:13" ht="21" customHeight="1">
      <c r="A16" s="126">
        <v>11</v>
      </c>
      <c r="B16" s="237" t="str">
        <f>'⑯研修生名簿（実績）'!B16&amp;'⑯研修生名簿（実績）'!C16</f>
        <v/>
      </c>
      <c r="C16" s="238">
        <f>'⑯研修生名簿（実績）'!F16</f>
        <v>0</v>
      </c>
      <c r="D16" s="234"/>
      <c r="E16" s="234"/>
      <c r="F16" s="234"/>
      <c r="G16" s="128"/>
      <c r="H16" s="128"/>
      <c r="I16" s="128"/>
      <c r="J16" s="128"/>
      <c r="K16" s="128"/>
      <c r="L16" s="128"/>
      <c r="M16" s="128"/>
    </row>
    <row r="17" spans="1:13" ht="21" customHeight="1">
      <c r="A17" s="126">
        <v>12</v>
      </c>
      <c r="B17" s="237" t="str">
        <f>'⑯研修生名簿（実績）'!B17&amp;'⑯研修生名簿（実績）'!C17</f>
        <v/>
      </c>
      <c r="C17" s="238">
        <f>'⑯研修生名簿（実績）'!F17</f>
        <v>0</v>
      </c>
      <c r="D17" s="234"/>
      <c r="E17" s="234"/>
      <c r="F17" s="234"/>
      <c r="G17" s="128"/>
      <c r="H17" s="128"/>
      <c r="I17" s="128"/>
      <c r="J17" s="128"/>
      <c r="K17" s="128"/>
      <c r="L17" s="128"/>
      <c r="M17" s="128"/>
    </row>
    <row r="18" spans="1:13" ht="21" customHeight="1">
      <c r="A18" s="126">
        <v>13</v>
      </c>
      <c r="B18" s="237" t="str">
        <f>'⑯研修生名簿（実績）'!B18&amp;'⑯研修生名簿（実績）'!C18</f>
        <v/>
      </c>
      <c r="C18" s="238">
        <f>'⑯研修生名簿（実績）'!F18</f>
        <v>0</v>
      </c>
      <c r="D18" s="234"/>
      <c r="E18" s="234"/>
      <c r="F18" s="234"/>
      <c r="G18" s="128"/>
      <c r="H18" s="128"/>
      <c r="I18" s="128"/>
      <c r="J18" s="128"/>
      <c r="K18" s="128"/>
      <c r="L18" s="128"/>
      <c r="M18" s="128"/>
    </row>
    <row r="19" spans="1:13" ht="21" customHeight="1">
      <c r="A19" s="126">
        <v>14</v>
      </c>
      <c r="B19" s="237" t="str">
        <f>'⑯研修生名簿（実績）'!B19&amp;'⑯研修生名簿（実績）'!C19</f>
        <v/>
      </c>
      <c r="C19" s="238">
        <f>'⑯研修生名簿（実績）'!F19</f>
        <v>0</v>
      </c>
      <c r="D19" s="234"/>
      <c r="E19" s="234"/>
      <c r="F19" s="234"/>
      <c r="G19" s="128"/>
      <c r="H19" s="128"/>
      <c r="I19" s="128"/>
      <c r="J19" s="128"/>
      <c r="K19" s="128"/>
      <c r="L19" s="128"/>
      <c r="M19" s="128"/>
    </row>
    <row r="20" spans="1:13" ht="21" customHeight="1">
      <c r="A20" s="126">
        <v>15</v>
      </c>
      <c r="B20" s="237" t="str">
        <f>'⑯研修生名簿（実績）'!B20&amp;'⑯研修生名簿（実績）'!C20</f>
        <v/>
      </c>
      <c r="C20" s="238">
        <f>'⑯研修生名簿（実績）'!F20</f>
        <v>0</v>
      </c>
      <c r="D20" s="234"/>
      <c r="E20" s="234"/>
      <c r="F20" s="234"/>
      <c r="G20" s="128"/>
      <c r="H20" s="128"/>
      <c r="I20" s="128"/>
      <c r="J20" s="128"/>
      <c r="K20" s="128"/>
      <c r="L20" s="128"/>
      <c r="M20" s="128"/>
    </row>
    <row r="21" spans="1:13" ht="21" customHeight="1">
      <c r="A21" s="126">
        <v>16</v>
      </c>
      <c r="B21" s="237" t="str">
        <f>'⑯研修生名簿（実績）'!B21&amp;'⑯研修生名簿（実績）'!C21</f>
        <v/>
      </c>
      <c r="C21" s="238">
        <f>'⑯研修生名簿（実績）'!F21</f>
        <v>0</v>
      </c>
      <c r="D21" s="234"/>
      <c r="E21" s="234"/>
      <c r="F21" s="234"/>
      <c r="G21" s="128"/>
      <c r="H21" s="128"/>
      <c r="I21" s="128"/>
      <c r="J21" s="128"/>
      <c r="K21" s="128"/>
      <c r="L21" s="128"/>
      <c r="M21" s="128"/>
    </row>
    <row r="22" spans="1:13" ht="21" customHeight="1">
      <c r="A22" s="126">
        <v>17</v>
      </c>
      <c r="B22" s="237" t="str">
        <f>'⑯研修生名簿（実績）'!B22&amp;'⑯研修生名簿（実績）'!C22</f>
        <v/>
      </c>
      <c r="C22" s="238">
        <f>'⑯研修生名簿（実績）'!F22</f>
        <v>0</v>
      </c>
      <c r="D22" s="234"/>
      <c r="E22" s="234"/>
      <c r="F22" s="234"/>
      <c r="G22" s="128"/>
      <c r="H22" s="128"/>
      <c r="I22" s="128"/>
      <c r="J22" s="128"/>
      <c r="K22" s="128"/>
      <c r="L22" s="128"/>
      <c r="M22" s="128"/>
    </row>
    <row r="23" spans="1:13" ht="21" customHeight="1">
      <c r="A23" s="126">
        <v>18</v>
      </c>
      <c r="B23" s="237" t="str">
        <f>'⑯研修生名簿（実績）'!B23&amp;'⑯研修生名簿（実績）'!C23</f>
        <v/>
      </c>
      <c r="C23" s="238">
        <f>'⑯研修生名簿（実績）'!F23</f>
        <v>0</v>
      </c>
      <c r="D23" s="234"/>
      <c r="E23" s="234"/>
      <c r="F23" s="234"/>
      <c r="G23" s="128"/>
      <c r="H23" s="128"/>
      <c r="I23" s="128"/>
      <c r="J23" s="128"/>
      <c r="K23" s="128"/>
      <c r="L23" s="128"/>
      <c r="M23" s="128"/>
    </row>
    <row r="24" spans="1:13" ht="21" customHeight="1">
      <c r="A24" s="126">
        <v>19</v>
      </c>
      <c r="B24" s="237" t="str">
        <f>'⑯研修生名簿（実績）'!B24&amp;'⑯研修生名簿（実績）'!C24</f>
        <v/>
      </c>
      <c r="C24" s="238">
        <f>'⑯研修生名簿（実績）'!F24</f>
        <v>0</v>
      </c>
      <c r="D24" s="234"/>
      <c r="E24" s="234"/>
      <c r="F24" s="234"/>
      <c r="G24" s="128"/>
      <c r="H24" s="128"/>
      <c r="I24" s="128"/>
      <c r="J24" s="128"/>
      <c r="K24" s="128"/>
      <c r="L24" s="128"/>
      <c r="M24" s="128"/>
    </row>
    <row r="25" spans="1:13" ht="21" customHeight="1">
      <c r="A25" s="126">
        <v>20</v>
      </c>
      <c r="B25" s="237" t="str">
        <f>'⑯研修生名簿（実績）'!B25&amp;'⑯研修生名簿（実績）'!C25</f>
        <v/>
      </c>
      <c r="C25" s="238">
        <f>'⑯研修生名簿（実績）'!F25</f>
        <v>0</v>
      </c>
      <c r="D25" s="234"/>
      <c r="E25" s="234"/>
      <c r="F25" s="234"/>
      <c r="G25" s="128"/>
      <c r="H25" s="128"/>
      <c r="I25" s="128"/>
      <c r="J25" s="128"/>
      <c r="K25" s="128"/>
      <c r="L25" s="128"/>
      <c r="M25" s="128"/>
    </row>
    <row r="26" spans="1:13" ht="21" customHeight="1">
      <c r="A26" s="126">
        <v>21</v>
      </c>
      <c r="B26" s="237" t="str">
        <f>'⑯研修生名簿（実績）'!B26&amp;'⑯研修生名簿（実績）'!C26</f>
        <v/>
      </c>
      <c r="C26" s="238">
        <f>'⑯研修生名簿（実績）'!F26</f>
        <v>0</v>
      </c>
      <c r="D26" s="234"/>
      <c r="E26" s="234"/>
      <c r="F26" s="234"/>
      <c r="G26" s="128"/>
      <c r="H26" s="128"/>
      <c r="I26" s="128"/>
      <c r="J26" s="128"/>
      <c r="K26" s="128"/>
      <c r="L26" s="128"/>
      <c r="M26" s="128"/>
    </row>
    <row r="27" spans="1:13" ht="21" customHeight="1">
      <c r="A27" s="126">
        <v>22</v>
      </c>
      <c r="B27" s="237" t="str">
        <f>'⑯研修生名簿（実績）'!B27&amp;'⑯研修生名簿（実績）'!C27</f>
        <v/>
      </c>
      <c r="C27" s="238">
        <f>'⑯研修生名簿（実績）'!F27</f>
        <v>0</v>
      </c>
      <c r="D27" s="234"/>
      <c r="E27" s="234"/>
      <c r="F27" s="234"/>
      <c r="G27" s="128"/>
      <c r="H27" s="128"/>
      <c r="I27" s="128"/>
      <c r="J27" s="128"/>
      <c r="K27" s="128"/>
      <c r="L27" s="128"/>
      <c r="M27" s="128"/>
    </row>
    <row r="28" spans="1:13" ht="21" customHeight="1">
      <c r="A28" s="126">
        <v>23</v>
      </c>
      <c r="B28" s="237" t="str">
        <f>'⑯研修生名簿（実績）'!B28&amp;'⑯研修生名簿（実績）'!C28</f>
        <v/>
      </c>
      <c r="C28" s="238">
        <f>'⑯研修生名簿（実績）'!F28</f>
        <v>0</v>
      </c>
      <c r="D28" s="234"/>
      <c r="E28" s="234"/>
      <c r="F28" s="234"/>
      <c r="G28" s="128"/>
      <c r="H28" s="128"/>
      <c r="I28" s="128"/>
      <c r="J28" s="128"/>
      <c r="K28" s="128"/>
      <c r="L28" s="128"/>
      <c r="M28" s="128"/>
    </row>
    <row r="29" spans="1:13" ht="21" customHeight="1">
      <c r="A29" s="126">
        <v>24</v>
      </c>
      <c r="B29" s="237" t="str">
        <f>'⑯研修生名簿（実績）'!B29&amp;'⑯研修生名簿（実績）'!C29</f>
        <v/>
      </c>
      <c r="C29" s="238">
        <f>'⑯研修生名簿（実績）'!F29</f>
        <v>0</v>
      </c>
      <c r="D29" s="234"/>
      <c r="E29" s="234"/>
      <c r="F29" s="234"/>
      <c r="G29" s="128"/>
      <c r="H29" s="128"/>
      <c r="I29" s="128"/>
      <c r="J29" s="128"/>
      <c r="K29" s="128"/>
      <c r="L29" s="128"/>
      <c r="M29" s="128"/>
    </row>
    <row r="30" spans="1:13" ht="21" customHeight="1">
      <c r="A30" s="126">
        <v>25</v>
      </c>
      <c r="B30" s="237" t="str">
        <f>'⑯研修生名簿（実績）'!B30&amp;'⑯研修生名簿（実績）'!C30</f>
        <v/>
      </c>
      <c r="C30" s="238">
        <f>'⑯研修生名簿（実績）'!F30</f>
        <v>0</v>
      </c>
      <c r="D30" s="234"/>
      <c r="E30" s="234"/>
      <c r="F30" s="234"/>
      <c r="G30" s="128"/>
      <c r="H30" s="128"/>
      <c r="I30" s="128"/>
      <c r="J30" s="128"/>
      <c r="K30" s="128"/>
      <c r="L30" s="128"/>
      <c r="M30" s="128"/>
    </row>
    <row r="31" spans="1:13" ht="21" customHeight="1">
      <c r="A31" s="126">
        <v>26</v>
      </c>
      <c r="B31" s="237" t="str">
        <f>'⑯研修生名簿（実績）'!B31&amp;'⑯研修生名簿（実績）'!C31</f>
        <v/>
      </c>
      <c r="C31" s="238">
        <f>'⑯研修生名簿（実績）'!F31</f>
        <v>0</v>
      </c>
      <c r="D31" s="234"/>
      <c r="E31" s="234"/>
      <c r="F31" s="234"/>
      <c r="G31" s="128"/>
      <c r="H31" s="128"/>
      <c r="I31" s="128"/>
      <c r="J31" s="128"/>
      <c r="K31" s="128"/>
      <c r="L31" s="128"/>
      <c r="M31" s="128"/>
    </row>
    <row r="32" spans="1:13" ht="21" customHeight="1">
      <c r="A32" s="126">
        <v>27</v>
      </c>
      <c r="B32" s="237" t="str">
        <f>'⑯研修生名簿（実績）'!B32&amp;'⑯研修生名簿（実績）'!C32</f>
        <v/>
      </c>
      <c r="C32" s="238">
        <f>'⑯研修生名簿（実績）'!F32</f>
        <v>0</v>
      </c>
      <c r="D32" s="234"/>
      <c r="E32" s="234"/>
      <c r="F32" s="234"/>
      <c r="G32" s="128"/>
      <c r="H32" s="128"/>
      <c r="I32" s="128"/>
      <c r="J32" s="128"/>
      <c r="K32" s="128"/>
      <c r="L32" s="128"/>
      <c r="M32" s="128"/>
    </row>
    <row r="33" spans="1:13" ht="21" customHeight="1">
      <c r="A33" s="126">
        <v>28</v>
      </c>
      <c r="B33" s="237" t="str">
        <f>'⑯研修生名簿（実績）'!B33&amp;'⑯研修生名簿（実績）'!C33</f>
        <v/>
      </c>
      <c r="C33" s="238">
        <f>'⑯研修生名簿（実績）'!F33</f>
        <v>0</v>
      </c>
      <c r="D33" s="234"/>
      <c r="E33" s="234"/>
      <c r="F33" s="234"/>
      <c r="G33" s="128"/>
      <c r="H33" s="128"/>
      <c r="I33" s="128"/>
      <c r="J33" s="128"/>
      <c r="K33" s="128"/>
      <c r="L33" s="128"/>
      <c r="M33" s="128"/>
    </row>
    <row r="34" spans="1:13" ht="21" customHeight="1">
      <c r="A34" s="126">
        <v>29</v>
      </c>
      <c r="B34" s="237" t="str">
        <f>'⑯研修生名簿（実績）'!B34&amp;'⑯研修生名簿（実績）'!C34</f>
        <v/>
      </c>
      <c r="C34" s="238">
        <f>'⑯研修生名簿（実績）'!F34</f>
        <v>0</v>
      </c>
      <c r="D34" s="234"/>
      <c r="E34" s="234"/>
      <c r="F34" s="234"/>
      <c r="G34" s="128"/>
      <c r="H34" s="128"/>
      <c r="I34" s="128"/>
      <c r="J34" s="128"/>
      <c r="K34" s="128"/>
      <c r="L34" s="128"/>
      <c r="M34" s="128"/>
    </row>
    <row r="35" spans="1:13" ht="21" customHeight="1">
      <c r="A35" s="126">
        <v>30</v>
      </c>
      <c r="B35" s="237" t="str">
        <f>'⑯研修生名簿（実績）'!B35&amp;'⑯研修生名簿（実績）'!C35</f>
        <v/>
      </c>
      <c r="C35" s="238">
        <f>'⑯研修生名簿（実績）'!F35</f>
        <v>0</v>
      </c>
      <c r="D35" s="234"/>
      <c r="E35" s="234"/>
      <c r="F35" s="234"/>
      <c r="G35" s="128"/>
      <c r="H35" s="128"/>
      <c r="I35" s="128"/>
      <c r="J35" s="128"/>
      <c r="K35" s="128"/>
      <c r="L35" s="128"/>
      <c r="M35" s="128"/>
    </row>
    <row r="36" spans="1:13" ht="21" hidden="1" customHeight="1">
      <c r="A36" s="126">
        <v>31</v>
      </c>
      <c r="B36" s="133" t="str">
        <f>'⑯研修生名簿（実績）'!B36&amp;'⑯研修生名簿（実績）'!C36</f>
        <v/>
      </c>
      <c r="C36" s="131">
        <f>'⑯研修生名簿（実績）'!F36</f>
        <v>0</v>
      </c>
      <c r="D36" s="128"/>
      <c r="E36" s="128"/>
      <c r="F36" s="128"/>
      <c r="G36" s="127"/>
      <c r="H36" s="127"/>
      <c r="I36" s="127"/>
      <c r="J36" s="127"/>
      <c r="K36" s="127"/>
      <c r="L36" s="127"/>
      <c r="M36" s="127"/>
    </row>
    <row r="37" spans="1:13" ht="21" hidden="1" customHeight="1">
      <c r="A37" s="126">
        <v>32</v>
      </c>
      <c r="B37" s="133" t="str">
        <f>'⑯研修生名簿（実績）'!B37&amp;'⑯研修生名簿（実績）'!C37</f>
        <v/>
      </c>
      <c r="C37" s="131">
        <f>'⑯研修生名簿（実績）'!F37</f>
        <v>0</v>
      </c>
      <c r="D37" s="128"/>
      <c r="E37" s="128"/>
      <c r="F37" s="128"/>
      <c r="G37" s="127"/>
      <c r="H37" s="127"/>
      <c r="I37" s="127"/>
      <c r="J37" s="127"/>
      <c r="K37" s="127"/>
      <c r="L37" s="127"/>
      <c r="M37" s="127"/>
    </row>
    <row r="38" spans="1:13" ht="21" hidden="1" customHeight="1">
      <c r="A38" s="126">
        <v>33</v>
      </c>
      <c r="B38" s="133" t="str">
        <f>'⑯研修生名簿（実績）'!B38&amp;'⑯研修生名簿（実績）'!C38</f>
        <v/>
      </c>
      <c r="C38" s="131">
        <f>'⑯研修生名簿（実績）'!F38</f>
        <v>0</v>
      </c>
      <c r="D38" s="128"/>
      <c r="E38" s="128"/>
      <c r="F38" s="128"/>
      <c r="G38" s="127"/>
      <c r="H38" s="127"/>
      <c r="I38" s="127"/>
      <c r="J38" s="127"/>
      <c r="K38" s="127"/>
      <c r="L38" s="127"/>
      <c r="M38" s="127"/>
    </row>
    <row r="39" spans="1:13" ht="21" hidden="1" customHeight="1">
      <c r="A39" s="126">
        <v>34</v>
      </c>
      <c r="B39" s="133" t="str">
        <f>'⑯研修生名簿（実績）'!B39&amp;'⑯研修生名簿（実績）'!C39</f>
        <v/>
      </c>
      <c r="C39" s="131">
        <f>'⑯研修生名簿（実績）'!F39</f>
        <v>0</v>
      </c>
      <c r="D39" s="128"/>
      <c r="E39" s="128"/>
      <c r="F39" s="128"/>
      <c r="G39" s="127"/>
      <c r="H39" s="127"/>
      <c r="I39" s="127"/>
      <c r="J39" s="127"/>
      <c r="K39" s="127"/>
      <c r="L39" s="127"/>
      <c r="M39" s="127"/>
    </row>
    <row r="40" spans="1:13" ht="21" hidden="1" customHeight="1">
      <c r="A40" s="126">
        <v>35</v>
      </c>
      <c r="B40" s="133" t="str">
        <f>'⑯研修生名簿（実績）'!B40&amp;'⑯研修生名簿（実績）'!C40</f>
        <v/>
      </c>
      <c r="C40" s="131">
        <f>'⑯研修生名簿（実績）'!F40</f>
        <v>0</v>
      </c>
      <c r="D40" s="128"/>
      <c r="E40" s="128"/>
      <c r="F40" s="128"/>
      <c r="G40" s="127"/>
      <c r="H40" s="127"/>
      <c r="I40" s="127"/>
      <c r="J40" s="127"/>
      <c r="K40" s="127"/>
      <c r="L40" s="127"/>
      <c r="M40" s="127"/>
    </row>
    <row r="41" spans="1:13" ht="21" hidden="1" customHeight="1">
      <c r="A41" s="126">
        <v>36</v>
      </c>
      <c r="B41" s="133" t="str">
        <f>'⑯研修生名簿（実績）'!B41&amp;'⑯研修生名簿（実績）'!C41</f>
        <v/>
      </c>
      <c r="C41" s="131">
        <f>'⑯研修生名簿（実績）'!F41</f>
        <v>0</v>
      </c>
      <c r="D41" s="128"/>
      <c r="E41" s="128"/>
      <c r="F41" s="128"/>
      <c r="G41" s="127"/>
      <c r="H41" s="127"/>
      <c r="I41" s="127"/>
      <c r="J41" s="127"/>
      <c r="K41" s="127"/>
      <c r="L41" s="127"/>
      <c r="M41" s="127"/>
    </row>
    <row r="42" spans="1:13" ht="21" hidden="1" customHeight="1">
      <c r="A42" s="126">
        <v>37</v>
      </c>
      <c r="B42" s="133" t="str">
        <f>'⑯研修生名簿（実績）'!B42&amp;'⑯研修生名簿（実績）'!C42</f>
        <v/>
      </c>
      <c r="C42" s="131">
        <f>'⑯研修生名簿（実績）'!F42</f>
        <v>0</v>
      </c>
      <c r="D42" s="128"/>
      <c r="E42" s="128"/>
      <c r="F42" s="128"/>
      <c r="G42" s="127"/>
      <c r="H42" s="127"/>
      <c r="I42" s="127"/>
      <c r="J42" s="127"/>
      <c r="K42" s="127"/>
      <c r="L42" s="127"/>
      <c r="M42" s="127"/>
    </row>
    <row r="43" spans="1:13" ht="21" hidden="1" customHeight="1">
      <c r="A43" s="126">
        <v>38</v>
      </c>
      <c r="B43" s="133" t="str">
        <f>'⑯研修生名簿（実績）'!B43&amp;'⑯研修生名簿（実績）'!C43</f>
        <v/>
      </c>
      <c r="C43" s="131">
        <f>'⑯研修生名簿（実績）'!F43</f>
        <v>0</v>
      </c>
      <c r="D43" s="128"/>
      <c r="E43" s="128"/>
      <c r="F43" s="128"/>
      <c r="G43" s="127"/>
      <c r="H43" s="127"/>
      <c r="I43" s="127"/>
      <c r="J43" s="127"/>
      <c r="K43" s="127"/>
      <c r="L43" s="127"/>
      <c r="M43" s="127"/>
    </row>
    <row r="44" spans="1:13" ht="21" hidden="1" customHeight="1">
      <c r="A44" s="126">
        <v>39</v>
      </c>
      <c r="B44" s="133" t="str">
        <f>'⑯研修生名簿（実績）'!B44&amp;'⑯研修生名簿（実績）'!C44</f>
        <v/>
      </c>
      <c r="C44" s="131">
        <f>'⑯研修生名簿（実績）'!F44</f>
        <v>0</v>
      </c>
      <c r="D44" s="128"/>
      <c r="E44" s="128"/>
      <c r="F44" s="128"/>
      <c r="G44" s="127"/>
      <c r="H44" s="127"/>
      <c r="I44" s="127"/>
      <c r="J44" s="127"/>
      <c r="K44" s="127"/>
      <c r="L44" s="127"/>
      <c r="M44" s="127"/>
    </row>
    <row r="45" spans="1:13" ht="21" hidden="1" customHeight="1">
      <c r="A45" s="126">
        <v>40</v>
      </c>
      <c r="B45" s="133" t="str">
        <f>'⑯研修生名簿（実績）'!B45&amp;'⑯研修生名簿（実績）'!C45</f>
        <v/>
      </c>
      <c r="C45" s="131">
        <f>'⑯研修生名簿（実績）'!F45</f>
        <v>0</v>
      </c>
      <c r="D45" s="128"/>
      <c r="E45" s="128"/>
      <c r="F45" s="128"/>
      <c r="G45" s="127"/>
      <c r="H45" s="127"/>
      <c r="I45" s="127"/>
      <c r="J45" s="127"/>
      <c r="K45" s="127"/>
      <c r="L45" s="127"/>
      <c r="M45" s="127"/>
    </row>
    <row r="46" spans="1:13" ht="21" hidden="1" customHeight="1">
      <c r="A46" s="126">
        <v>41</v>
      </c>
      <c r="B46" s="133" t="str">
        <f>'⑯研修生名簿（実績）'!B46&amp;'⑯研修生名簿（実績）'!C46</f>
        <v/>
      </c>
      <c r="C46" s="131">
        <f>'⑯研修生名簿（実績）'!F46</f>
        <v>0</v>
      </c>
      <c r="D46" s="128"/>
      <c r="E46" s="128"/>
      <c r="F46" s="128"/>
      <c r="G46" s="127"/>
      <c r="H46" s="127"/>
      <c r="I46" s="127"/>
      <c r="J46" s="127"/>
      <c r="K46" s="127"/>
      <c r="L46" s="127"/>
      <c r="M46" s="127"/>
    </row>
    <row r="47" spans="1:13" ht="21" hidden="1" customHeight="1">
      <c r="A47" s="126">
        <v>42</v>
      </c>
      <c r="B47" s="133" t="str">
        <f>'⑯研修生名簿（実績）'!B47&amp;'⑯研修生名簿（実績）'!C47</f>
        <v/>
      </c>
      <c r="C47" s="131">
        <f>'⑯研修生名簿（実績）'!F47</f>
        <v>0</v>
      </c>
      <c r="D47" s="128"/>
      <c r="E47" s="128"/>
      <c r="F47" s="128"/>
      <c r="G47" s="127"/>
      <c r="H47" s="127"/>
      <c r="I47" s="127"/>
      <c r="J47" s="127"/>
      <c r="K47" s="127"/>
      <c r="L47" s="127"/>
      <c r="M47" s="127"/>
    </row>
    <row r="48" spans="1:13" ht="21" hidden="1" customHeight="1">
      <c r="A48" s="126">
        <v>43</v>
      </c>
      <c r="B48" s="133" t="str">
        <f>'⑯研修生名簿（実績）'!B48&amp;'⑯研修生名簿（実績）'!C48</f>
        <v/>
      </c>
      <c r="C48" s="131">
        <f>'⑯研修生名簿（実績）'!F48</f>
        <v>0</v>
      </c>
      <c r="D48" s="128"/>
      <c r="E48" s="128"/>
      <c r="F48" s="128"/>
      <c r="G48" s="127"/>
      <c r="H48" s="127"/>
      <c r="I48" s="127"/>
      <c r="J48" s="127"/>
      <c r="K48" s="127"/>
      <c r="L48" s="127"/>
      <c r="M48" s="127"/>
    </row>
    <row r="49" spans="1:13" ht="21" hidden="1" customHeight="1">
      <c r="A49" s="126">
        <v>44</v>
      </c>
      <c r="B49" s="133" t="str">
        <f>'⑯研修生名簿（実績）'!B49&amp;'⑯研修生名簿（実績）'!C49</f>
        <v/>
      </c>
      <c r="C49" s="131">
        <f>'⑯研修生名簿（実績）'!F49</f>
        <v>0</v>
      </c>
      <c r="D49" s="128"/>
      <c r="E49" s="128"/>
      <c r="F49" s="128"/>
      <c r="G49" s="127"/>
      <c r="H49" s="127"/>
      <c r="I49" s="127"/>
      <c r="J49" s="127"/>
      <c r="K49" s="127"/>
      <c r="L49" s="127"/>
      <c r="M49" s="127"/>
    </row>
    <row r="50" spans="1:13" ht="21" hidden="1" customHeight="1">
      <c r="A50" s="126">
        <v>45</v>
      </c>
      <c r="B50" s="133" t="str">
        <f>'⑯研修生名簿（実績）'!B50&amp;'⑯研修生名簿（実績）'!C50</f>
        <v/>
      </c>
      <c r="C50" s="131">
        <f>'⑯研修生名簿（実績）'!F50</f>
        <v>0</v>
      </c>
      <c r="D50" s="128"/>
      <c r="E50" s="128"/>
      <c r="F50" s="128"/>
      <c r="G50" s="127"/>
      <c r="H50" s="127"/>
      <c r="I50" s="127"/>
      <c r="J50" s="127"/>
      <c r="K50" s="127"/>
      <c r="L50" s="127"/>
      <c r="M50" s="127"/>
    </row>
    <row r="51" spans="1:13" ht="21" hidden="1" customHeight="1">
      <c r="A51" s="126">
        <v>46</v>
      </c>
      <c r="B51" s="133" t="str">
        <f>'⑯研修生名簿（実績）'!B51&amp;'⑯研修生名簿（実績）'!C51</f>
        <v/>
      </c>
      <c r="C51" s="131">
        <f>'⑯研修生名簿（実績）'!F51</f>
        <v>0</v>
      </c>
      <c r="D51" s="128"/>
      <c r="E51" s="128"/>
      <c r="F51" s="128"/>
      <c r="G51" s="127"/>
      <c r="H51" s="127"/>
      <c r="I51" s="127"/>
      <c r="J51" s="127"/>
      <c r="K51" s="127"/>
      <c r="L51" s="127"/>
      <c r="M51" s="127"/>
    </row>
    <row r="52" spans="1:13" ht="21" hidden="1" customHeight="1">
      <c r="A52" s="126">
        <v>47</v>
      </c>
      <c r="B52" s="133" t="str">
        <f>'⑯研修生名簿（実績）'!B52&amp;'⑯研修生名簿（実績）'!C52</f>
        <v/>
      </c>
      <c r="C52" s="131">
        <f>'⑯研修生名簿（実績）'!F52</f>
        <v>0</v>
      </c>
      <c r="D52" s="128"/>
      <c r="E52" s="128"/>
      <c r="F52" s="128"/>
      <c r="G52" s="127"/>
      <c r="H52" s="127"/>
      <c r="I52" s="127"/>
      <c r="J52" s="127"/>
      <c r="K52" s="127"/>
      <c r="L52" s="127"/>
      <c r="M52" s="127"/>
    </row>
    <row r="53" spans="1:13" ht="21" hidden="1" customHeight="1">
      <c r="A53" s="126">
        <v>48</v>
      </c>
      <c r="B53" s="133" t="str">
        <f>'⑯研修生名簿（実績）'!B53&amp;'⑯研修生名簿（実績）'!C53</f>
        <v/>
      </c>
      <c r="C53" s="131">
        <f>'⑯研修生名簿（実績）'!F53</f>
        <v>0</v>
      </c>
      <c r="D53" s="128"/>
      <c r="E53" s="128"/>
      <c r="F53" s="128"/>
      <c r="G53" s="127"/>
      <c r="H53" s="127"/>
      <c r="I53" s="127"/>
      <c r="J53" s="127"/>
      <c r="K53" s="127"/>
      <c r="L53" s="127"/>
      <c r="M53" s="127"/>
    </row>
    <row r="54" spans="1:13" ht="21" hidden="1" customHeight="1">
      <c r="A54" s="126">
        <v>49</v>
      </c>
      <c r="B54" s="133" t="str">
        <f>'⑯研修生名簿（実績）'!B54&amp;'⑯研修生名簿（実績）'!C54</f>
        <v/>
      </c>
      <c r="C54" s="131">
        <f>'⑯研修生名簿（実績）'!F54</f>
        <v>0</v>
      </c>
      <c r="D54" s="128"/>
      <c r="E54" s="128"/>
      <c r="F54" s="128"/>
      <c r="G54" s="127"/>
      <c r="H54" s="127"/>
      <c r="I54" s="127"/>
      <c r="J54" s="127"/>
      <c r="K54" s="127"/>
      <c r="L54" s="127"/>
      <c r="M54" s="127"/>
    </row>
    <row r="55" spans="1:13" ht="21" hidden="1" customHeight="1">
      <c r="A55" s="126">
        <v>50</v>
      </c>
      <c r="B55" s="133" t="str">
        <f>'⑯研修生名簿（実績）'!B55&amp;'⑯研修生名簿（実績）'!C55</f>
        <v/>
      </c>
      <c r="C55" s="131">
        <f>'⑯研修生名簿（実績）'!F55</f>
        <v>0</v>
      </c>
      <c r="D55" s="128"/>
      <c r="E55" s="128"/>
      <c r="F55" s="128"/>
      <c r="G55" s="127"/>
      <c r="H55" s="127"/>
      <c r="I55" s="127"/>
      <c r="J55" s="127"/>
      <c r="K55" s="127"/>
      <c r="L55" s="127"/>
      <c r="M55" s="127"/>
    </row>
  </sheetData>
  <mergeCells count="2">
    <mergeCell ref="A2:M2"/>
    <mergeCell ref="A3:M3"/>
  </mergeCells>
  <phoneticPr fontId="1"/>
  <dataValidations count="1">
    <dataValidation type="list" allowBlank="1" showInputMessage="1" sqref="D6:M55" xr:uid="{00000000-0002-0000-1300-000000000000}">
      <formula1>"○,×"</formula1>
    </dataValidation>
  </dataValidations>
  <printOptions horizontalCentered="1"/>
  <pageMargins left="0.51181102362204722" right="0.51181102362204722" top="0.74803149606299213" bottom="0.55118110236220474" header="0.31496062992125984" footer="0.31496062992125984"/>
  <pageSetup paperSize="9" scale="92" orientation="portrait" blackAndWhite="1"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P58"/>
  <sheetViews>
    <sheetView showGridLines="0" showZeros="0" view="pageBreakPreview" zoomScale="85" zoomScaleNormal="100" zoomScaleSheetLayoutView="85" workbookViewId="0">
      <selection activeCell="S22" sqref="S22"/>
    </sheetView>
  </sheetViews>
  <sheetFormatPr defaultColWidth="9" defaultRowHeight="17.25" customHeight="1"/>
  <cols>
    <col min="1" max="1" width="3.7265625" style="124" bestFit="1" customWidth="1"/>
    <col min="2" max="2" width="4.36328125" style="124" bestFit="1" customWidth="1"/>
    <col min="3" max="3" width="10" style="124" customWidth="1"/>
    <col min="4" max="4" width="3.26953125" style="124" bestFit="1" customWidth="1"/>
    <col min="5" max="5" width="7" style="124" customWidth="1"/>
    <col min="6" max="6" width="2.453125" style="124" bestFit="1" customWidth="1"/>
    <col min="7" max="7" width="7" style="124" customWidth="1"/>
    <col min="8" max="8" width="4.90625" style="124" bestFit="1" customWidth="1"/>
    <col min="9" max="9" width="2.453125" style="124" bestFit="1" customWidth="1"/>
    <col min="10" max="11" width="7" style="124" customWidth="1"/>
    <col min="12" max="12" width="13.26953125" style="124" customWidth="1"/>
    <col min="13" max="13" width="10" style="124" bestFit="1" customWidth="1"/>
    <col min="14" max="14" width="2.08984375" style="124" bestFit="1" customWidth="1"/>
    <col min="15" max="15" width="11" style="124" bestFit="1" customWidth="1"/>
    <col min="16" max="16" width="3.7265625" style="124" customWidth="1"/>
    <col min="17" max="16384" width="9" style="124"/>
  </cols>
  <sheetData>
    <row r="1" spans="1:16" ht="17.25" customHeight="1">
      <c r="A1" s="3" t="s">
        <v>449</v>
      </c>
    </row>
    <row r="2" spans="1:16" ht="17.25" customHeight="1">
      <c r="A2" s="1351" t="s">
        <v>450</v>
      </c>
      <c r="B2" s="1351"/>
      <c r="C2" s="1351"/>
      <c r="D2" s="1351"/>
      <c r="E2" s="1351"/>
      <c r="F2" s="1351"/>
      <c r="G2" s="1351"/>
      <c r="H2" s="1351"/>
      <c r="I2" s="1351"/>
      <c r="J2" s="1351"/>
      <c r="K2" s="1351"/>
      <c r="L2" s="1351"/>
      <c r="M2" s="1351"/>
      <c r="N2" s="1351"/>
      <c r="O2" s="1351"/>
      <c r="P2" s="1351"/>
    </row>
    <row r="3" spans="1:16" ht="17.25" customHeight="1">
      <c r="A3" s="132"/>
      <c r="B3" s="132"/>
      <c r="C3" s="132"/>
      <c r="D3" s="132"/>
      <c r="E3" s="132"/>
      <c r="F3" s="132"/>
      <c r="G3" s="132"/>
      <c r="H3" s="132"/>
      <c r="I3" s="132"/>
      <c r="J3" s="132"/>
      <c r="K3" s="132"/>
      <c r="L3" s="132"/>
      <c r="M3" s="132"/>
      <c r="N3" s="132"/>
      <c r="O3" s="132"/>
      <c r="P3" s="132"/>
    </row>
    <row r="4" spans="1:16" ht="17.25" customHeight="1">
      <c r="A4" s="1366" t="s">
        <v>451</v>
      </c>
      <c r="B4" s="1366"/>
      <c r="C4" s="1366"/>
      <c r="D4" s="1366"/>
      <c r="E4" s="1366"/>
      <c r="F4" s="1366"/>
      <c r="G4" s="1366"/>
      <c r="H4" s="1366"/>
      <c r="I4" s="1366"/>
      <c r="J4" s="1366"/>
      <c r="K4" s="1366"/>
      <c r="L4" s="1366"/>
      <c r="M4" s="1366"/>
      <c r="N4" s="1366"/>
      <c r="O4" s="1366"/>
      <c r="P4" s="1366"/>
    </row>
    <row r="5" spans="1:16" ht="17.25" customHeight="1">
      <c r="A5" s="125"/>
      <c r="B5" s="125"/>
      <c r="C5" s="125"/>
      <c r="D5" s="125"/>
      <c r="E5" s="125"/>
      <c r="F5" s="125"/>
      <c r="G5" s="125"/>
      <c r="H5" s="125"/>
      <c r="I5" s="125"/>
      <c r="J5" s="125"/>
      <c r="K5" s="125"/>
      <c r="L5" s="125"/>
      <c r="M5" s="125"/>
      <c r="N5" s="125"/>
      <c r="O5" s="125"/>
      <c r="P5" s="125"/>
    </row>
    <row r="6" spans="1:16" ht="17.25" customHeight="1">
      <c r="A6" s="125"/>
      <c r="B6" s="1367" t="s">
        <v>452</v>
      </c>
      <c r="C6" s="1367"/>
      <c r="D6" s="125" t="s">
        <v>453</v>
      </c>
      <c r="E6" s="239">
        <v>200000</v>
      </c>
      <c r="F6" s="125" t="s">
        <v>454</v>
      </c>
      <c r="G6" s="239">
        <v>8</v>
      </c>
      <c r="H6" s="125" t="s">
        <v>455</v>
      </c>
      <c r="I6" s="125" t="s">
        <v>456</v>
      </c>
      <c r="J6" s="240">
        <f>E6*G6</f>
        <v>1600000</v>
      </c>
      <c r="K6" s="134" t="s">
        <v>551</v>
      </c>
      <c r="M6" s="241">
        <f>'⑮海外研修実施結果（報告書）'!B13</f>
        <v>0</v>
      </c>
      <c r="N6" s="125" t="s">
        <v>457</v>
      </c>
      <c r="O6" s="241">
        <f>'⑮海外研修実施結果（報告書）'!H13</f>
        <v>0</v>
      </c>
      <c r="P6" s="125"/>
    </row>
    <row r="8" spans="1:16" ht="21" customHeight="1">
      <c r="A8" s="129" t="s">
        <v>446</v>
      </c>
      <c r="B8" s="1365" t="s">
        <v>506</v>
      </c>
      <c r="C8" s="1365"/>
      <c r="D8" s="1365"/>
      <c r="E8" s="1365"/>
      <c r="F8" s="1365"/>
      <c r="G8" s="1365"/>
      <c r="H8" s="1365" t="s">
        <v>458</v>
      </c>
      <c r="I8" s="1365"/>
      <c r="J8" s="1365"/>
      <c r="K8" s="1365"/>
      <c r="L8" s="1365"/>
      <c r="M8" s="1365" t="s">
        <v>459</v>
      </c>
      <c r="N8" s="1365"/>
      <c r="O8" s="1365"/>
      <c r="P8" s="1365"/>
    </row>
    <row r="9" spans="1:16" ht="21" customHeight="1">
      <c r="A9" s="126">
        <v>1</v>
      </c>
      <c r="B9" s="242" t="str">
        <f>'⑯研修生名簿（実績）'!B6</f>
        <v>Mr.</v>
      </c>
      <c r="C9" s="1358" t="str">
        <f>'⑯研修生名簿（実績）'!C6</f>
        <v>abc def</v>
      </c>
      <c r="D9" s="1358"/>
      <c r="E9" s="1358"/>
      <c r="F9" s="1358"/>
      <c r="G9" s="1359"/>
      <c r="H9" s="1358" t="str">
        <f>'⑯研修生名簿（実績）'!F6</f>
        <v>aaa</v>
      </c>
      <c r="I9" s="1358"/>
      <c r="J9" s="1358"/>
      <c r="K9" s="1358"/>
      <c r="L9" s="1359"/>
      <c r="M9" s="1360"/>
      <c r="N9" s="1361"/>
      <c r="O9" s="1361"/>
      <c r="P9" s="1362"/>
    </row>
    <row r="10" spans="1:16" ht="21" customHeight="1">
      <c r="A10" s="126">
        <v>2</v>
      </c>
      <c r="B10" s="242" t="str">
        <f>'⑯研修生名簿（実績）'!B7</f>
        <v>Ms.</v>
      </c>
      <c r="C10" s="1358" t="str">
        <f>'⑯研修生名簿（実績）'!C7</f>
        <v>ghi</v>
      </c>
      <c r="D10" s="1358"/>
      <c r="E10" s="1358"/>
      <c r="F10" s="1358"/>
      <c r="G10" s="1359"/>
      <c r="H10" s="1358" t="str">
        <f>'⑯研修生名簿（実績）'!F7</f>
        <v>bbb</v>
      </c>
      <c r="I10" s="1358"/>
      <c r="J10" s="1358"/>
      <c r="K10" s="1358"/>
      <c r="L10" s="1359"/>
      <c r="M10" s="1360"/>
      <c r="N10" s="1361"/>
      <c r="O10" s="1361"/>
      <c r="P10" s="1362"/>
    </row>
    <row r="11" spans="1:16" ht="21" customHeight="1">
      <c r="A11" s="126">
        <v>3</v>
      </c>
      <c r="B11" s="242">
        <f>'⑯研修生名簿（実績）'!B8</f>
        <v>0</v>
      </c>
      <c r="C11" s="1358">
        <f>'⑯研修生名簿（実績）'!C8</f>
        <v>0</v>
      </c>
      <c r="D11" s="1358"/>
      <c r="E11" s="1358"/>
      <c r="F11" s="1358"/>
      <c r="G11" s="1359"/>
      <c r="H11" s="1358">
        <f>'⑯研修生名簿（実績）'!F8</f>
        <v>0</v>
      </c>
      <c r="I11" s="1358"/>
      <c r="J11" s="1358"/>
      <c r="K11" s="1358"/>
      <c r="L11" s="1359"/>
      <c r="M11" s="1360"/>
      <c r="N11" s="1361"/>
      <c r="O11" s="1361"/>
      <c r="P11" s="1362"/>
    </row>
    <row r="12" spans="1:16" ht="21" customHeight="1">
      <c r="A12" s="126">
        <v>4</v>
      </c>
      <c r="B12" s="242">
        <f>'⑯研修生名簿（実績）'!B9</f>
        <v>0</v>
      </c>
      <c r="C12" s="1358">
        <f>'⑯研修生名簿（実績）'!C9</f>
        <v>0</v>
      </c>
      <c r="D12" s="1358"/>
      <c r="E12" s="1358"/>
      <c r="F12" s="1358"/>
      <c r="G12" s="1359"/>
      <c r="H12" s="1358">
        <f>'⑯研修生名簿（実績）'!F9</f>
        <v>0</v>
      </c>
      <c r="I12" s="1358"/>
      <c r="J12" s="1358"/>
      <c r="K12" s="1358"/>
      <c r="L12" s="1359"/>
      <c r="M12" s="1360"/>
      <c r="N12" s="1361"/>
      <c r="O12" s="1361"/>
      <c r="P12" s="1362"/>
    </row>
    <row r="13" spans="1:16" ht="21" customHeight="1">
      <c r="A13" s="126">
        <v>5</v>
      </c>
      <c r="B13" s="242">
        <f>'⑯研修生名簿（実績）'!B10</f>
        <v>0</v>
      </c>
      <c r="C13" s="1358">
        <f>'⑯研修生名簿（実績）'!C10</f>
        <v>0</v>
      </c>
      <c r="D13" s="1358"/>
      <c r="E13" s="1358"/>
      <c r="F13" s="1358"/>
      <c r="G13" s="1359"/>
      <c r="H13" s="1358">
        <f>'⑯研修生名簿（実績）'!F10</f>
        <v>0</v>
      </c>
      <c r="I13" s="1358"/>
      <c r="J13" s="1358"/>
      <c r="K13" s="1358"/>
      <c r="L13" s="1359"/>
      <c r="M13" s="1360"/>
      <c r="N13" s="1361"/>
      <c r="O13" s="1361"/>
      <c r="P13" s="1362"/>
    </row>
    <row r="14" spans="1:16" ht="21" customHeight="1">
      <c r="A14" s="126">
        <v>6</v>
      </c>
      <c r="B14" s="242">
        <f>'⑯研修生名簿（実績）'!B11</f>
        <v>0</v>
      </c>
      <c r="C14" s="1358">
        <f>'⑯研修生名簿（実績）'!C11</f>
        <v>0</v>
      </c>
      <c r="D14" s="1358"/>
      <c r="E14" s="1358"/>
      <c r="F14" s="1358"/>
      <c r="G14" s="1359"/>
      <c r="H14" s="1358">
        <f>'⑯研修生名簿（実績）'!F11</f>
        <v>0</v>
      </c>
      <c r="I14" s="1358"/>
      <c r="J14" s="1358"/>
      <c r="K14" s="1358"/>
      <c r="L14" s="1359"/>
      <c r="M14" s="1360"/>
      <c r="N14" s="1361"/>
      <c r="O14" s="1361"/>
      <c r="P14" s="1362"/>
    </row>
    <row r="15" spans="1:16" ht="21" customHeight="1">
      <c r="A15" s="126">
        <v>7</v>
      </c>
      <c r="B15" s="242">
        <f>'⑯研修生名簿（実績）'!B12</f>
        <v>0</v>
      </c>
      <c r="C15" s="1358">
        <f>'⑯研修生名簿（実績）'!C12</f>
        <v>0</v>
      </c>
      <c r="D15" s="1358"/>
      <c r="E15" s="1358"/>
      <c r="F15" s="1358"/>
      <c r="G15" s="1359"/>
      <c r="H15" s="1358">
        <f>'⑯研修生名簿（実績）'!F12</f>
        <v>0</v>
      </c>
      <c r="I15" s="1358"/>
      <c r="J15" s="1358"/>
      <c r="K15" s="1358"/>
      <c r="L15" s="1359"/>
      <c r="M15" s="1360"/>
      <c r="N15" s="1361"/>
      <c r="O15" s="1361"/>
      <c r="P15" s="1362"/>
    </row>
    <row r="16" spans="1:16" ht="21" customHeight="1">
      <c r="A16" s="126">
        <v>8</v>
      </c>
      <c r="B16" s="242">
        <f>'⑯研修生名簿（実績）'!B13</f>
        <v>0</v>
      </c>
      <c r="C16" s="1358">
        <f>'⑯研修生名簿（実績）'!C13</f>
        <v>0</v>
      </c>
      <c r="D16" s="1358"/>
      <c r="E16" s="1358"/>
      <c r="F16" s="1358"/>
      <c r="G16" s="1359"/>
      <c r="H16" s="1358">
        <f>'⑯研修生名簿（実績）'!F13</f>
        <v>0</v>
      </c>
      <c r="I16" s="1358"/>
      <c r="J16" s="1358"/>
      <c r="K16" s="1358"/>
      <c r="L16" s="1359"/>
      <c r="M16" s="1360"/>
      <c r="N16" s="1361"/>
      <c r="O16" s="1361"/>
      <c r="P16" s="1362"/>
    </row>
    <row r="17" spans="1:16" ht="21" customHeight="1">
      <c r="A17" s="126">
        <v>9</v>
      </c>
      <c r="B17" s="242">
        <f>'⑯研修生名簿（実績）'!B14</f>
        <v>0</v>
      </c>
      <c r="C17" s="1358">
        <f>'⑯研修生名簿（実績）'!C14</f>
        <v>0</v>
      </c>
      <c r="D17" s="1358"/>
      <c r="E17" s="1358"/>
      <c r="F17" s="1358"/>
      <c r="G17" s="1359"/>
      <c r="H17" s="1358">
        <f>'⑯研修生名簿（実績）'!F14</f>
        <v>0</v>
      </c>
      <c r="I17" s="1358"/>
      <c r="J17" s="1358"/>
      <c r="K17" s="1358"/>
      <c r="L17" s="1359"/>
      <c r="M17" s="1360"/>
      <c r="N17" s="1361"/>
      <c r="O17" s="1361"/>
      <c r="P17" s="1362"/>
    </row>
    <row r="18" spans="1:16" ht="21" customHeight="1">
      <c r="A18" s="126">
        <v>10</v>
      </c>
      <c r="B18" s="242">
        <f>'⑯研修生名簿（実績）'!B15</f>
        <v>0</v>
      </c>
      <c r="C18" s="1358">
        <f>'⑯研修生名簿（実績）'!C15</f>
        <v>0</v>
      </c>
      <c r="D18" s="1358"/>
      <c r="E18" s="1358"/>
      <c r="F18" s="1358"/>
      <c r="G18" s="1359"/>
      <c r="H18" s="1358">
        <f>'⑯研修生名簿（実績）'!F15</f>
        <v>0</v>
      </c>
      <c r="I18" s="1358"/>
      <c r="J18" s="1358"/>
      <c r="K18" s="1358"/>
      <c r="L18" s="1359"/>
      <c r="M18" s="1360"/>
      <c r="N18" s="1361"/>
      <c r="O18" s="1361"/>
      <c r="P18" s="1362"/>
    </row>
    <row r="19" spans="1:16" ht="21" customHeight="1">
      <c r="A19" s="126">
        <v>11</v>
      </c>
      <c r="B19" s="242">
        <f>'⑯研修生名簿（実績）'!B16</f>
        <v>0</v>
      </c>
      <c r="C19" s="1358">
        <f>'⑯研修生名簿（実績）'!C16</f>
        <v>0</v>
      </c>
      <c r="D19" s="1358"/>
      <c r="E19" s="1358"/>
      <c r="F19" s="1358"/>
      <c r="G19" s="1359"/>
      <c r="H19" s="1358">
        <f>'⑯研修生名簿（実績）'!F16</f>
        <v>0</v>
      </c>
      <c r="I19" s="1358"/>
      <c r="J19" s="1358"/>
      <c r="K19" s="1358"/>
      <c r="L19" s="1359"/>
      <c r="M19" s="1360"/>
      <c r="N19" s="1361"/>
      <c r="O19" s="1361"/>
      <c r="P19" s="1362"/>
    </row>
    <row r="20" spans="1:16" ht="21" customHeight="1">
      <c r="A20" s="126">
        <v>12</v>
      </c>
      <c r="B20" s="242">
        <f>'⑯研修生名簿（実績）'!B17</f>
        <v>0</v>
      </c>
      <c r="C20" s="1358">
        <f>'⑯研修生名簿（実績）'!C17</f>
        <v>0</v>
      </c>
      <c r="D20" s="1358"/>
      <c r="E20" s="1358"/>
      <c r="F20" s="1358"/>
      <c r="G20" s="1359"/>
      <c r="H20" s="1358">
        <f>'⑯研修生名簿（実績）'!F17</f>
        <v>0</v>
      </c>
      <c r="I20" s="1358"/>
      <c r="J20" s="1358"/>
      <c r="K20" s="1358"/>
      <c r="L20" s="1359"/>
      <c r="M20" s="1360"/>
      <c r="N20" s="1361"/>
      <c r="O20" s="1361"/>
      <c r="P20" s="1362"/>
    </row>
    <row r="21" spans="1:16" ht="21" customHeight="1">
      <c r="A21" s="126">
        <v>13</v>
      </c>
      <c r="B21" s="242">
        <f>'⑯研修生名簿（実績）'!B18</f>
        <v>0</v>
      </c>
      <c r="C21" s="1358">
        <f>'⑯研修生名簿（実績）'!C18</f>
        <v>0</v>
      </c>
      <c r="D21" s="1358"/>
      <c r="E21" s="1358"/>
      <c r="F21" s="1358"/>
      <c r="G21" s="1359"/>
      <c r="H21" s="1358">
        <f>'⑯研修生名簿（実績）'!F18</f>
        <v>0</v>
      </c>
      <c r="I21" s="1358"/>
      <c r="J21" s="1358"/>
      <c r="K21" s="1358"/>
      <c r="L21" s="1359"/>
      <c r="M21" s="1360"/>
      <c r="N21" s="1361"/>
      <c r="O21" s="1361"/>
      <c r="P21" s="1362"/>
    </row>
    <row r="22" spans="1:16" ht="21" customHeight="1">
      <c r="A22" s="126">
        <v>14</v>
      </c>
      <c r="B22" s="242">
        <f>'⑯研修生名簿（実績）'!B19</f>
        <v>0</v>
      </c>
      <c r="C22" s="1358">
        <f>'⑯研修生名簿（実績）'!C19</f>
        <v>0</v>
      </c>
      <c r="D22" s="1358"/>
      <c r="E22" s="1358"/>
      <c r="F22" s="1358"/>
      <c r="G22" s="1359"/>
      <c r="H22" s="1358">
        <f>'⑯研修生名簿（実績）'!F19</f>
        <v>0</v>
      </c>
      <c r="I22" s="1358"/>
      <c r="J22" s="1358"/>
      <c r="K22" s="1358"/>
      <c r="L22" s="1359"/>
      <c r="M22" s="1360"/>
      <c r="N22" s="1361"/>
      <c r="O22" s="1361"/>
      <c r="P22" s="1362"/>
    </row>
    <row r="23" spans="1:16" ht="21" customHeight="1">
      <c r="A23" s="126">
        <v>15</v>
      </c>
      <c r="B23" s="242">
        <f>'⑯研修生名簿（実績）'!B20</f>
        <v>0</v>
      </c>
      <c r="C23" s="1358">
        <f>'⑯研修生名簿（実績）'!C20</f>
        <v>0</v>
      </c>
      <c r="D23" s="1358"/>
      <c r="E23" s="1358"/>
      <c r="F23" s="1358"/>
      <c r="G23" s="1359"/>
      <c r="H23" s="1358">
        <f>'⑯研修生名簿（実績）'!F20</f>
        <v>0</v>
      </c>
      <c r="I23" s="1358"/>
      <c r="J23" s="1358"/>
      <c r="K23" s="1358"/>
      <c r="L23" s="1359"/>
      <c r="M23" s="1360"/>
      <c r="N23" s="1361"/>
      <c r="O23" s="1361"/>
      <c r="P23" s="1362"/>
    </row>
    <row r="24" spans="1:16" ht="21" customHeight="1">
      <c r="A24" s="126">
        <v>16</v>
      </c>
      <c r="B24" s="242">
        <f>'⑯研修生名簿（実績）'!B21</f>
        <v>0</v>
      </c>
      <c r="C24" s="1358">
        <f>'⑯研修生名簿（実績）'!C21</f>
        <v>0</v>
      </c>
      <c r="D24" s="1358"/>
      <c r="E24" s="1358"/>
      <c r="F24" s="1358"/>
      <c r="G24" s="1359"/>
      <c r="H24" s="1358">
        <f>'⑯研修生名簿（実績）'!F21</f>
        <v>0</v>
      </c>
      <c r="I24" s="1358"/>
      <c r="J24" s="1358"/>
      <c r="K24" s="1358"/>
      <c r="L24" s="1359"/>
      <c r="M24" s="1360"/>
      <c r="N24" s="1361"/>
      <c r="O24" s="1361"/>
      <c r="P24" s="1362"/>
    </row>
    <row r="25" spans="1:16" ht="21" customHeight="1">
      <c r="A25" s="126">
        <v>17</v>
      </c>
      <c r="B25" s="242">
        <f>'⑯研修生名簿（実績）'!B22</f>
        <v>0</v>
      </c>
      <c r="C25" s="1358">
        <f>'⑯研修生名簿（実績）'!C22</f>
        <v>0</v>
      </c>
      <c r="D25" s="1358"/>
      <c r="E25" s="1358"/>
      <c r="F25" s="1358"/>
      <c r="G25" s="1359"/>
      <c r="H25" s="1358">
        <f>'⑯研修生名簿（実績）'!F22</f>
        <v>0</v>
      </c>
      <c r="I25" s="1358"/>
      <c r="J25" s="1358"/>
      <c r="K25" s="1358"/>
      <c r="L25" s="1359"/>
      <c r="M25" s="1360"/>
      <c r="N25" s="1361"/>
      <c r="O25" s="1361"/>
      <c r="P25" s="1362"/>
    </row>
    <row r="26" spans="1:16" ht="21" customHeight="1">
      <c r="A26" s="126">
        <v>18</v>
      </c>
      <c r="B26" s="242">
        <f>'⑯研修生名簿（実績）'!B23</f>
        <v>0</v>
      </c>
      <c r="C26" s="1358">
        <f>'⑯研修生名簿（実績）'!C23</f>
        <v>0</v>
      </c>
      <c r="D26" s="1358"/>
      <c r="E26" s="1358"/>
      <c r="F26" s="1358"/>
      <c r="G26" s="1359"/>
      <c r="H26" s="1358">
        <f>'⑯研修生名簿（実績）'!F23</f>
        <v>0</v>
      </c>
      <c r="I26" s="1358"/>
      <c r="J26" s="1358"/>
      <c r="K26" s="1358"/>
      <c r="L26" s="1359"/>
      <c r="M26" s="1360"/>
      <c r="N26" s="1361"/>
      <c r="O26" s="1361"/>
      <c r="P26" s="1362"/>
    </row>
    <row r="27" spans="1:16" ht="21" customHeight="1">
      <c r="A27" s="126">
        <v>19</v>
      </c>
      <c r="B27" s="242">
        <f>'⑯研修生名簿（実績）'!B24</f>
        <v>0</v>
      </c>
      <c r="C27" s="1358">
        <f>'⑯研修生名簿（実績）'!C24</f>
        <v>0</v>
      </c>
      <c r="D27" s="1358"/>
      <c r="E27" s="1358"/>
      <c r="F27" s="1358"/>
      <c r="G27" s="1359"/>
      <c r="H27" s="1358">
        <f>'⑯研修生名簿（実績）'!F24</f>
        <v>0</v>
      </c>
      <c r="I27" s="1358"/>
      <c r="J27" s="1358"/>
      <c r="K27" s="1358"/>
      <c r="L27" s="1359"/>
      <c r="M27" s="1360"/>
      <c r="N27" s="1361"/>
      <c r="O27" s="1361"/>
      <c r="P27" s="1362"/>
    </row>
    <row r="28" spans="1:16" ht="21" customHeight="1">
      <c r="A28" s="126">
        <v>20</v>
      </c>
      <c r="B28" s="242">
        <f>'⑯研修生名簿（実績）'!B25</f>
        <v>0</v>
      </c>
      <c r="C28" s="1358">
        <f>'⑯研修生名簿（実績）'!C25</f>
        <v>0</v>
      </c>
      <c r="D28" s="1358"/>
      <c r="E28" s="1358"/>
      <c r="F28" s="1358"/>
      <c r="G28" s="1359"/>
      <c r="H28" s="1358">
        <f>'⑯研修生名簿（実績）'!F25</f>
        <v>0</v>
      </c>
      <c r="I28" s="1358"/>
      <c r="J28" s="1358"/>
      <c r="K28" s="1358"/>
      <c r="L28" s="1359"/>
      <c r="M28" s="1360"/>
      <c r="N28" s="1361"/>
      <c r="O28" s="1361"/>
      <c r="P28" s="1362"/>
    </row>
    <row r="29" spans="1:16" ht="21" customHeight="1">
      <c r="A29" s="126">
        <v>21</v>
      </c>
      <c r="B29" s="242">
        <f>'⑯研修生名簿（実績）'!B26</f>
        <v>0</v>
      </c>
      <c r="C29" s="1358">
        <f>'⑯研修生名簿（実績）'!C26</f>
        <v>0</v>
      </c>
      <c r="D29" s="1358"/>
      <c r="E29" s="1358"/>
      <c r="F29" s="1358"/>
      <c r="G29" s="1359"/>
      <c r="H29" s="1358">
        <f>'⑯研修生名簿（実績）'!F26</f>
        <v>0</v>
      </c>
      <c r="I29" s="1358"/>
      <c r="J29" s="1358"/>
      <c r="K29" s="1358"/>
      <c r="L29" s="1359"/>
      <c r="M29" s="1360"/>
      <c r="N29" s="1361"/>
      <c r="O29" s="1361"/>
      <c r="P29" s="1362"/>
    </row>
    <row r="30" spans="1:16" ht="21" customHeight="1">
      <c r="A30" s="126">
        <v>22</v>
      </c>
      <c r="B30" s="242">
        <f>'⑯研修生名簿（実績）'!B27</f>
        <v>0</v>
      </c>
      <c r="C30" s="1358">
        <f>'⑯研修生名簿（実績）'!C27</f>
        <v>0</v>
      </c>
      <c r="D30" s="1358"/>
      <c r="E30" s="1358"/>
      <c r="F30" s="1358"/>
      <c r="G30" s="1359"/>
      <c r="H30" s="1358">
        <f>'⑯研修生名簿（実績）'!F27</f>
        <v>0</v>
      </c>
      <c r="I30" s="1358"/>
      <c r="J30" s="1358"/>
      <c r="K30" s="1358"/>
      <c r="L30" s="1359"/>
      <c r="M30" s="1360"/>
      <c r="N30" s="1361"/>
      <c r="O30" s="1361"/>
      <c r="P30" s="1362"/>
    </row>
    <row r="31" spans="1:16" ht="21" customHeight="1">
      <c r="A31" s="126">
        <v>23</v>
      </c>
      <c r="B31" s="242">
        <f>'⑯研修生名簿（実績）'!B28</f>
        <v>0</v>
      </c>
      <c r="C31" s="1358">
        <f>'⑯研修生名簿（実績）'!C28</f>
        <v>0</v>
      </c>
      <c r="D31" s="1358"/>
      <c r="E31" s="1358"/>
      <c r="F31" s="1358"/>
      <c r="G31" s="1359"/>
      <c r="H31" s="1358">
        <f>'⑯研修生名簿（実績）'!F28</f>
        <v>0</v>
      </c>
      <c r="I31" s="1358"/>
      <c r="J31" s="1358"/>
      <c r="K31" s="1358"/>
      <c r="L31" s="1359"/>
      <c r="M31" s="1360"/>
      <c r="N31" s="1361"/>
      <c r="O31" s="1361"/>
      <c r="P31" s="1362"/>
    </row>
    <row r="32" spans="1:16" ht="21" customHeight="1">
      <c r="A32" s="126">
        <v>24</v>
      </c>
      <c r="B32" s="242">
        <f>'⑯研修生名簿（実績）'!B29</f>
        <v>0</v>
      </c>
      <c r="C32" s="1358">
        <f>'⑯研修生名簿（実績）'!C29</f>
        <v>0</v>
      </c>
      <c r="D32" s="1358"/>
      <c r="E32" s="1358"/>
      <c r="F32" s="1358"/>
      <c r="G32" s="1359"/>
      <c r="H32" s="1358">
        <f>'⑯研修生名簿（実績）'!F29</f>
        <v>0</v>
      </c>
      <c r="I32" s="1358"/>
      <c r="J32" s="1358"/>
      <c r="K32" s="1358"/>
      <c r="L32" s="1359"/>
      <c r="M32" s="1360"/>
      <c r="N32" s="1361"/>
      <c r="O32" s="1361"/>
      <c r="P32" s="1362"/>
    </row>
    <row r="33" spans="1:16" ht="21" customHeight="1">
      <c r="A33" s="126">
        <v>25</v>
      </c>
      <c r="B33" s="242">
        <f>'⑯研修生名簿（実績）'!B30</f>
        <v>0</v>
      </c>
      <c r="C33" s="1358">
        <f>'⑯研修生名簿（実績）'!C30</f>
        <v>0</v>
      </c>
      <c r="D33" s="1358"/>
      <c r="E33" s="1358"/>
      <c r="F33" s="1358"/>
      <c r="G33" s="1359"/>
      <c r="H33" s="1358">
        <f>'⑯研修生名簿（実績）'!F30</f>
        <v>0</v>
      </c>
      <c r="I33" s="1358"/>
      <c r="J33" s="1358"/>
      <c r="K33" s="1358"/>
      <c r="L33" s="1359"/>
      <c r="M33" s="1360"/>
      <c r="N33" s="1361"/>
      <c r="O33" s="1361"/>
      <c r="P33" s="1362"/>
    </row>
    <row r="34" spans="1:16" ht="21" customHeight="1">
      <c r="A34" s="126">
        <v>26</v>
      </c>
      <c r="B34" s="242">
        <f>'⑯研修生名簿（実績）'!B31</f>
        <v>0</v>
      </c>
      <c r="C34" s="1358">
        <f>'⑯研修生名簿（実績）'!C31</f>
        <v>0</v>
      </c>
      <c r="D34" s="1358"/>
      <c r="E34" s="1358"/>
      <c r="F34" s="1358"/>
      <c r="G34" s="1359"/>
      <c r="H34" s="1358">
        <f>'⑯研修生名簿（実績）'!F31</f>
        <v>0</v>
      </c>
      <c r="I34" s="1358"/>
      <c r="J34" s="1358"/>
      <c r="K34" s="1358"/>
      <c r="L34" s="1359"/>
      <c r="M34" s="1360"/>
      <c r="N34" s="1361"/>
      <c r="O34" s="1361"/>
      <c r="P34" s="1362"/>
    </row>
    <row r="35" spans="1:16" ht="21" customHeight="1">
      <c r="A35" s="126">
        <v>27</v>
      </c>
      <c r="B35" s="242">
        <f>'⑯研修生名簿（実績）'!B32</f>
        <v>0</v>
      </c>
      <c r="C35" s="1358">
        <f>'⑯研修生名簿（実績）'!C32</f>
        <v>0</v>
      </c>
      <c r="D35" s="1358"/>
      <c r="E35" s="1358"/>
      <c r="F35" s="1358"/>
      <c r="G35" s="1359"/>
      <c r="H35" s="1358">
        <f>'⑯研修生名簿（実績）'!F32</f>
        <v>0</v>
      </c>
      <c r="I35" s="1358"/>
      <c r="J35" s="1358"/>
      <c r="K35" s="1358"/>
      <c r="L35" s="1359"/>
      <c r="M35" s="1360"/>
      <c r="N35" s="1361"/>
      <c r="O35" s="1361"/>
      <c r="P35" s="1362"/>
    </row>
    <row r="36" spans="1:16" ht="21" customHeight="1">
      <c r="A36" s="126">
        <v>28</v>
      </c>
      <c r="B36" s="242">
        <f>'⑯研修生名簿（実績）'!B33</f>
        <v>0</v>
      </c>
      <c r="C36" s="1358">
        <f>'⑯研修生名簿（実績）'!C33</f>
        <v>0</v>
      </c>
      <c r="D36" s="1358"/>
      <c r="E36" s="1358"/>
      <c r="F36" s="1358"/>
      <c r="G36" s="1359"/>
      <c r="H36" s="1358">
        <f>'⑯研修生名簿（実績）'!F33</f>
        <v>0</v>
      </c>
      <c r="I36" s="1358"/>
      <c r="J36" s="1358"/>
      <c r="K36" s="1358"/>
      <c r="L36" s="1359"/>
      <c r="M36" s="1360"/>
      <c r="N36" s="1361"/>
      <c r="O36" s="1361"/>
      <c r="P36" s="1362"/>
    </row>
    <row r="37" spans="1:16" ht="21" customHeight="1">
      <c r="A37" s="126">
        <v>29</v>
      </c>
      <c r="B37" s="242">
        <f>'⑯研修生名簿（実績）'!B34</f>
        <v>0</v>
      </c>
      <c r="C37" s="1358">
        <f>'⑯研修生名簿（実績）'!C34</f>
        <v>0</v>
      </c>
      <c r="D37" s="1358"/>
      <c r="E37" s="1358"/>
      <c r="F37" s="1358"/>
      <c r="G37" s="1359"/>
      <c r="H37" s="1358">
        <f>'⑯研修生名簿（実績）'!F34</f>
        <v>0</v>
      </c>
      <c r="I37" s="1358"/>
      <c r="J37" s="1358"/>
      <c r="K37" s="1358"/>
      <c r="L37" s="1359"/>
      <c r="M37" s="1360"/>
      <c r="N37" s="1361"/>
      <c r="O37" s="1361"/>
      <c r="P37" s="1362"/>
    </row>
    <row r="38" spans="1:16" ht="21" customHeight="1">
      <c r="A38" s="126">
        <v>30</v>
      </c>
      <c r="B38" s="242">
        <f>'⑯研修生名簿（実績）'!B35</f>
        <v>0</v>
      </c>
      <c r="C38" s="1358">
        <f>'⑯研修生名簿（実績）'!C35</f>
        <v>0</v>
      </c>
      <c r="D38" s="1358"/>
      <c r="E38" s="1358"/>
      <c r="F38" s="1358"/>
      <c r="G38" s="1359"/>
      <c r="H38" s="1358">
        <f>'⑯研修生名簿（実績）'!F35</f>
        <v>0</v>
      </c>
      <c r="I38" s="1358"/>
      <c r="J38" s="1358"/>
      <c r="K38" s="1358"/>
      <c r="L38" s="1359"/>
      <c r="M38" s="1360"/>
      <c r="N38" s="1361"/>
      <c r="O38" s="1361"/>
      <c r="P38" s="1362"/>
    </row>
    <row r="39" spans="1:16" ht="21" hidden="1" customHeight="1">
      <c r="A39" s="126">
        <v>31</v>
      </c>
      <c r="B39" s="130">
        <f>'⑯研修生名簿（実績）'!B36</f>
        <v>0</v>
      </c>
      <c r="C39" s="1363">
        <f>'⑯研修生名簿（実績）'!C36</f>
        <v>0</v>
      </c>
      <c r="D39" s="1363"/>
      <c r="E39" s="1363"/>
      <c r="F39" s="1363"/>
      <c r="G39" s="1364"/>
      <c r="H39" s="1352"/>
      <c r="I39" s="1353"/>
      <c r="J39" s="1353"/>
      <c r="K39" s="1353"/>
      <c r="L39" s="1354"/>
      <c r="M39" s="1355"/>
      <c r="N39" s="1356"/>
      <c r="O39" s="1356"/>
      <c r="P39" s="1357"/>
    </row>
    <row r="40" spans="1:16" ht="21" hidden="1" customHeight="1">
      <c r="A40" s="126">
        <v>32</v>
      </c>
      <c r="B40" s="130">
        <f>'⑯研修生名簿（実績）'!B37</f>
        <v>0</v>
      </c>
      <c r="C40" s="1363">
        <f>'⑯研修生名簿（実績）'!C37</f>
        <v>0</v>
      </c>
      <c r="D40" s="1363"/>
      <c r="E40" s="1363"/>
      <c r="F40" s="1363"/>
      <c r="G40" s="1364"/>
      <c r="H40" s="1352"/>
      <c r="I40" s="1353"/>
      <c r="J40" s="1353"/>
      <c r="K40" s="1353"/>
      <c r="L40" s="1354"/>
      <c r="M40" s="1355"/>
      <c r="N40" s="1356"/>
      <c r="O40" s="1356"/>
      <c r="P40" s="1357"/>
    </row>
    <row r="41" spans="1:16" ht="21" hidden="1" customHeight="1">
      <c r="A41" s="126">
        <v>33</v>
      </c>
      <c r="B41" s="130">
        <f>'⑯研修生名簿（実績）'!B38</f>
        <v>0</v>
      </c>
      <c r="C41" s="1363">
        <f>'⑯研修生名簿（実績）'!C38</f>
        <v>0</v>
      </c>
      <c r="D41" s="1363"/>
      <c r="E41" s="1363"/>
      <c r="F41" s="1363"/>
      <c r="G41" s="1364"/>
      <c r="H41" s="1352"/>
      <c r="I41" s="1353"/>
      <c r="J41" s="1353"/>
      <c r="K41" s="1353"/>
      <c r="L41" s="1354"/>
      <c r="M41" s="1355"/>
      <c r="N41" s="1356"/>
      <c r="O41" s="1356"/>
      <c r="P41" s="1357"/>
    </row>
    <row r="42" spans="1:16" ht="21" hidden="1" customHeight="1">
      <c r="A42" s="126">
        <v>34</v>
      </c>
      <c r="B42" s="130">
        <f>'⑯研修生名簿（実績）'!B39</f>
        <v>0</v>
      </c>
      <c r="C42" s="1363">
        <f>'⑯研修生名簿（実績）'!C39</f>
        <v>0</v>
      </c>
      <c r="D42" s="1363"/>
      <c r="E42" s="1363"/>
      <c r="F42" s="1363"/>
      <c r="G42" s="1364"/>
      <c r="H42" s="1352"/>
      <c r="I42" s="1353"/>
      <c r="J42" s="1353"/>
      <c r="K42" s="1353"/>
      <c r="L42" s="1354"/>
      <c r="M42" s="1355"/>
      <c r="N42" s="1356"/>
      <c r="O42" s="1356"/>
      <c r="P42" s="1357"/>
    </row>
    <row r="43" spans="1:16" ht="21" hidden="1" customHeight="1">
      <c r="A43" s="126">
        <v>35</v>
      </c>
      <c r="B43" s="130">
        <f>'⑯研修生名簿（実績）'!B40</f>
        <v>0</v>
      </c>
      <c r="C43" s="1363">
        <f>'⑯研修生名簿（実績）'!C40</f>
        <v>0</v>
      </c>
      <c r="D43" s="1363"/>
      <c r="E43" s="1363"/>
      <c r="F43" s="1363"/>
      <c r="G43" s="1364"/>
      <c r="H43" s="1352"/>
      <c r="I43" s="1353"/>
      <c r="J43" s="1353"/>
      <c r="K43" s="1353"/>
      <c r="L43" s="1354"/>
      <c r="M43" s="1355"/>
      <c r="N43" s="1356"/>
      <c r="O43" s="1356"/>
      <c r="P43" s="1357"/>
    </row>
    <row r="44" spans="1:16" ht="21" hidden="1" customHeight="1">
      <c r="A44" s="126">
        <v>36</v>
      </c>
      <c r="B44" s="130">
        <f>'⑯研修生名簿（実績）'!B41</f>
        <v>0</v>
      </c>
      <c r="C44" s="1363">
        <f>'⑯研修生名簿（実績）'!C41</f>
        <v>0</v>
      </c>
      <c r="D44" s="1363"/>
      <c r="E44" s="1363"/>
      <c r="F44" s="1363"/>
      <c r="G44" s="1364"/>
      <c r="H44" s="1352"/>
      <c r="I44" s="1353"/>
      <c r="J44" s="1353"/>
      <c r="K44" s="1353"/>
      <c r="L44" s="1354"/>
      <c r="M44" s="1355"/>
      <c r="N44" s="1356"/>
      <c r="O44" s="1356"/>
      <c r="P44" s="1357"/>
    </row>
    <row r="45" spans="1:16" ht="21" hidden="1" customHeight="1">
      <c r="A45" s="126">
        <v>37</v>
      </c>
      <c r="B45" s="130">
        <f>'⑯研修生名簿（実績）'!B42</f>
        <v>0</v>
      </c>
      <c r="C45" s="1363">
        <f>'⑯研修生名簿（実績）'!C42</f>
        <v>0</v>
      </c>
      <c r="D45" s="1363"/>
      <c r="E45" s="1363"/>
      <c r="F45" s="1363"/>
      <c r="G45" s="1364"/>
      <c r="H45" s="1352"/>
      <c r="I45" s="1353"/>
      <c r="J45" s="1353"/>
      <c r="K45" s="1353"/>
      <c r="L45" s="1354"/>
      <c r="M45" s="1355"/>
      <c r="N45" s="1356"/>
      <c r="O45" s="1356"/>
      <c r="P45" s="1357"/>
    </row>
    <row r="46" spans="1:16" ht="21" hidden="1" customHeight="1">
      <c r="A46" s="126">
        <v>38</v>
      </c>
      <c r="B46" s="130">
        <f>'⑯研修生名簿（実績）'!B43</f>
        <v>0</v>
      </c>
      <c r="C46" s="1363">
        <f>'⑯研修生名簿（実績）'!C43</f>
        <v>0</v>
      </c>
      <c r="D46" s="1363"/>
      <c r="E46" s="1363"/>
      <c r="F46" s="1363"/>
      <c r="G46" s="1364"/>
      <c r="H46" s="1352"/>
      <c r="I46" s="1353"/>
      <c r="J46" s="1353"/>
      <c r="K46" s="1353"/>
      <c r="L46" s="1354"/>
      <c r="M46" s="1355"/>
      <c r="N46" s="1356"/>
      <c r="O46" s="1356"/>
      <c r="P46" s="1357"/>
    </row>
    <row r="47" spans="1:16" ht="21" hidden="1" customHeight="1">
      <c r="A47" s="126">
        <v>39</v>
      </c>
      <c r="B47" s="130">
        <f>'⑯研修生名簿（実績）'!B44</f>
        <v>0</v>
      </c>
      <c r="C47" s="1363">
        <f>'⑯研修生名簿（実績）'!C44</f>
        <v>0</v>
      </c>
      <c r="D47" s="1363"/>
      <c r="E47" s="1363"/>
      <c r="F47" s="1363"/>
      <c r="G47" s="1364"/>
      <c r="H47" s="1352"/>
      <c r="I47" s="1353"/>
      <c r="J47" s="1353"/>
      <c r="K47" s="1353"/>
      <c r="L47" s="1354"/>
      <c r="M47" s="1355"/>
      <c r="N47" s="1356"/>
      <c r="O47" s="1356"/>
      <c r="P47" s="1357"/>
    </row>
    <row r="48" spans="1:16" ht="21" hidden="1" customHeight="1">
      <c r="A48" s="126">
        <v>40</v>
      </c>
      <c r="B48" s="130">
        <f>'⑯研修生名簿（実績）'!B45</f>
        <v>0</v>
      </c>
      <c r="C48" s="1363">
        <f>'⑯研修生名簿（実績）'!C45</f>
        <v>0</v>
      </c>
      <c r="D48" s="1363"/>
      <c r="E48" s="1363"/>
      <c r="F48" s="1363"/>
      <c r="G48" s="1364"/>
      <c r="H48" s="1352"/>
      <c r="I48" s="1353"/>
      <c r="J48" s="1353"/>
      <c r="K48" s="1353"/>
      <c r="L48" s="1354"/>
      <c r="M48" s="1355"/>
      <c r="N48" s="1356"/>
      <c r="O48" s="1356"/>
      <c r="P48" s="1357"/>
    </row>
    <row r="49" spans="1:16" ht="21" hidden="1" customHeight="1">
      <c r="A49" s="126">
        <v>41</v>
      </c>
      <c r="B49" s="130">
        <f>'⑯研修生名簿（実績）'!B46</f>
        <v>0</v>
      </c>
      <c r="C49" s="1363">
        <f>'⑯研修生名簿（実績）'!C46</f>
        <v>0</v>
      </c>
      <c r="D49" s="1363"/>
      <c r="E49" s="1363"/>
      <c r="F49" s="1363"/>
      <c r="G49" s="1364"/>
      <c r="H49" s="1352"/>
      <c r="I49" s="1353"/>
      <c r="J49" s="1353"/>
      <c r="K49" s="1353"/>
      <c r="L49" s="1354"/>
      <c r="M49" s="1355"/>
      <c r="N49" s="1356"/>
      <c r="O49" s="1356"/>
      <c r="P49" s="1357"/>
    </row>
    <row r="50" spans="1:16" ht="21" hidden="1" customHeight="1">
      <c r="A50" s="126">
        <v>42</v>
      </c>
      <c r="B50" s="130">
        <f>'⑯研修生名簿（実績）'!B47</f>
        <v>0</v>
      </c>
      <c r="C50" s="1363">
        <f>'⑯研修生名簿（実績）'!C47</f>
        <v>0</v>
      </c>
      <c r="D50" s="1363"/>
      <c r="E50" s="1363"/>
      <c r="F50" s="1363"/>
      <c r="G50" s="1364"/>
      <c r="H50" s="1352"/>
      <c r="I50" s="1353"/>
      <c r="J50" s="1353"/>
      <c r="K50" s="1353"/>
      <c r="L50" s="1354"/>
      <c r="M50" s="1355"/>
      <c r="N50" s="1356"/>
      <c r="O50" s="1356"/>
      <c r="P50" s="1357"/>
    </row>
    <row r="51" spans="1:16" ht="21" hidden="1" customHeight="1">
      <c r="A51" s="126">
        <v>43</v>
      </c>
      <c r="B51" s="130">
        <f>'⑯研修生名簿（実績）'!B48</f>
        <v>0</v>
      </c>
      <c r="C51" s="1363">
        <f>'⑯研修生名簿（実績）'!C48</f>
        <v>0</v>
      </c>
      <c r="D51" s="1363"/>
      <c r="E51" s="1363"/>
      <c r="F51" s="1363"/>
      <c r="G51" s="1364"/>
      <c r="H51" s="1352"/>
      <c r="I51" s="1353"/>
      <c r="J51" s="1353"/>
      <c r="K51" s="1353"/>
      <c r="L51" s="1354"/>
      <c r="M51" s="1355"/>
      <c r="N51" s="1356"/>
      <c r="O51" s="1356"/>
      <c r="P51" s="1357"/>
    </row>
    <row r="52" spans="1:16" ht="21" hidden="1" customHeight="1">
      <c r="A52" s="126">
        <v>44</v>
      </c>
      <c r="B52" s="130">
        <f>'⑯研修生名簿（実績）'!B49</f>
        <v>0</v>
      </c>
      <c r="C52" s="1363">
        <f>'⑯研修生名簿（実績）'!C49</f>
        <v>0</v>
      </c>
      <c r="D52" s="1363"/>
      <c r="E52" s="1363"/>
      <c r="F52" s="1363"/>
      <c r="G52" s="1364"/>
      <c r="H52" s="1352"/>
      <c r="I52" s="1353"/>
      <c r="J52" s="1353"/>
      <c r="K52" s="1353"/>
      <c r="L52" s="1354"/>
      <c r="M52" s="1355"/>
      <c r="N52" s="1356"/>
      <c r="O52" s="1356"/>
      <c r="P52" s="1357"/>
    </row>
    <row r="53" spans="1:16" ht="21" hidden="1" customHeight="1">
      <c r="A53" s="126">
        <v>45</v>
      </c>
      <c r="B53" s="130">
        <f>'⑯研修生名簿（実績）'!B50</f>
        <v>0</v>
      </c>
      <c r="C53" s="1363">
        <f>'⑯研修生名簿（実績）'!C50</f>
        <v>0</v>
      </c>
      <c r="D53" s="1363"/>
      <c r="E53" s="1363"/>
      <c r="F53" s="1363"/>
      <c r="G53" s="1364"/>
      <c r="H53" s="1352"/>
      <c r="I53" s="1353"/>
      <c r="J53" s="1353"/>
      <c r="K53" s="1353"/>
      <c r="L53" s="1354"/>
      <c r="M53" s="1355"/>
      <c r="N53" s="1356"/>
      <c r="O53" s="1356"/>
      <c r="P53" s="1357"/>
    </row>
    <row r="54" spans="1:16" ht="21" hidden="1" customHeight="1">
      <c r="A54" s="126">
        <v>46</v>
      </c>
      <c r="B54" s="130">
        <f>'⑯研修生名簿（実績）'!B51</f>
        <v>0</v>
      </c>
      <c r="C54" s="1363">
        <f>'⑯研修生名簿（実績）'!C51</f>
        <v>0</v>
      </c>
      <c r="D54" s="1363"/>
      <c r="E54" s="1363"/>
      <c r="F54" s="1363"/>
      <c r="G54" s="1364"/>
      <c r="H54" s="1352"/>
      <c r="I54" s="1353"/>
      <c r="J54" s="1353"/>
      <c r="K54" s="1353"/>
      <c r="L54" s="1354"/>
      <c r="M54" s="1355"/>
      <c r="N54" s="1356"/>
      <c r="O54" s="1356"/>
      <c r="P54" s="1357"/>
    </row>
    <row r="55" spans="1:16" ht="21" hidden="1" customHeight="1">
      <c r="A55" s="126">
        <v>47</v>
      </c>
      <c r="B55" s="130">
        <f>'⑯研修生名簿（実績）'!B52</f>
        <v>0</v>
      </c>
      <c r="C55" s="1363">
        <f>'⑯研修生名簿（実績）'!C52</f>
        <v>0</v>
      </c>
      <c r="D55" s="1363"/>
      <c r="E55" s="1363"/>
      <c r="F55" s="1363"/>
      <c r="G55" s="1364"/>
      <c r="H55" s="1352"/>
      <c r="I55" s="1353"/>
      <c r="J55" s="1353"/>
      <c r="K55" s="1353"/>
      <c r="L55" s="1354"/>
      <c r="M55" s="1355"/>
      <c r="N55" s="1356"/>
      <c r="O55" s="1356"/>
      <c r="P55" s="1357"/>
    </row>
    <row r="56" spans="1:16" ht="21" hidden="1" customHeight="1">
      <c r="A56" s="126">
        <v>48</v>
      </c>
      <c r="B56" s="130">
        <f>'⑯研修生名簿（実績）'!B53</f>
        <v>0</v>
      </c>
      <c r="C56" s="1363">
        <f>'⑯研修生名簿（実績）'!C53</f>
        <v>0</v>
      </c>
      <c r="D56" s="1363"/>
      <c r="E56" s="1363"/>
      <c r="F56" s="1363"/>
      <c r="G56" s="1364"/>
      <c r="H56" s="1352"/>
      <c r="I56" s="1353"/>
      <c r="J56" s="1353"/>
      <c r="K56" s="1353"/>
      <c r="L56" s="1354"/>
      <c r="M56" s="1355"/>
      <c r="N56" s="1356"/>
      <c r="O56" s="1356"/>
      <c r="P56" s="1357"/>
    </row>
    <row r="57" spans="1:16" ht="21" hidden="1" customHeight="1">
      <c r="A57" s="126">
        <v>49</v>
      </c>
      <c r="B57" s="130">
        <f>'⑯研修生名簿（実績）'!B54</f>
        <v>0</v>
      </c>
      <c r="C57" s="1363">
        <f>'⑯研修生名簿（実績）'!C54</f>
        <v>0</v>
      </c>
      <c r="D57" s="1363"/>
      <c r="E57" s="1363"/>
      <c r="F57" s="1363"/>
      <c r="G57" s="1364"/>
      <c r="H57" s="1352"/>
      <c r="I57" s="1353"/>
      <c r="J57" s="1353"/>
      <c r="K57" s="1353"/>
      <c r="L57" s="1354"/>
      <c r="M57" s="1355"/>
      <c r="N57" s="1356"/>
      <c r="O57" s="1356"/>
      <c r="P57" s="1357"/>
    </row>
    <row r="58" spans="1:16" ht="21" hidden="1" customHeight="1">
      <c r="A58" s="126">
        <v>50</v>
      </c>
      <c r="B58" s="130">
        <f>'⑯研修生名簿（実績）'!B55</f>
        <v>0</v>
      </c>
      <c r="C58" s="1363">
        <f>'⑯研修生名簿（実績）'!C55</f>
        <v>0</v>
      </c>
      <c r="D58" s="1363"/>
      <c r="E58" s="1363"/>
      <c r="F58" s="1363"/>
      <c r="G58" s="1364"/>
      <c r="H58" s="1352"/>
      <c r="I58" s="1353"/>
      <c r="J58" s="1353"/>
      <c r="K58" s="1353"/>
      <c r="L58" s="1354"/>
      <c r="M58" s="1355"/>
      <c r="N58" s="1356"/>
      <c r="O58" s="1356"/>
      <c r="P58" s="1357"/>
    </row>
  </sheetData>
  <mergeCells count="156">
    <mergeCell ref="A2:P2"/>
    <mergeCell ref="A4:P4"/>
    <mergeCell ref="B6:C6"/>
    <mergeCell ref="B8:G8"/>
    <mergeCell ref="C9:G9"/>
    <mergeCell ref="C16:G16"/>
    <mergeCell ref="C17:G17"/>
    <mergeCell ref="C18:G18"/>
    <mergeCell ref="C19:G19"/>
    <mergeCell ref="H15:L15"/>
    <mergeCell ref="M15:P15"/>
    <mergeCell ref="H16:L16"/>
    <mergeCell ref="M16:P16"/>
    <mergeCell ref="H17:L17"/>
    <mergeCell ref="M17:P17"/>
    <mergeCell ref="H12:L12"/>
    <mergeCell ref="M12:P12"/>
    <mergeCell ref="H13:L13"/>
    <mergeCell ref="M13:P13"/>
    <mergeCell ref="H14:L14"/>
    <mergeCell ref="M14:P14"/>
    <mergeCell ref="C20:G20"/>
    <mergeCell ref="C21:G21"/>
    <mergeCell ref="C10:G10"/>
    <mergeCell ref="C11:G11"/>
    <mergeCell ref="C12:G12"/>
    <mergeCell ref="C13:G13"/>
    <mergeCell ref="C14:G14"/>
    <mergeCell ref="C15:G15"/>
    <mergeCell ref="C28:G28"/>
    <mergeCell ref="C29:G29"/>
    <mergeCell ref="C30:G30"/>
    <mergeCell ref="C31:G31"/>
    <mergeCell ref="C32:G32"/>
    <mergeCell ref="C33:G33"/>
    <mergeCell ref="C22:G22"/>
    <mergeCell ref="C23:G23"/>
    <mergeCell ref="C24:G24"/>
    <mergeCell ref="C25:G25"/>
    <mergeCell ref="C26:G26"/>
    <mergeCell ref="C27:G27"/>
    <mergeCell ref="C43:G43"/>
    <mergeCell ref="C44:G44"/>
    <mergeCell ref="C45:G45"/>
    <mergeCell ref="C34:G34"/>
    <mergeCell ref="C35:G35"/>
    <mergeCell ref="C36:G36"/>
    <mergeCell ref="C37:G37"/>
    <mergeCell ref="C38:G38"/>
    <mergeCell ref="C39:G39"/>
    <mergeCell ref="C58:G58"/>
    <mergeCell ref="H8:L8"/>
    <mergeCell ref="M8:P8"/>
    <mergeCell ref="H9:L9"/>
    <mergeCell ref="M9:P9"/>
    <mergeCell ref="H10:L10"/>
    <mergeCell ref="M10:P10"/>
    <mergeCell ref="H11:L11"/>
    <mergeCell ref="M11:P11"/>
    <mergeCell ref="C52:G52"/>
    <mergeCell ref="C53:G53"/>
    <mergeCell ref="C54:G54"/>
    <mergeCell ref="C55:G55"/>
    <mergeCell ref="C56:G56"/>
    <mergeCell ref="C57:G57"/>
    <mergeCell ref="C46:G46"/>
    <mergeCell ref="C47:G47"/>
    <mergeCell ref="C48:G48"/>
    <mergeCell ref="C49:G49"/>
    <mergeCell ref="C50:G50"/>
    <mergeCell ref="C51:G51"/>
    <mergeCell ref="C40:G40"/>
    <mergeCell ref="C41:G41"/>
    <mergeCell ref="C42:G42"/>
    <mergeCell ref="H21:L21"/>
    <mergeCell ref="M21:P21"/>
    <mergeCell ref="H22:L22"/>
    <mergeCell ref="M22:P22"/>
    <mergeCell ref="H23:L23"/>
    <mergeCell ref="M23:P23"/>
    <mergeCell ref="H18:L18"/>
    <mergeCell ref="M18:P18"/>
    <mergeCell ref="H19:L19"/>
    <mergeCell ref="M19:P19"/>
    <mergeCell ref="H20:L20"/>
    <mergeCell ref="M20:P20"/>
    <mergeCell ref="H27:L27"/>
    <mergeCell ref="M27:P27"/>
    <mergeCell ref="H28:L28"/>
    <mergeCell ref="M28:P28"/>
    <mergeCell ref="H29:L29"/>
    <mergeCell ref="M29:P29"/>
    <mergeCell ref="H24:L24"/>
    <mergeCell ref="M24:P24"/>
    <mergeCell ref="H25:L25"/>
    <mergeCell ref="M25:P25"/>
    <mergeCell ref="H26:L26"/>
    <mergeCell ref="M26:P26"/>
    <mergeCell ref="H33:L33"/>
    <mergeCell ref="M33:P33"/>
    <mergeCell ref="H34:L34"/>
    <mergeCell ref="M34:P34"/>
    <mergeCell ref="H35:L35"/>
    <mergeCell ref="M35:P35"/>
    <mergeCell ref="H30:L30"/>
    <mergeCell ref="M30:P30"/>
    <mergeCell ref="H31:L31"/>
    <mergeCell ref="M31:P31"/>
    <mergeCell ref="H32:L32"/>
    <mergeCell ref="M32:P32"/>
    <mergeCell ref="H39:L39"/>
    <mergeCell ref="M39:P39"/>
    <mergeCell ref="H40:L40"/>
    <mergeCell ref="M40:P40"/>
    <mergeCell ref="H41:L41"/>
    <mergeCell ref="M41:P41"/>
    <mergeCell ref="H36:L36"/>
    <mergeCell ref="M36:P36"/>
    <mergeCell ref="H37:L37"/>
    <mergeCell ref="M37:P37"/>
    <mergeCell ref="H38:L38"/>
    <mergeCell ref="M38:P38"/>
    <mergeCell ref="H45:L45"/>
    <mergeCell ref="M45:P45"/>
    <mergeCell ref="H46:L46"/>
    <mergeCell ref="M46:P46"/>
    <mergeCell ref="H47:L47"/>
    <mergeCell ref="M47:P47"/>
    <mergeCell ref="H42:L42"/>
    <mergeCell ref="M42:P42"/>
    <mergeCell ref="H43:L43"/>
    <mergeCell ref="M43:P43"/>
    <mergeCell ref="H44:L44"/>
    <mergeCell ref="M44:P44"/>
    <mergeCell ref="H51:L51"/>
    <mergeCell ref="M51:P51"/>
    <mergeCell ref="H52:L52"/>
    <mergeCell ref="M52:P52"/>
    <mergeCell ref="H53:L53"/>
    <mergeCell ref="M53:P53"/>
    <mergeCell ref="H48:L48"/>
    <mergeCell ref="M48:P48"/>
    <mergeCell ref="H49:L49"/>
    <mergeCell ref="M49:P49"/>
    <mergeCell ref="H50:L50"/>
    <mergeCell ref="M50:P50"/>
    <mergeCell ref="H57:L57"/>
    <mergeCell ref="M57:P57"/>
    <mergeCell ref="H58:L58"/>
    <mergeCell ref="M58:P58"/>
    <mergeCell ref="H54:L54"/>
    <mergeCell ref="M54:P54"/>
    <mergeCell ref="H55:L55"/>
    <mergeCell ref="M55:P55"/>
    <mergeCell ref="H56:L56"/>
    <mergeCell ref="M56:P56"/>
  </mergeCells>
  <phoneticPr fontId="1"/>
  <dataValidations count="1">
    <dataValidation type="list" allowBlank="1" showInputMessage="1" sqref="H39:H58 M39:M58" xr:uid="{00000000-0002-0000-1400-000000000000}">
      <formula1>"○,×"</formula1>
    </dataValidation>
  </dataValidations>
  <printOptions horizontalCentered="1"/>
  <pageMargins left="0.51181102362204722" right="0.51181102362204722" top="0.74803149606299213" bottom="0.55118110236220474" header="0.31496062992125984" footer="0.31496062992125984"/>
  <pageSetup paperSize="9" scale="94" orientation="portrait" blackAndWhite="1"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23"/>
  <sheetViews>
    <sheetView showGridLines="0" view="pageBreakPreview" topLeftCell="A16" zoomScaleNormal="100" zoomScaleSheetLayoutView="100" workbookViewId="0">
      <selection activeCell="C22" sqref="C22:F22"/>
    </sheetView>
  </sheetViews>
  <sheetFormatPr defaultColWidth="9" defaultRowHeight="17.25" customHeight="1"/>
  <cols>
    <col min="1" max="1" width="4.36328125" style="124" customWidth="1"/>
    <col min="2" max="2" width="20" style="124" bestFit="1" customWidth="1"/>
    <col min="3" max="3" width="11.6328125" style="124" customWidth="1"/>
    <col min="4" max="4" width="2.08984375" style="124" bestFit="1" customWidth="1"/>
    <col min="5" max="5" width="11.6328125" style="124" customWidth="1"/>
    <col min="6" max="6" width="13.6328125" style="124" customWidth="1"/>
    <col min="7" max="7" width="4" style="124" customWidth="1"/>
    <col min="8" max="8" width="16.6328125" style="124" customWidth="1"/>
    <col min="9" max="9" width="4.36328125" style="124" customWidth="1"/>
    <col min="10" max="16384" width="9" style="124"/>
  </cols>
  <sheetData>
    <row r="1" spans="1:9" ht="17.25" customHeight="1">
      <c r="A1" s="3" t="s">
        <v>476</v>
      </c>
    </row>
    <row r="2" spans="1:9" ht="17.25" customHeight="1">
      <c r="A2" s="1351" t="s">
        <v>460</v>
      </c>
      <c r="B2" s="1351"/>
      <c r="C2" s="1351"/>
      <c r="D2" s="1351"/>
      <c r="E2" s="1351"/>
      <c r="F2" s="1351"/>
      <c r="G2" s="1351"/>
      <c r="H2" s="1351"/>
      <c r="I2" s="1351"/>
    </row>
    <row r="4" spans="1:9" ht="17.25" customHeight="1">
      <c r="B4" s="135" t="s">
        <v>461</v>
      </c>
      <c r="C4" s="1372" t="s">
        <v>462</v>
      </c>
      <c r="D4" s="1372"/>
      <c r="E4" s="1372"/>
      <c r="F4" s="1372"/>
      <c r="G4" s="1372"/>
      <c r="H4" s="1372"/>
    </row>
    <row r="5" spans="1:9" ht="17.25" customHeight="1">
      <c r="B5" s="135" t="s">
        <v>463</v>
      </c>
      <c r="C5" s="1372" t="str">
        <f>⑤海外研修実施計画の概要!G5</f>
        <v>AOTS Co., Ltd.</v>
      </c>
      <c r="D5" s="1372"/>
      <c r="E5" s="1372"/>
      <c r="F5" s="1372"/>
      <c r="G5" s="1372"/>
      <c r="H5" s="1372"/>
    </row>
    <row r="6" spans="1:9" ht="17.25" customHeight="1">
      <c r="B6" s="135"/>
      <c r="C6" s="246"/>
      <c r="D6" s="246"/>
      <c r="E6" s="246"/>
      <c r="F6" s="246"/>
      <c r="G6" s="246"/>
      <c r="H6" s="246"/>
    </row>
    <row r="7" spans="1:9" ht="17.25" customHeight="1">
      <c r="B7" s="135" t="s">
        <v>464</v>
      </c>
      <c r="C7" s="1372" t="str">
        <f>⑤海外研修実施計画の概要!E64</f>
        <v>Kaigai Kenshu Inc.</v>
      </c>
      <c r="D7" s="1372"/>
      <c r="E7" s="1372"/>
      <c r="F7" s="1372"/>
      <c r="G7" s="1372"/>
      <c r="H7" s="1372"/>
    </row>
    <row r="8" spans="1:9" ht="17.25" customHeight="1">
      <c r="B8" s="135" t="s">
        <v>465</v>
      </c>
      <c r="C8" s="1373" t="str">
        <f>⑤海外研修実施計画の概要!E66</f>
        <v>Jakarta Rd. 123, Jakarta, Indonesia</v>
      </c>
      <c r="D8" s="1373"/>
      <c r="E8" s="1373"/>
      <c r="F8" s="1373"/>
      <c r="G8" s="1373"/>
      <c r="H8" s="1373"/>
    </row>
    <row r="9" spans="1:9" ht="17.25" customHeight="1">
      <c r="B9" s="135"/>
      <c r="C9" s="1373"/>
      <c r="D9" s="1373"/>
      <c r="E9" s="1373"/>
      <c r="F9" s="1373"/>
      <c r="G9" s="1373"/>
      <c r="H9" s="1373"/>
    </row>
    <row r="10" spans="1:9" ht="17.25" customHeight="1">
      <c r="B10" s="135" t="s">
        <v>466</v>
      </c>
      <c r="C10" s="1373" t="str">
        <f>⑤海外研修実施計画の概要!G10</f>
        <v>5S and Production Management Training for Leaders at a Manufacutruing Site</v>
      </c>
      <c r="D10" s="1373"/>
      <c r="E10" s="1373"/>
      <c r="F10" s="1373"/>
      <c r="G10" s="1373"/>
      <c r="H10" s="1373"/>
    </row>
    <row r="11" spans="1:9" ht="17.25" customHeight="1">
      <c r="B11" s="135"/>
      <c r="C11" s="1373"/>
      <c r="D11" s="1373"/>
      <c r="E11" s="1373"/>
      <c r="F11" s="1373"/>
      <c r="G11" s="1373"/>
      <c r="H11" s="1373"/>
    </row>
    <row r="12" spans="1:9" ht="17.25" customHeight="1">
      <c r="B12" s="135" t="s">
        <v>467</v>
      </c>
      <c r="C12" s="247">
        <f>'⑮海外研修実施結果（報告書）'!B13</f>
        <v>0</v>
      </c>
      <c r="D12" s="248" t="s">
        <v>477</v>
      </c>
      <c r="E12" s="247">
        <f>'⑮海外研修実施結果（報告書）'!H13</f>
        <v>0</v>
      </c>
      <c r="F12" s="246"/>
      <c r="G12" s="246"/>
      <c r="H12" s="246"/>
    </row>
    <row r="13" spans="1:9" ht="17.25" customHeight="1">
      <c r="B13" s="135"/>
      <c r="C13" s="246"/>
      <c r="D13" s="246"/>
      <c r="E13" s="246"/>
      <c r="F13" s="246"/>
      <c r="G13" s="246"/>
      <c r="H13" s="246"/>
    </row>
    <row r="14" spans="1:9" ht="17.25" customHeight="1">
      <c r="B14" s="135" t="s">
        <v>468</v>
      </c>
      <c r="C14" s="244" t="s">
        <v>469</v>
      </c>
      <c r="D14" s="1374">
        <v>1500</v>
      </c>
      <c r="E14" s="1374"/>
      <c r="F14" s="246"/>
      <c r="G14" s="246"/>
      <c r="H14" s="246"/>
    </row>
    <row r="15" spans="1:9" ht="17.25" customHeight="1">
      <c r="B15" s="135" t="s">
        <v>470</v>
      </c>
      <c r="C15" s="249">
        <f>'⑮海外研修実施結果（報告書）'!B15</f>
        <v>20</v>
      </c>
      <c r="D15" s="1375" t="s">
        <v>471</v>
      </c>
      <c r="E15" s="1375"/>
      <c r="F15" s="246"/>
      <c r="G15" s="246"/>
      <c r="H15" s="246"/>
    </row>
    <row r="16" spans="1:9" ht="17.25" customHeight="1">
      <c r="B16" s="135" t="s">
        <v>472</v>
      </c>
      <c r="C16" s="249">
        <f>'⑮海外研修実施結果（報告書）'!M13</f>
        <v>5</v>
      </c>
      <c r="D16" s="1375" t="s">
        <v>473</v>
      </c>
      <c r="E16" s="1375"/>
      <c r="F16" s="246"/>
      <c r="G16" s="246"/>
      <c r="H16" s="246"/>
    </row>
    <row r="17" spans="2:8" ht="17.25" customHeight="1">
      <c r="B17" s="135" t="s">
        <v>474</v>
      </c>
      <c r="C17" s="245" t="s">
        <v>469</v>
      </c>
      <c r="D17" s="1368">
        <f>D14*C15*C16</f>
        <v>150000</v>
      </c>
      <c r="E17" s="1368"/>
      <c r="F17" s="1368"/>
      <c r="G17" s="246"/>
      <c r="H17" s="246"/>
    </row>
    <row r="18" spans="2:8" ht="17.25" customHeight="1">
      <c r="C18" s="246"/>
      <c r="D18" s="246"/>
      <c r="E18" s="246"/>
      <c r="F18" s="246"/>
      <c r="G18" s="246"/>
      <c r="H18" s="246"/>
    </row>
    <row r="19" spans="2:8" ht="17.25" customHeight="1">
      <c r="C19" s="1369"/>
      <c r="D19" s="1369"/>
      <c r="E19" s="1369"/>
      <c r="F19" s="1369"/>
      <c r="G19" s="248"/>
      <c r="H19" s="250">
        <v>44652</v>
      </c>
    </row>
    <row r="20" spans="2:8" ht="17.25" customHeight="1" thickBot="1">
      <c r="C20" s="1371"/>
      <c r="D20" s="1371"/>
      <c r="E20" s="1371"/>
      <c r="F20" s="1371"/>
      <c r="G20" s="248"/>
      <c r="H20" s="246"/>
    </row>
    <row r="21" spans="2:8" ht="17.25" customHeight="1">
      <c r="C21" s="1369" t="s">
        <v>478</v>
      </c>
      <c r="D21" s="1369"/>
      <c r="E21" s="1369"/>
      <c r="F21" s="1369"/>
      <c r="G21" s="248"/>
      <c r="H21" s="246"/>
    </row>
    <row r="22" spans="2:8" ht="17.25" customHeight="1">
      <c r="C22" s="1369" t="s">
        <v>1119</v>
      </c>
      <c r="D22" s="1369"/>
      <c r="E22" s="1369"/>
      <c r="F22" s="1369"/>
      <c r="G22" s="248"/>
      <c r="H22" s="246"/>
    </row>
    <row r="23" spans="2:8" ht="17.25" customHeight="1">
      <c r="C23" s="1370" t="s">
        <v>475</v>
      </c>
      <c r="D23" s="1370"/>
      <c r="E23" s="1370"/>
      <c r="F23" s="1370"/>
      <c r="G23" s="125"/>
    </row>
  </sheetData>
  <mergeCells count="14">
    <mergeCell ref="A2:I2"/>
    <mergeCell ref="D17:F17"/>
    <mergeCell ref="C22:F22"/>
    <mergeCell ref="C23:F23"/>
    <mergeCell ref="C19:F20"/>
    <mergeCell ref="C4:H4"/>
    <mergeCell ref="C5:H5"/>
    <mergeCell ref="C7:H7"/>
    <mergeCell ref="C8:H9"/>
    <mergeCell ref="C10:H11"/>
    <mergeCell ref="C21:F21"/>
    <mergeCell ref="D14:E14"/>
    <mergeCell ref="D15:E15"/>
    <mergeCell ref="D16:E1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I23"/>
  <sheetViews>
    <sheetView showGridLines="0" view="pageBreakPreview" topLeftCell="A16" zoomScaleNormal="100" zoomScaleSheetLayoutView="100" workbookViewId="0">
      <selection activeCell="C23" sqref="C23:F23"/>
    </sheetView>
  </sheetViews>
  <sheetFormatPr defaultColWidth="9" defaultRowHeight="17.25" customHeight="1"/>
  <cols>
    <col min="1" max="1" width="4.36328125" style="124" customWidth="1"/>
    <col min="2" max="2" width="20" style="124" bestFit="1" customWidth="1"/>
    <col min="3" max="3" width="11.6328125" style="124" customWidth="1"/>
    <col min="4" max="4" width="2.08984375" style="124" bestFit="1" customWidth="1"/>
    <col min="5" max="5" width="11.6328125" style="124" customWidth="1"/>
    <col min="6" max="6" width="13.6328125" style="124" customWidth="1"/>
    <col min="7" max="7" width="4" style="124" customWidth="1"/>
    <col min="8" max="8" width="16.6328125" style="124" bestFit="1" customWidth="1"/>
    <col min="9" max="9" width="4.36328125" style="124" customWidth="1"/>
    <col min="10" max="16384" width="9" style="124"/>
  </cols>
  <sheetData>
    <row r="1" spans="1:9" ht="17.25" customHeight="1">
      <c r="A1" s="3" t="s">
        <v>479</v>
      </c>
    </row>
    <row r="2" spans="1:9" ht="17.25" customHeight="1">
      <c r="A2" s="1351" t="s">
        <v>480</v>
      </c>
      <c r="B2" s="1351"/>
      <c r="C2" s="1351"/>
      <c r="D2" s="1351"/>
      <c r="E2" s="1351"/>
      <c r="F2" s="1351"/>
      <c r="G2" s="1351"/>
      <c r="H2" s="1351"/>
      <c r="I2" s="1351"/>
    </row>
    <row r="4" spans="1:9" ht="17.25" customHeight="1">
      <c r="B4" s="135" t="s">
        <v>461</v>
      </c>
      <c r="C4" s="1372" t="s">
        <v>462</v>
      </c>
      <c r="D4" s="1372"/>
      <c r="E4" s="1372"/>
      <c r="F4" s="1372"/>
      <c r="G4" s="1372"/>
      <c r="H4" s="1372"/>
    </row>
    <row r="5" spans="1:9" ht="17.25" customHeight="1">
      <c r="B5" s="135" t="s">
        <v>463</v>
      </c>
      <c r="C5" s="1372" t="str">
        <f>'㉑研修協力謝金請求書'!C5</f>
        <v>AOTS Co., Ltd.</v>
      </c>
      <c r="D5" s="1372"/>
      <c r="E5" s="1372"/>
      <c r="F5" s="1372"/>
      <c r="G5" s="1372"/>
      <c r="H5" s="1372"/>
    </row>
    <row r="6" spans="1:9" ht="17.25" customHeight="1">
      <c r="B6" s="135"/>
      <c r="C6" s="246"/>
      <c r="D6" s="246"/>
      <c r="E6" s="246"/>
      <c r="F6" s="246"/>
      <c r="G6" s="246"/>
      <c r="H6" s="246"/>
    </row>
    <row r="7" spans="1:9" ht="17.25" customHeight="1">
      <c r="B7" s="135" t="s">
        <v>464</v>
      </c>
      <c r="C7" s="1372" t="str">
        <f>'㉑研修協力謝金請求書'!C7</f>
        <v>Kaigai Kenshu Inc.</v>
      </c>
      <c r="D7" s="1372"/>
      <c r="E7" s="1372"/>
      <c r="F7" s="1372"/>
      <c r="G7" s="1372"/>
      <c r="H7" s="1372"/>
    </row>
    <row r="8" spans="1:9" ht="17.25" customHeight="1">
      <c r="B8" s="135" t="s">
        <v>465</v>
      </c>
      <c r="C8" s="1373" t="str">
        <f>'㉑研修協力謝金請求書'!C8</f>
        <v>Jakarta Rd. 123, Jakarta, Indonesia</v>
      </c>
      <c r="D8" s="1373"/>
      <c r="E8" s="1373"/>
      <c r="F8" s="1373"/>
      <c r="G8" s="1373"/>
      <c r="H8" s="1373"/>
    </row>
    <row r="9" spans="1:9" ht="17.25" customHeight="1">
      <c r="B9" s="135"/>
      <c r="C9" s="1373"/>
      <c r="D9" s="1373"/>
      <c r="E9" s="1373"/>
      <c r="F9" s="1373"/>
      <c r="G9" s="1373"/>
      <c r="H9" s="1373"/>
    </row>
    <row r="10" spans="1:9" ht="17.25" customHeight="1">
      <c r="B10" s="135" t="s">
        <v>466</v>
      </c>
      <c r="C10" s="1373" t="str">
        <f>'㉑研修協力謝金請求書'!C10</f>
        <v>5S and Production Management Training for Leaders at a Manufacutruing Site</v>
      </c>
      <c r="D10" s="1373"/>
      <c r="E10" s="1373"/>
      <c r="F10" s="1373"/>
      <c r="G10" s="1373"/>
      <c r="H10" s="1373"/>
    </row>
    <row r="11" spans="1:9" ht="17.25" customHeight="1">
      <c r="B11" s="135"/>
      <c r="C11" s="1373"/>
      <c r="D11" s="1373"/>
      <c r="E11" s="1373"/>
      <c r="F11" s="1373"/>
      <c r="G11" s="1373"/>
      <c r="H11" s="1373"/>
    </row>
    <row r="12" spans="1:9" ht="17.25" customHeight="1">
      <c r="B12" s="135" t="s">
        <v>467</v>
      </c>
      <c r="C12" s="247">
        <f>'㉑研修協力謝金請求書'!C12</f>
        <v>0</v>
      </c>
      <c r="D12" s="243" t="s">
        <v>477</v>
      </c>
      <c r="E12" s="247">
        <f>'㉑研修協力謝金請求書'!E12</f>
        <v>0</v>
      </c>
      <c r="F12" s="246"/>
      <c r="G12" s="246"/>
      <c r="H12" s="246"/>
    </row>
    <row r="13" spans="1:9" ht="17.25" customHeight="1">
      <c r="B13" s="135"/>
    </row>
    <row r="14" spans="1:9" ht="17.25" customHeight="1">
      <c r="B14" s="135" t="s">
        <v>468</v>
      </c>
      <c r="C14" s="245" t="str">
        <f>'㉑研修協力謝金請求書'!C14</f>
        <v>Yen</v>
      </c>
      <c r="D14" s="1368">
        <f>'㉑研修協力謝金請求書'!D14</f>
        <v>1500</v>
      </c>
      <c r="E14" s="1368"/>
      <c r="F14" s="251"/>
      <c r="G14" s="246"/>
      <c r="H14" s="246"/>
    </row>
    <row r="15" spans="1:9" ht="17.25" customHeight="1">
      <c r="B15" s="135" t="s">
        <v>470</v>
      </c>
      <c r="C15" s="249">
        <f>'㉑研修協力謝金請求書'!C15</f>
        <v>20</v>
      </c>
      <c r="D15" s="1375" t="s">
        <v>471</v>
      </c>
      <c r="E15" s="1375"/>
      <c r="F15" s="246"/>
      <c r="G15" s="246"/>
      <c r="H15" s="246"/>
    </row>
    <row r="16" spans="1:9" ht="17.25" customHeight="1">
      <c r="B16" s="135" t="s">
        <v>472</v>
      </c>
      <c r="C16" s="249">
        <f>'㉑研修協力謝金請求書'!C16</f>
        <v>5</v>
      </c>
      <c r="D16" s="1375" t="s">
        <v>473</v>
      </c>
      <c r="E16" s="1375"/>
      <c r="F16" s="246"/>
      <c r="G16" s="246"/>
      <c r="H16" s="246"/>
    </row>
    <row r="17" spans="2:8" ht="17.25" customHeight="1">
      <c r="B17" s="135" t="s">
        <v>474</v>
      </c>
      <c r="C17" s="245" t="s">
        <v>469</v>
      </c>
      <c r="D17" s="1368">
        <f>'㉑研修協力謝金請求書'!D17</f>
        <v>150000</v>
      </c>
      <c r="E17" s="1368"/>
      <c r="F17" s="1368"/>
      <c r="G17" s="246"/>
      <c r="H17" s="246"/>
    </row>
    <row r="18" spans="2:8" ht="17.25" customHeight="1">
      <c r="C18" s="246"/>
      <c r="D18" s="246"/>
      <c r="E18" s="246"/>
      <c r="F18" s="246"/>
      <c r="G18" s="246"/>
      <c r="H18" s="246"/>
    </row>
    <row r="19" spans="2:8" ht="17.25" customHeight="1">
      <c r="C19" s="1369"/>
      <c r="D19" s="1369"/>
      <c r="E19" s="1369"/>
      <c r="F19" s="1369"/>
      <c r="G19" s="248"/>
      <c r="H19" s="250">
        <v>44652</v>
      </c>
    </row>
    <row r="20" spans="2:8" ht="17.25" customHeight="1" thickBot="1">
      <c r="C20" s="1371"/>
      <c r="D20" s="1371"/>
      <c r="E20" s="1371"/>
      <c r="F20" s="1371"/>
      <c r="G20" s="248"/>
      <c r="H20" s="246"/>
    </row>
    <row r="21" spans="2:8" ht="17.25" customHeight="1">
      <c r="C21" s="1376" t="str">
        <f>'㉑研修協力謝金請求書'!C21</f>
        <v>Mr. XXXXXX</v>
      </c>
      <c r="D21" s="1376"/>
      <c r="E21" s="1376"/>
      <c r="F21" s="1376"/>
      <c r="G21" s="125"/>
    </row>
    <row r="22" spans="2:8" ht="17.25" customHeight="1">
      <c r="C22" s="1376" t="str">
        <f>'㉑研修協力謝金請求書'!C22</f>
        <v>Director of Secretary</v>
      </c>
      <c r="D22" s="1376"/>
      <c r="E22" s="1376"/>
      <c r="F22" s="1376"/>
      <c r="G22" s="125"/>
    </row>
    <row r="23" spans="2:8" ht="17.25" customHeight="1">
      <c r="C23" s="1366" t="s">
        <v>475</v>
      </c>
      <c r="D23" s="1366"/>
      <c r="E23" s="1366"/>
      <c r="F23" s="1366"/>
      <c r="G23" s="125"/>
    </row>
  </sheetData>
  <mergeCells count="14">
    <mergeCell ref="A2:I2"/>
    <mergeCell ref="D17:F17"/>
    <mergeCell ref="C22:F22"/>
    <mergeCell ref="C23:F23"/>
    <mergeCell ref="D14:E14"/>
    <mergeCell ref="D15:E15"/>
    <mergeCell ref="D16:E16"/>
    <mergeCell ref="C19:F20"/>
    <mergeCell ref="C21:F21"/>
    <mergeCell ref="C10:H11"/>
    <mergeCell ref="C4:H4"/>
    <mergeCell ref="C5:H5"/>
    <mergeCell ref="C7:H7"/>
    <mergeCell ref="C8:H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2:I36"/>
  <sheetViews>
    <sheetView showGridLines="0" view="pageBreakPreview" zoomScale="85" zoomScaleNormal="100" zoomScaleSheetLayoutView="85" workbookViewId="0">
      <selection activeCell="O1" sqref="O1"/>
    </sheetView>
  </sheetViews>
  <sheetFormatPr defaultColWidth="9" defaultRowHeight="17.25" customHeight="1"/>
  <cols>
    <col min="1" max="2" width="3.36328125" style="3" bestFit="1" customWidth="1"/>
    <col min="3" max="3" width="6.453125" style="3" customWidth="1"/>
    <col min="4" max="4" width="9" style="3"/>
    <col min="5" max="5" width="28.26953125" style="3" customWidth="1"/>
    <col min="6" max="6" width="13" style="3" bestFit="1" customWidth="1"/>
    <col min="7" max="7" width="20.6328125" style="3" customWidth="1"/>
    <col min="8" max="9" width="10.453125" style="3" customWidth="1"/>
    <col min="10" max="16384" width="9" style="3"/>
  </cols>
  <sheetData>
    <row r="2" spans="1:9" ht="17.25" customHeight="1">
      <c r="A2" s="700" t="s">
        <v>508</v>
      </c>
      <c r="B2" s="700"/>
      <c r="C2" s="700"/>
      <c r="D2" s="700"/>
      <c r="E2" s="700"/>
      <c r="F2" s="700"/>
      <c r="G2" s="700"/>
      <c r="H2" s="700"/>
      <c r="I2" s="700"/>
    </row>
    <row r="3" spans="1:9" ht="17.25" customHeight="1">
      <c r="I3" s="4" t="s">
        <v>502</v>
      </c>
    </row>
    <row r="4" spans="1:9" ht="17.25" customHeight="1">
      <c r="A4" s="743" t="s">
        <v>481</v>
      </c>
      <c r="B4" s="743"/>
      <c r="C4" s="743"/>
      <c r="D4" s="743"/>
      <c r="E4" s="57" t="s">
        <v>498</v>
      </c>
      <c r="F4" s="743" t="s">
        <v>499</v>
      </c>
      <c r="G4" s="743"/>
      <c r="H4" s="139" t="s">
        <v>509</v>
      </c>
      <c r="I4" s="139" t="s">
        <v>266</v>
      </c>
    </row>
    <row r="5" spans="1:9" ht="17.25" customHeight="1">
      <c r="A5" s="1378"/>
      <c r="B5" s="1378"/>
      <c r="C5" s="1378"/>
      <c r="D5" s="1378"/>
      <c r="E5" s="1378"/>
      <c r="F5" s="1378"/>
      <c r="G5" s="1378"/>
      <c r="H5" s="1377"/>
      <c r="I5" s="1377"/>
    </row>
    <row r="6" spans="1:9" ht="17.25" customHeight="1">
      <c r="A6" s="1378"/>
      <c r="B6" s="1378"/>
      <c r="C6" s="1378"/>
      <c r="D6" s="1378"/>
      <c r="E6" s="1378"/>
      <c r="F6" s="1378"/>
      <c r="G6" s="1378"/>
      <c r="H6" s="1377"/>
      <c r="I6" s="1377"/>
    </row>
    <row r="7" spans="1:9" ht="17.25" customHeight="1">
      <c r="A7" s="1378"/>
      <c r="B7" s="1378"/>
      <c r="C7" s="1378"/>
      <c r="D7" s="1378"/>
      <c r="E7" s="1378"/>
      <c r="F7" s="1378"/>
      <c r="G7" s="1378"/>
      <c r="H7" s="1377"/>
      <c r="I7" s="1377"/>
    </row>
    <row r="8" spans="1:9" ht="17.25" customHeight="1">
      <c r="A8" s="1378"/>
      <c r="B8" s="1378"/>
      <c r="C8" s="1378"/>
      <c r="D8" s="1378"/>
      <c r="E8" s="1378"/>
      <c r="F8" s="1378"/>
      <c r="G8" s="1378"/>
      <c r="H8" s="1377"/>
      <c r="I8" s="1377"/>
    </row>
    <row r="9" spans="1:9" ht="17.25" customHeight="1">
      <c r="A9" s="1378"/>
      <c r="B9" s="1378"/>
      <c r="C9" s="1378"/>
      <c r="D9" s="1378"/>
      <c r="E9" s="1378"/>
      <c r="F9" s="1378"/>
      <c r="G9" s="1378"/>
      <c r="H9" s="1377"/>
      <c r="I9" s="1377"/>
    </row>
    <row r="10" spans="1:9" ht="17.25" customHeight="1">
      <c r="A10" s="1378"/>
      <c r="B10" s="1378"/>
      <c r="C10" s="1378"/>
      <c r="D10" s="1378"/>
      <c r="E10" s="1378"/>
      <c r="F10" s="1378"/>
      <c r="G10" s="1378"/>
      <c r="H10" s="1377"/>
      <c r="I10" s="1377"/>
    </row>
    <row r="11" spans="1:9" ht="17.25" customHeight="1">
      <c r="A11" s="1378"/>
      <c r="B11" s="1378"/>
      <c r="C11" s="1378"/>
      <c r="D11" s="1378"/>
      <c r="E11" s="1378"/>
      <c r="F11" s="1378"/>
      <c r="G11" s="1378"/>
      <c r="H11" s="1377"/>
      <c r="I11" s="1377"/>
    </row>
    <row r="12" spans="1:9" ht="17.25" customHeight="1">
      <c r="A12" s="1378"/>
      <c r="B12" s="1378"/>
      <c r="C12" s="1378"/>
      <c r="D12" s="1378"/>
      <c r="E12" s="1378"/>
      <c r="F12" s="1378"/>
      <c r="G12" s="1378"/>
      <c r="H12" s="1377"/>
      <c r="I12" s="1377"/>
    </row>
    <row r="13" spans="1:9" ht="17.25" customHeight="1">
      <c r="A13" s="1378"/>
      <c r="B13" s="1378"/>
      <c r="C13" s="1378"/>
      <c r="D13" s="1378"/>
      <c r="E13" s="1378"/>
      <c r="F13" s="1378"/>
      <c r="G13" s="1378"/>
      <c r="H13" s="1377"/>
      <c r="I13" s="1377"/>
    </row>
    <row r="14" spans="1:9" ht="17.25" customHeight="1">
      <c r="A14" s="1378"/>
      <c r="B14" s="1378"/>
      <c r="C14" s="1378"/>
      <c r="D14" s="1378"/>
      <c r="E14" s="1378"/>
      <c r="F14" s="1378"/>
      <c r="G14" s="1378"/>
      <c r="H14" s="1377"/>
      <c r="I14" s="1377"/>
    </row>
    <row r="15" spans="1:9" ht="17.25" customHeight="1">
      <c r="A15" s="1378"/>
      <c r="B15" s="1378"/>
      <c r="C15" s="1378"/>
      <c r="D15" s="1378"/>
      <c r="E15" s="1378"/>
      <c r="F15" s="1378"/>
      <c r="G15" s="1378"/>
      <c r="H15" s="1377"/>
      <c r="I15" s="1377"/>
    </row>
    <row r="16" spans="1:9" ht="17.25" customHeight="1">
      <c r="A16" s="1378"/>
      <c r="B16" s="1378"/>
      <c r="C16" s="1378"/>
      <c r="D16" s="1378"/>
      <c r="E16" s="1378"/>
      <c r="F16" s="1378"/>
      <c r="G16" s="1378"/>
      <c r="H16" s="1377"/>
      <c r="I16" s="1377"/>
    </row>
    <row r="17" spans="1:9" ht="17.25" customHeight="1">
      <c r="A17" s="1378"/>
      <c r="B17" s="1378"/>
      <c r="C17" s="1378"/>
      <c r="D17" s="1378"/>
      <c r="E17" s="1378"/>
      <c r="F17" s="1378"/>
      <c r="G17" s="1378"/>
      <c r="H17" s="1377"/>
      <c r="I17" s="1377"/>
    </row>
    <row r="18" spans="1:9" ht="17.25" customHeight="1">
      <c r="A18" s="1378"/>
      <c r="B18" s="1378"/>
      <c r="C18" s="1378"/>
      <c r="D18" s="1378"/>
      <c r="E18" s="1378"/>
      <c r="F18" s="1378"/>
      <c r="G18" s="1378"/>
      <c r="H18" s="1377"/>
      <c r="I18" s="1377"/>
    </row>
    <row r="19" spans="1:9" ht="17.25" customHeight="1">
      <c r="A19" s="1378"/>
      <c r="B19" s="1378"/>
      <c r="C19" s="1378"/>
      <c r="D19" s="1378"/>
      <c r="E19" s="1378"/>
      <c r="F19" s="1378"/>
      <c r="G19" s="1378"/>
      <c r="H19" s="1377"/>
      <c r="I19" s="1377"/>
    </row>
    <row r="20" spans="1:9" ht="17.25" customHeight="1">
      <c r="A20" s="1378"/>
      <c r="B20" s="1378"/>
      <c r="C20" s="1378"/>
      <c r="D20" s="1378"/>
      <c r="E20" s="1378"/>
      <c r="F20" s="1378"/>
      <c r="G20" s="1378"/>
      <c r="H20" s="1377"/>
      <c r="I20" s="1377"/>
    </row>
    <row r="21" spans="1:9" ht="17.25" customHeight="1">
      <c r="A21" s="1378"/>
      <c r="B21" s="1378"/>
      <c r="C21" s="1378"/>
      <c r="D21" s="1378"/>
      <c r="E21" s="1378"/>
      <c r="F21" s="1378"/>
      <c r="G21" s="1378"/>
      <c r="H21" s="1377"/>
      <c r="I21" s="1377"/>
    </row>
    <row r="22" spans="1:9" ht="17.25" customHeight="1">
      <c r="A22" s="1378"/>
      <c r="B22" s="1378"/>
      <c r="C22" s="1378"/>
      <c r="D22" s="1378"/>
      <c r="E22" s="1378"/>
      <c r="F22" s="1378"/>
      <c r="G22" s="1378"/>
      <c r="H22" s="1377"/>
      <c r="I22" s="1377"/>
    </row>
    <row r="23" spans="1:9" ht="17.25" customHeight="1">
      <c r="A23" s="1378"/>
      <c r="B23" s="1378"/>
      <c r="C23" s="1378"/>
      <c r="D23" s="1378"/>
      <c r="E23" s="1378"/>
      <c r="F23" s="1378"/>
      <c r="G23" s="1378"/>
      <c r="H23" s="1377"/>
      <c r="I23" s="1377"/>
    </row>
    <row r="24" spans="1:9" ht="17.25" customHeight="1">
      <c r="A24" s="1378"/>
      <c r="B24" s="1378"/>
      <c r="C24" s="1378"/>
      <c r="D24" s="1378"/>
      <c r="E24" s="1378"/>
      <c r="F24" s="1378"/>
      <c r="G24" s="1378"/>
      <c r="H24" s="1377"/>
      <c r="I24" s="1377"/>
    </row>
    <row r="25" spans="1:9" ht="17.25" customHeight="1">
      <c r="G25" s="4" t="s">
        <v>440</v>
      </c>
      <c r="H25" s="229">
        <f>SUM(H5:H24)</f>
        <v>0</v>
      </c>
      <c r="I25" s="229">
        <f>SUM(I5:I24)</f>
        <v>0</v>
      </c>
    </row>
    <row r="27" spans="1:9" ht="17.25" customHeight="1">
      <c r="A27" s="21" t="s">
        <v>495</v>
      </c>
      <c r="B27" s="3" t="s">
        <v>496</v>
      </c>
      <c r="D27" s="3" t="s">
        <v>497</v>
      </c>
    </row>
    <row r="28" spans="1:9" ht="17.25" customHeight="1">
      <c r="D28" s="3" t="s">
        <v>500</v>
      </c>
    </row>
    <row r="29" spans="1:9" ht="17.25" customHeight="1">
      <c r="A29" s="21" t="s">
        <v>482</v>
      </c>
      <c r="B29" s="3" t="s">
        <v>489</v>
      </c>
    </row>
    <row r="30" spans="1:9" ht="17.25" customHeight="1">
      <c r="B30" s="3" t="s">
        <v>490</v>
      </c>
    </row>
    <row r="31" spans="1:9" ht="17.25" customHeight="1">
      <c r="B31" s="3" t="s">
        <v>510</v>
      </c>
    </row>
    <row r="32" spans="1:9" ht="17.25" customHeight="1">
      <c r="B32" s="21" t="s">
        <v>483</v>
      </c>
      <c r="C32" s="3" t="s">
        <v>491</v>
      </c>
    </row>
    <row r="33" spans="2:3" ht="17.25" customHeight="1">
      <c r="B33" s="21" t="s">
        <v>484</v>
      </c>
      <c r="C33" s="3" t="s">
        <v>492</v>
      </c>
    </row>
    <row r="34" spans="2:3" ht="17.25" customHeight="1">
      <c r="B34" s="21" t="s">
        <v>485</v>
      </c>
      <c r="C34" s="3" t="s">
        <v>486</v>
      </c>
    </row>
    <row r="35" spans="2:3" ht="17.25" customHeight="1">
      <c r="B35" s="21" t="s">
        <v>487</v>
      </c>
      <c r="C35" s="3" t="s">
        <v>494</v>
      </c>
    </row>
    <row r="36" spans="2:3" ht="17.25" customHeight="1">
      <c r="B36" s="21" t="s">
        <v>488</v>
      </c>
      <c r="C36" s="3" t="s">
        <v>493</v>
      </c>
    </row>
  </sheetData>
  <mergeCells count="53">
    <mergeCell ref="A23:D24"/>
    <mergeCell ref="E23:E24"/>
    <mergeCell ref="H23:H24"/>
    <mergeCell ref="I23:I24"/>
    <mergeCell ref="F23:G24"/>
    <mergeCell ref="A21:D22"/>
    <mergeCell ref="E21:E22"/>
    <mergeCell ref="H21:H22"/>
    <mergeCell ref="I21:I22"/>
    <mergeCell ref="F21:G22"/>
    <mergeCell ref="A2:I2"/>
    <mergeCell ref="F4:G4"/>
    <mergeCell ref="A11:D12"/>
    <mergeCell ref="E11:E12"/>
    <mergeCell ref="H11:H12"/>
    <mergeCell ref="I11:I12"/>
    <mergeCell ref="A9:D10"/>
    <mergeCell ref="E9:E10"/>
    <mergeCell ref="H9:H10"/>
    <mergeCell ref="I9:I10"/>
    <mergeCell ref="A7:D8"/>
    <mergeCell ref="E7:E8"/>
    <mergeCell ref="H7:H8"/>
    <mergeCell ref="I7:I8"/>
    <mergeCell ref="I5:I6"/>
    <mergeCell ref="F5:G6"/>
    <mergeCell ref="A19:D20"/>
    <mergeCell ref="E19:E20"/>
    <mergeCell ref="H19:H20"/>
    <mergeCell ref="I19:I20"/>
    <mergeCell ref="F19:G20"/>
    <mergeCell ref="A17:D18"/>
    <mergeCell ref="E17:E18"/>
    <mergeCell ref="H17:H18"/>
    <mergeCell ref="I17:I18"/>
    <mergeCell ref="F17:G18"/>
    <mergeCell ref="A15:D16"/>
    <mergeCell ref="E15:E16"/>
    <mergeCell ref="H15:H16"/>
    <mergeCell ref="I15:I16"/>
    <mergeCell ref="F15:G16"/>
    <mergeCell ref="A13:D14"/>
    <mergeCell ref="E13:E14"/>
    <mergeCell ref="H13:H14"/>
    <mergeCell ref="I13:I14"/>
    <mergeCell ref="F13:G14"/>
    <mergeCell ref="H5:H6"/>
    <mergeCell ref="F9:G10"/>
    <mergeCell ref="F11:G12"/>
    <mergeCell ref="F7:G8"/>
    <mergeCell ref="A4:D4"/>
    <mergeCell ref="A5:D6"/>
    <mergeCell ref="E5:E6"/>
  </mergeCells>
  <phoneticPr fontId="1"/>
  <printOptions horizontalCentered="1"/>
  <pageMargins left="0.51181102362204722" right="0.51181102362204722" top="0.74803149606299213" bottom="0.55118110236220474" header="0.31496062992125984" footer="0.31496062992125984"/>
  <pageSetup paperSize="9" scale="88" orientation="portrait"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464F-4113-4A59-9A0C-84930F3EA78B}">
  <sheetPr>
    <tabColor theme="9" tint="0.59999389629810485"/>
  </sheetPr>
  <dimension ref="B1:AC44"/>
  <sheetViews>
    <sheetView showGridLines="0" view="pageBreakPreview" topLeftCell="A14" zoomScaleNormal="100" workbookViewId="0">
      <selection activeCell="Q26" sqref="Q26"/>
    </sheetView>
  </sheetViews>
  <sheetFormatPr defaultColWidth="9" defaultRowHeight="13"/>
  <cols>
    <col min="1" max="1" width="1.453125" style="337" customWidth="1"/>
    <col min="2" max="2" width="15.90625" style="337" customWidth="1"/>
    <col min="3" max="9" width="2.90625" style="337" customWidth="1"/>
    <col min="10" max="12" width="9" style="337"/>
    <col min="13" max="13" width="2.7265625" style="337" customWidth="1"/>
    <col min="14" max="16384" width="9" style="337"/>
  </cols>
  <sheetData>
    <row r="1" spans="2:13" ht="21" hidden="1" customHeight="1">
      <c r="B1" s="336" t="s">
        <v>767</v>
      </c>
    </row>
    <row r="2" spans="2:13" ht="14.25" hidden="1" customHeight="1"/>
    <row r="3" spans="2:13" ht="21" hidden="1" customHeight="1">
      <c r="B3" s="338"/>
    </row>
    <row r="4" spans="2:13" hidden="1">
      <c r="B4" s="339"/>
    </row>
    <row r="5" spans="2:13" hidden="1"/>
    <row r="6" spans="2:13" ht="18" hidden="1" customHeight="1">
      <c r="B6" s="340" t="s">
        <v>768</v>
      </c>
      <c r="C6" s="1381"/>
      <c r="D6" s="1381"/>
      <c r="E6" s="1381"/>
      <c r="F6" s="1381"/>
      <c r="G6" s="1381"/>
      <c r="H6" s="1381"/>
      <c r="I6" s="1381"/>
    </row>
    <row r="7" spans="2:13" ht="18" hidden="1" customHeight="1">
      <c r="B7" s="340" t="s">
        <v>769</v>
      </c>
      <c r="C7" s="1382"/>
      <c r="D7" s="1382"/>
      <c r="E7" s="1382"/>
      <c r="F7" s="1382"/>
      <c r="G7" s="1382"/>
      <c r="H7" s="1382"/>
      <c r="I7" s="1382"/>
    </row>
    <row r="8" spans="2:13" ht="18" hidden="1" customHeight="1">
      <c r="B8" s="340" t="s">
        <v>770</v>
      </c>
      <c r="C8" s="1383"/>
      <c r="D8" s="1383"/>
      <c r="E8" s="1383"/>
      <c r="F8" s="1383"/>
      <c r="G8" s="1383"/>
      <c r="H8" s="1383"/>
      <c r="I8" s="1383"/>
    </row>
    <row r="9" spans="2:13" ht="18" hidden="1" customHeight="1">
      <c r="B9" s="340" t="s">
        <v>771</v>
      </c>
      <c r="C9" s="1384"/>
      <c r="D9" s="1384"/>
      <c r="E9" s="1384"/>
      <c r="F9" s="1384"/>
      <c r="G9" s="1384"/>
      <c r="H9" s="1384"/>
      <c r="I9" s="1384"/>
      <c r="K9" s="1385"/>
      <c r="L9" s="1385"/>
      <c r="M9" s="1385"/>
    </row>
    <row r="10" spans="2:13" ht="18" hidden="1" customHeight="1">
      <c r="B10" s="340" t="s">
        <v>772</v>
      </c>
      <c r="C10" s="1379"/>
      <c r="D10" s="1379"/>
      <c r="E10" s="1379"/>
      <c r="F10" s="1379"/>
      <c r="G10" s="1379"/>
      <c r="H10" s="1379"/>
      <c r="I10" s="1379"/>
    </row>
    <row r="11" spans="2:13" ht="10" hidden="1" customHeight="1"/>
    <row r="12" spans="2:13" ht="10" hidden="1" customHeight="1"/>
    <row r="13" spans="2:13" ht="20.149999999999999" hidden="1" customHeight="1">
      <c r="B13" s="341" t="s">
        <v>773</v>
      </c>
      <c r="C13" s="356"/>
      <c r="D13" s="356"/>
      <c r="E13" s="356"/>
      <c r="F13" s="356"/>
      <c r="G13" s="356"/>
    </row>
    <row r="14" spans="2:13" ht="10" customHeight="1">
      <c r="B14" s="342"/>
    </row>
    <row r="15" spans="2:13" ht="15.75" customHeight="1">
      <c r="B15" s="357" t="s">
        <v>803</v>
      </c>
    </row>
    <row r="16" spans="2:13" ht="20.149999999999999" customHeight="1">
      <c r="B16" s="337" t="s">
        <v>774</v>
      </c>
    </row>
    <row r="17" spans="2:29" ht="20.149999999999999" customHeight="1">
      <c r="B17" s="340" t="s">
        <v>775</v>
      </c>
      <c r="C17" s="343"/>
      <c r="D17" s="344" t="s">
        <v>776</v>
      </c>
    </row>
    <row r="18" spans="2:29" ht="10" customHeight="1">
      <c r="B18" s="342"/>
    </row>
    <row r="19" spans="2:29" ht="20.149999999999999" customHeight="1">
      <c r="B19" s="340" t="s">
        <v>777</v>
      </c>
      <c r="C19" s="1380"/>
      <c r="D19" s="1380"/>
      <c r="E19" s="1380"/>
      <c r="F19" s="1380"/>
      <c r="G19" s="1380"/>
      <c r="H19" s="1380"/>
      <c r="I19" s="1380"/>
      <c r="J19" s="1380"/>
      <c r="K19" s="1380"/>
      <c r="L19" s="1380"/>
      <c r="N19" s="1386" t="str">
        <f>IF(AND(ISERROR(FIND("事務所",C19,1))=FALSE,ISERROR(FIND("会社",C19,1)),ISERROR(FIND("法人",C19,1)),C17=2),"法人格かどうか確認してください","")</f>
        <v/>
      </c>
      <c r="O19" s="1387"/>
      <c r="P19" s="1387"/>
      <c r="Q19" s="1387"/>
      <c r="R19" s="1387"/>
      <c r="S19" s="1387"/>
    </row>
    <row r="20" spans="2:29" ht="10" customHeight="1">
      <c r="B20" s="342"/>
    </row>
    <row r="21" spans="2:29" ht="20.149999999999999" customHeight="1">
      <c r="B21" s="340" t="s">
        <v>778</v>
      </c>
      <c r="C21" s="1388"/>
      <c r="D21" s="1388"/>
      <c r="E21" s="1388"/>
      <c r="F21" s="1388"/>
      <c r="G21" s="1388"/>
      <c r="H21" s="1388"/>
      <c r="I21" s="1388"/>
      <c r="J21" s="1388"/>
      <c r="K21" s="1388"/>
      <c r="L21" s="1388"/>
    </row>
    <row r="22" spans="2:29" ht="10" customHeight="1">
      <c r="B22" s="342"/>
    </row>
    <row r="23" spans="2:29" ht="20.149999999999999" customHeight="1">
      <c r="B23" s="340" t="s">
        <v>779</v>
      </c>
      <c r="C23" s="345" t="s">
        <v>780</v>
      </c>
      <c r="D23" s="1389"/>
      <c r="E23" s="1390"/>
      <c r="F23" s="1391"/>
      <c r="G23" s="346" t="s">
        <v>781</v>
      </c>
      <c r="H23" s="1389"/>
      <c r="I23" s="1390"/>
      <c r="J23" s="1391"/>
      <c r="N23" s="337" t="str">
        <f>IF(D23="","",IF(OR(LEN(D23)&lt;&gt;3,LEN(H23)&lt;&gt;4),"郵便番号が不正です。 ",""))</f>
        <v/>
      </c>
    </row>
    <row r="24" spans="2:29" ht="10" customHeight="1">
      <c r="B24" s="342"/>
    </row>
    <row r="25" spans="2:29" ht="20.149999999999999" customHeight="1">
      <c r="B25" s="340" t="s">
        <v>782</v>
      </c>
      <c r="C25" s="1388"/>
      <c r="D25" s="1388"/>
      <c r="E25" s="1388"/>
      <c r="F25" s="1388"/>
      <c r="G25" s="1388"/>
      <c r="H25" s="1388"/>
      <c r="I25" s="1388"/>
      <c r="J25" s="1388"/>
      <c r="K25" s="1388"/>
      <c r="L25" s="1388"/>
    </row>
    <row r="26" spans="2:29" ht="20.149999999999999" customHeight="1">
      <c r="B26" s="342"/>
      <c r="C26" s="1388"/>
      <c r="D26" s="1388"/>
      <c r="E26" s="1388"/>
      <c r="F26" s="1388"/>
      <c r="G26" s="1388"/>
      <c r="H26" s="1388"/>
      <c r="I26" s="1388"/>
      <c r="J26" s="1388"/>
      <c r="K26" s="1388"/>
      <c r="L26" s="1388"/>
    </row>
    <row r="27" spans="2:29" ht="10" customHeight="1">
      <c r="B27" s="342"/>
    </row>
    <row r="28" spans="2:29" ht="20.149999999999999" customHeight="1">
      <c r="B28" s="340" t="s">
        <v>783</v>
      </c>
      <c r="C28" s="1388"/>
      <c r="D28" s="1388"/>
      <c r="E28" s="1388"/>
      <c r="F28" s="1388"/>
      <c r="G28" s="1388"/>
      <c r="H28" s="1388"/>
      <c r="I28" s="1388"/>
    </row>
    <row r="29" spans="2:29" ht="10" customHeight="1">
      <c r="B29" s="342"/>
      <c r="C29" s="347"/>
      <c r="D29" s="347"/>
      <c r="E29" s="347"/>
      <c r="F29" s="347"/>
      <c r="G29" s="347"/>
      <c r="H29" s="347"/>
      <c r="I29" s="347"/>
    </row>
    <row r="30" spans="2:29" ht="10" customHeight="1">
      <c r="B30" s="342"/>
      <c r="C30" s="347"/>
      <c r="D30" s="347"/>
      <c r="E30" s="347"/>
      <c r="F30" s="347"/>
      <c r="G30" s="347"/>
      <c r="H30" s="347"/>
      <c r="I30" s="347"/>
    </row>
    <row r="31" spans="2:29" ht="20.149999999999999" customHeight="1">
      <c r="B31" s="348" t="s">
        <v>784</v>
      </c>
    </row>
    <row r="32" spans="2:29" ht="20.149999999999999" customHeight="1">
      <c r="B32" s="340" t="s">
        <v>785</v>
      </c>
      <c r="C32" s="1388"/>
      <c r="D32" s="1388"/>
      <c r="E32" s="1388"/>
      <c r="F32" s="1388"/>
      <c r="G32" s="1388"/>
      <c r="H32" s="1388"/>
      <c r="I32" s="1388"/>
      <c r="J32" s="1388"/>
      <c r="K32" s="1388"/>
      <c r="L32" s="1388"/>
      <c r="N32" s="1398" t="str">
        <f>IF(C32="","",IF(AND(ISERROR(FIND("ゆうちょ",C32,1))=FALSE,ISERROR(MATCH(LEFT(C34,1),T32:AC32,0))),"ゆうちょ銀行の支店名は漢数字の3桁です。"&amp;CHAR(10)&amp;"郵便貯金の口座情報(記号5桁と口座番号7桁)をお持ちの場合は、"&amp;CHAR(10)&amp;"以下のアドレスで変換してください。",""))</f>
        <v/>
      </c>
      <c r="O32" s="1398"/>
      <c r="P32" s="1398"/>
      <c r="Q32" s="1398"/>
      <c r="R32" s="1398"/>
      <c r="S32" s="1398"/>
      <c r="T32" s="349" t="s">
        <v>786</v>
      </c>
      <c r="U32" s="349" t="s">
        <v>787</v>
      </c>
      <c r="V32" s="349" t="s">
        <v>788</v>
      </c>
      <c r="W32" s="349" t="s">
        <v>789</v>
      </c>
      <c r="X32" s="349" t="s">
        <v>790</v>
      </c>
      <c r="Y32" s="349" t="s">
        <v>791</v>
      </c>
      <c r="Z32" s="349" t="s">
        <v>792</v>
      </c>
      <c r="AA32" s="349" t="s">
        <v>793</v>
      </c>
      <c r="AB32" s="349" t="s">
        <v>794</v>
      </c>
      <c r="AC32" s="349" t="s">
        <v>795</v>
      </c>
    </row>
    <row r="33" spans="2:19" ht="10" customHeight="1">
      <c r="B33" s="342"/>
      <c r="N33" s="1398"/>
      <c r="O33" s="1398"/>
      <c r="P33" s="1398"/>
      <c r="Q33" s="1398"/>
      <c r="R33" s="1398"/>
      <c r="S33" s="1398"/>
    </row>
    <row r="34" spans="2:19" ht="20.149999999999999" customHeight="1">
      <c r="B34" s="340" t="s">
        <v>796</v>
      </c>
      <c r="C34" s="1388"/>
      <c r="D34" s="1388"/>
      <c r="E34" s="1388"/>
      <c r="F34" s="1388"/>
      <c r="G34" s="1388"/>
      <c r="H34" s="1388"/>
      <c r="I34" s="1388"/>
      <c r="J34" s="1388"/>
      <c r="K34" s="1388"/>
      <c r="L34" s="1388"/>
      <c r="N34" s="1398"/>
      <c r="O34" s="1398"/>
      <c r="P34" s="1398"/>
      <c r="Q34" s="1398"/>
      <c r="R34" s="1398"/>
      <c r="S34" s="1398"/>
    </row>
    <row r="35" spans="2:19" ht="10" customHeight="1">
      <c r="B35" s="342"/>
    </row>
    <row r="36" spans="2:19" ht="20.149999999999999" customHeight="1">
      <c r="B36" s="340" t="s">
        <v>797</v>
      </c>
      <c r="C36" s="350"/>
      <c r="D36" s="344" t="s">
        <v>798</v>
      </c>
    </row>
    <row r="37" spans="2:19" ht="10" customHeight="1">
      <c r="B37" s="342"/>
    </row>
    <row r="38" spans="2:19" ht="20.149999999999999" customHeight="1">
      <c r="B38" s="340" t="s">
        <v>799</v>
      </c>
      <c r="C38" s="351"/>
      <c r="D38" s="352"/>
      <c r="E38" s="352"/>
      <c r="F38" s="351"/>
      <c r="G38" s="352"/>
      <c r="H38" s="352"/>
      <c r="I38" s="351"/>
      <c r="J38" s="353" t="s">
        <v>800</v>
      </c>
    </row>
    <row r="39" spans="2:19" ht="10" customHeight="1"/>
    <row r="40" spans="2:19" ht="20.149999999999999" customHeight="1">
      <c r="B40" s="354" t="s">
        <v>801</v>
      </c>
      <c r="C40" s="1388"/>
      <c r="D40" s="1388"/>
      <c r="E40" s="1388"/>
      <c r="F40" s="1388"/>
      <c r="G40" s="1388"/>
      <c r="H40" s="1388"/>
      <c r="I40" s="1388"/>
      <c r="J40" s="1388"/>
      <c r="K40" s="1388"/>
      <c r="L40" s="1388"/>
    </row>
    <row r="42" spans="2:19">
      <c r="B42" s="1392" t="s">
        <v>802</v>
      </c>
      <c r="C42" s="1393"/>
      <c r="D42" s="1393"/>
      <c r="E42" s="1393"/>
      <c r="F42" s="1393"/>
      <c r="G42" s="1393"/>
      <c r="H42" s="1393"/>
      <c r="I42" s="1393"/>
      <c r="J42" s="1393"/>
      <c r="K42" s="1393"/>
      <c r="L42" s="1394"/>
    </row>
    <row r="43" spans="2:19">
      <c r="B43" s="1395"/>
      <c r="C43" s="1396"/>
      <c r="D43" s="1396"/>
      <c r="E43" s="1396"/>
      <c r="F43" s="1396"/>
      <c r="G43" s="1396"/>
      <c r="H43" s="1396"/>
      <c r="I43" s="1396"/>
      <c r="J43" s="1396"/>
      <c r="K43" s="1396"/>
      <c r="L43" s="1397"/>
    </row>
    <row r="44" spans="2:19">
      <c r="M44" s="355"/>
    </row>
  </sheetData>
  <mergeCells count="19">
    <mergeCell ref="N19:S19"/>
    <mergeCell ref="C21:L21"/>
    <mergeCell ref="D23:F23"/>
    <mergeCell ref="H23:J23"/>
    <mergeCell ref="B42:L43"/>
    <mergeCell ref="C26:L26"/>
    <mergeCell ref="C28:I28"/>
    <mergeCell ref="C32:L32"/>
    <mergeCell ref="N32:S34"/>
    <mergeCell ref="C34:L34"/>
    <mergeCell ref="C40:L40"/>
    <mergeCell ref="C25:L25"/>
    <mergeCell ref="C10:I10"/>
    <mergeCell ref="C19:L19"/>
    <mergeCell ref="C6:I6"/>
    <mergeCell ref="C7:I7"/>
    <mergeCell ref="C8:I8"/>
    <mergeCell ref="C9:I9"/>
    <mergeCell ref="K9:M9"/>
  </mergeCells>
  <phoneticPr fontId="1"/>
  <dataValidations count="8">
    <dataValidation imeMode="halfKatakana" allowBlank="1" showInputMessage="1" showErrorMessage="1" sqref="C40:L40" xr:uid="{5FB5BA53-CDB1-4D3E-B3F8-C1F6581D07A5}"/>
    <dataValidation imeMode="disabled" allowBlank="1" showInputMessage="1" showErrorMessage="1" sqref="C17" xr:uid="{0673649D-9782-4262-8BC7-9A07EAD77A79}"/>
    <dataValidation errorStyle="warning" imeMode="disabled" operator="greaterThan" allowBlank="1" showInputMessage="1" showErrorMessage="1" errorTitle="入力データエラー" error="郵便番号は数字のはずです。" sqref="H23:J23 D23:F23" xr:uid="{45D76415-5816-4AED-AC0B-88ED45F49CA5}"/>
    <dataValidation type="whole" imeMode="disabled" allowBlank="1" showInputMessage="1" showErrorMessage="1" errorTitle="入力数値エラー" error="1.普通預金か、2.当座預金を番号で指定してください。" sqref="C36" xr:uid="{A53CD461-47B3-4484-B304-14CBB6ADED82}">
      <formula1>1</formula1>
      <formula2>2</formula2>
    </dataValidation>
    <dataValidation imeMode="hiragana" allowBlank="1" showInputMessage="1" showErrorMessage="1" sqref="C34:L34 C32:L32 C26:L26 B42" xr:uid="{1C04F38C-D881-4935-8674-D965132010F0}"/>
    <dataValidation errorStyle="warning" imeMode="disabled" operator="greaterThan" allowBlank="1" showInputMessage="1" showErrorMessage="1" sqref="C28:I30 C38:I38" xr:uid="{F6EA2AE3-ECEC-4845-AFBB-3F08B5661F1A}"/>
    <dataValidation imeMode="fullKatakana" allowBlank="1" showInputMessage="1" showErrorMessage="1" sqref="C21:L21" xr:uid="{90CA186F-09A8-4EC5-B635-A460AA43D00F}"/>
    <dataValidation type="whole" errorStyle="warning" imeMode="off" operator="greaterThan" allowBlank="1" showInputMessage="1" showErrorMessage="1" sqref="C6:I6 C9:I9" xr:uid="{0DDA68B1-5B4B-4818-A6CC-14BEC21604EF}">
      <formula1>0</formula1>
    </dataValidation>
  </dataValidations>
  <hyperlinks>
    <hyperlink ref="N36" r:id="rId1" display="http://www.jp-bank.japanpost.jp/kojin/sokin/furikomi/kouza/kj_sk_fm_kz_1.html" xr:uid="{E29C8FF1-B120-4363-856D-74EE41F7BDB8}"/>
  </hyperlinks>
  <printOptions horizontalCentered="1"/>
  <pageMargins left="0.19685039370078741" right="0.19685039370078741" top="0.59055118110236227" bottom="0.39370078740157483" header="0.51181102362204722" footer="0.51181102362204722"/>
  <pageSetup paperSize="9" scale="120" orientation="portrait" r:id="rId2"/>
  <headerFooter alignWithMargins="0"/>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84CDF-A8DA-4DA1-BD0C-27B495A5000E}">
  <sheetPr>
    <tabColor theme="9" tint="0.39997558519241921"/>
  </sheetPr>
  <dimension ref="A2:J23"/>
  <sheetViews>
    <sheetView showGridLines="0" view="pageBreakPreview" zoomScaleNormal="100" zoomScaleSheetLayoutView="100" workbookViewId="0">
      <selection activeCell="N17" sqref="N17"/>
    </sheetView>
  </sheetViews>
  <sheetFormatPr defaultColWidth="9" defaultRowHeight="17.25" customHeight="1"/>
  <cols>
    <col min="1" max="1" width="19.08984375" style="3" bestFit="1" customWidth="1"/>
    <col min="2" max="8" width="5.6328125" style="3" customWidth="1"/>
    <col min="9" max="9" width="26.90625" style="3" customWidth="1"/>
    <col min="10" max="16384" width="9" style="3"/>
  </cols>
  <sheetData>
    <row r="2" spans="1:10" ht="17.25" customHeight="1">
      <c r="A2" s="700" t="s">
        <v>1003</v>
      </c>
      <c r="B2" s="700"/>
      <c r="C2" s="700"/>
      <c r="D2" s="700"/>
      <c r="E2" s="700"/>
      <c r="F2" s="700"/>
      <c r="G2" s="700"/>
      <c r="H2" s="700"/>
      <c r="I2" s="700"/>
    </row>
    <row r="3" spans="1:10" ht="17.25" customHeight="1">
      <c r="A3" s="459"/>
      <c r="B3" s="459"/>
      <c r="C3" s="459"/>
      <c r="D3" s="459"/>
      <c r="E3" s="459"/>
      <c r="F3" s="459"/>
      <c r="G3" s="459"/>
      <c r="H3" s="459"/>
      <c r="I3" s="459"/>
    </row>
    <row r="5" spans="1:10" ht="17.25" customHeight="1">
      <c r="A5" s="21"/>
    </row>
    <row r="6" spans="1:10" ht="17.25" customHeight="1">
      <c r="A6" s="44" t="s">
        <v>1004</v>
      </c>
      <c r="B6" s="1343"/>
      <c r="C6" s="1343"/>
      <c r="D6" s="1343"/>
      <c r="E6" s="1343"/>
      <c r="F6" s="1343"/>
      <c r="G6" s="1343"/>
      <c r="H6" s="1343"/>
      <c r="I6" s="1343"/>
    </row>
    <row r="7" spans="1:10" ht="17.25" customHeight="1">
      <c r="A7" s="44" t="s">
        <v>1005</v>
      </c>
      <c r="B7" s="1399"/>
      <c r="C7" s="1399"/>
      <c r="D7" s="1399"/>
      <c r="E7" s="1399"/>
      <c r="F7" s="1399"/>
      <c r="G7" s="1399"/>
      <c r="H7" s="1399"/>
      <c r="I7" s="1399"/>
    </row>
    <row r="8" spans="1:10" ht="17.25" customHeight="1">
      <c r="A8" s="1179" t="s">
        <v>1006</v>
      </c>
      <c r="B8" s="1400"/>
      <c r="C8" s="1400"/>
      <c r="D8" s="1400"/>
      <c r="E8" s="1400"/>
      <c r="F8" s="1400"/>
      <c r="G8" s="1400"/>
      <c r="H8" s="1400"/>
      <c r="I8" s="1400"/>
    </row>
    <row r="9" spans="1:10" ht="17.25" customHeight="1">
      <c r="A9" s="1179"/>
      <c r="B9" s="1400"/>
      <c r="C9" s="1400"/>
      <c r="D9" s="1400"/>
      <c r="E9" s="1400"/>
      <c r="F9" s="1400"/>
      <c r="G9" s="1400"/>
      <c r="H9" s="1400"/>
      <c r="I9" s="1400"/>
    </row>
    <row r="10" spans="1:10" ht="17.25" customHeight="1">
      <c r="A10" s="44" t="s">
        <v>1007</v>
      </c>
      <c r="B10" s="1343"/>
      <c r="C10" s="1343"/>
      <c r="D10" s="1343"/>
      <c r="E10" s="1343"/>
      <c r="F10" s="1343"/>
      <c r="G10" s="1343"/>
      <c r="H10" s="1343"/>
      <c r="I10" s="1343"/>
    </row>
    <row r="11" spans="1:10" ht="17.25" customHeight="1">
      <c r="A11" s="44" t="s">
        <v>1008</v>
      </c>
      <c r="B11" s="1343"/>
      <c r="C11" s="1343"/>
      <c r="D11" s="1343"/>
      <c r="E11" s="1343"/>
      <c r="F11" s="1343"/>
      <c r="G11" s="1343"/>
      <c r="H11" s="1343"/>
      <c r="I11" s="1343"/>
      <c r="J11" s="47"/>
    </row>
    <row r="12" spans="1:10" ht="17.25" customHeight="1">
      <c r="A12" s="44" t="s">
        <v>1009</v>
      </c>
      <c r="B12" s="1343"/>
      <c r="C12" s="1343"/>
      <c r="D12" s="1343"/>
      <c r="E12" s="1343"/>
      <c r="F12" s="1343"/>
      <c r="G12" s="1343"/>
      <c r="H12" s="1343"/>
      <c r="I12" s="1343"/>
      <c r="J12" s="47"/>
    </row>
    <row r="13" spans="1:10" ht="17.25" customHeight="1">
      <c r="A13" s="1179" t="s">
        <v>1010</v>
      </c>
      <c r="B13" s="1400"/>
      <c r="C13" s="1400"/>
      <c r="D13" s="1400"/>
      <c r="E13" s="1400"/>
      <c r="F13" s="1400"/>
      <c r="G13" s="1400"/>
      <c r="H13" s="1400"/>
      <c r="I13" s="1400"/>
      <c r="J13" s="47"/>
    </row>
    <row r="14" spans="1:10" ht="17.25" customHeight="1">
      <c r="A14" s="1179"/>
      <c r="B14" s="1400"/>
      <c r="C14" s="1400"/>
      <c r="D14" s="1400"/>
      <c r="E14" s="1400"/>
      <c r="F14" s="1400"/>
      <c r="G14" s="1400"/>
      <c r="H14" s="1400"/>
      <c r="I14" s="1400"/>
    </row>
    <row r="15" spans="1:10" ht="17.25" customHeight="1">
      <c r="A15" s="44" t="s">
        <v>1011</v>
      </c>
      <c r="B15" s="1343"/>
      <c r="C15" s="1343"/>
      <c r="D15" s="1343"/>
      <c r="E15" s="1343"/>
      <c r="F15" s="1343"/>
      <c r="G15" s="1343"/>
      <c r="H15" s="1343"/>
      <c r="I15" s="1343"/>
      <c r="J15" s="47"/>
    </row>
    <row r="16" spans="1:10" ht="17.25" customHeight="1">
      <c r="A16" s="44" t="s">
        <v>1012</v>
      </c>
      <c r="B16" s="1343" t="s">
        <v>1013</v>
      </c>
      <c r="C16" s="1343"/>
      <c r="D16" s="1343"/>
      <c r="E16" s="1343"/>
      <c r="F16" s="1343"/>
      <c r="G16" s="1343"/>
      <c r="H16" s="1343"/>
      <c r="I16" s="1343"/>
      <c r="J16" s="47"/>
    </row>
    <row r="17" spans="1:10" ht="17.25" customHeight="1">
      <c r="A17" s="44" t="s">
        <v>1014</v>
      </c>
      <c r="B17" s="1401" t="s">
        <v>1015</v>
      </c>
      <c r="C17" s="1401"/>
      <c r="D17" s="1401"/>
      <c r="E17" s="1401"/>
      <c r="F17" s="1401"/>
      <c r="G17" s="1401"/>
      <c r="H17" s="1401"/>
      <c r="I17" s="1401"/>
      <c r="J17" s="47"/>
    </row>
    <row r="18" spans="1:10" ht="17.25" customHeight="1">
      <c r="A18" s="44" t="s">
        <v>1016</v>
      </c>
      <c r="B18" s="1401" t="s">
        <v>1017</v>
      </c>
      <c r="C18" s="1401"/>
      <c r="D18" s="1401"/>
      <c r="E18" s="1401"/>
      <c r="F18" s="1401"/>
      <c r="G18" s="1401"/>
      <c r="H18" s="1401"/>
      <c r="I18" s="1401"/>
      <c r="J18" s="47"/>
    </row>
    <row r="20" spans="1:10" ht="17.25" customHeight="1">
      <c r="A20" s="3" t="s">
        <v>1018</v>
      </c>
    </row>
    <row r="21" spans="1:10" ht="17.25" customHeight="1">
      <c r="A21" s="942"/>
      <c r="B21" s="942"/>
      <c r="C21" s="942"/>
      <c r="D21" s="942"/>
      <c r="E21" s="942"/>
      <c r="F21" s="942"/>
      <c r="G21" s="942"/>
      <c r="H21" s="942"/>
      <c r="I21" s="942"/>
    </row>
    <row r="22" spans="1:10" ht="17.25" customHeight="1">
      <c r="A22" s="942"/>
      <c r="B22" s="942"/>
      <c r="C22" s="942"/>
      <c r="D22" s="942"/>
      <c r="E22" s="942"/>
      <c r="F22" s="942"/>
      <c r="G22" s="942"/>
      <c r="H22" s="942"/>
      <c r="I22" s="942"/>
    </row>
    <row r="23" spans="1:10" ht="17.25" customHeight="1">
      <c r="A23" s="61"/>
      <c r="B23" s="61"/>
      <c r="C23" s="61"/>
      <c r="D23" s="61"/>
      <c r="E23" s="61"/>
      <c r="F23" s="61"/>
      <c r="G23" s="61"/>
      <c r="H23" s="61"/>
      <c r="I23" s="61"/>
    </row>
  </sheetData>
  <mergeCells count="15">
    <mergeCell ref="B17:I17"/>
    <mergeCell ref="B18:I18"/>
    <mergeCell ref="A21:I22"/>
    <mergeCell ref="B11:I11"/>
    <mergeCell ref="B12:I12"/>
    <mergeCell ref="A13:A14"/>
    <mergeCell ref="B13:I14"/>
    <mergeCell ref="B15:I15"/>
    <mergeCell ref="B16:I16"/>
    <mergeCell ref="B10:I10"/>
    <mergeCell ref="A2:I2"/>
    <mergeCell ref="B6:I6"/>
    <mergeCell ref="B7:I7"/>
    <mergeCell ref="A8:A9"/>
    <mergeCell ref="B8:I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Q104"/>
  <sheetViews>
    <sheetView showGridLines="0" view="pageBreakPreview" topLeftCell="A27" zoomScaleNormal="100" zoomScaleSheetLayoutView="100" workbookViewId="0">
      <selection activeCell="Q4" sqref="Q4:Q6"/>
    </sheetView>
  </sheetViews>
  <sheetFormatPr defaultColWidth="9" defaultRowHeight="17.25" customHeight="1"/>
  <cols>
    <col min="1" max="1" width="6.36328125" style="21" bestFit="1" customWidth="1"/>
    <col min="2" max="2" width="5.7265625" style="3" customWidth="1"/>
    <col min="3" max="3" width="9" style="3" customWidth="1"/>
    <col min="4" max="4" width="7.08984375" style="3" bestFit="1" customWidth="1"/>
    <col min="5" max="6" width="9" style="3" customWidth="1"/>
    <col min="7" max="8" width="9" style="3"/>
    <col min="9" max="9" width="14.08984375" style="3" bestFit="1" customWidth="1"/>
    <col min="10" max="10" width="9" style="3"/>
    <col min="11" max="11" width="11.453125" style="3" customWidth="1"/>
    <col min="12" max="15" width="9" style="3"/>
    <col min="16" max="16" width="16.08984375" style="3" customWidth="1"/>
    <col min="17" max="17" width="11.7265625" style="3" customWidth="1"/>
    <col min="18" max="16384" width="9" style="3"/>
  </cols>
  <sheetData>
    <row r="1" spans="1:17" ht="17.25" customHeight="1">
      <c r="P1" s="3" t="s">
        <v>1074</v>
      </c>
    </row>
    <row r="2" spans="1:17" ht="17.25" customHeight="1">
      <c r="A2" s="3" t="s">
        <v>38</v>
      </c>
      <c r="J2" s="735">
        <v>45017</v>
      </c>
      <c r="K2" s="735"/>
      <c r="P2" s="3" t="s">
        <v>1075</v>
      </c>
    </row>
    <row r="3" spans="1:17" ht="17.25" customHeight="1">
      <c r="A3" s="3" t="s">
        <v>39</v>
      </c>
    </row>
    <row r="4" spans="1:17" ht="17.25" customHeight="1">
      <c r="P4" s="3" t="s">
        <v>1076</v>
      </c>
      <c r="Q4" s="3" t="s">
        <v>1153</v>
      </c>
    </row>
    <row r="5" spans="1:17" ht="17.25" customHeight="1">
      <c r="A5" s="700" t="s">
        <v>12</v>
      </c>
      <c r="B5" s="700"/>
      <c r="C5" s="700"/>
      <c r="D5" s="700"/>
      <c r="E5" s="700"/>
      <c r="F5" s="700"/>
      <c r="G5" s="700"/>
      <c r="H5" s="700"/>
      <c r="I5" s="700"/>
      <c r="J5" s="700"/>
      <c r="K5" s="700"/>
      <c r="P5" s="3" t="s">
        <v>1077</v>
      </c>
      <c r="Q5" s="3" t="s">
        <v>1154</v>
      </c>
    </row>
    <row r="6" spans="1:17" ht="17.25" customHeight="1">
      <c r="P6" s="3" t="s">
        <v>1078</v>
      </c>
      <c r="Q6" s="3" t="s">
        <v>1155</v>
      </c>
    </row>
    <row r="7" spans="1:17" ht="37.5" customHeight="1">
      <c r="A7" s="756" t="s">
        <v>1072</v>
      </c>
      <c r="B7" s="770"/>
      <c r="C7" s="770"/>
      <c r="D7" s="765" t="s">
        <v>1073</v>
      </c>
      <c r="E7" s="766"/>
      <c r="F7" s="766"/>
      <c r="G7" s="766"/>
      <c r="H7" s="766"/>
      <c r="I7" s="767"/>
      <c r="J7" s="114" t="s">
        <v>1076</v>
      </c>
      <c r="K7" s="647" t="s">
        <v>1153</v>
      </c>
      <c r="P7" s="3" t="s">
        <v>1121</v>
      </c>
    </row>
    <row r="8" spans="1:17" ht="21" customHeight="1">
      <c r="A8" s="738"/>
      <c r="B8" s="771"/>
      <c r="C8" s="771"/>
      <c r="D8" s="772"/>
      <c r="E8" s="773"/>
      <c r="F8" s="773"/>
      <c r="G8" s="773"/>
      <c r="H8" s="773"/>
      <c r="I8" s="774"/>
      <c r="J8" s="632" t="s">
        <v>1129</v>
      </c>
      <c r="K8" s="633" t="s">
        <v>1130</v>
      </c>
      <c r="P8" s="3" t="s">
        <v>1122</v>
      </c>
    </row>
    <row r="9" spans="1:17" ht="9.65" customHeight="1"/>
    <row r="10" spans="1:17" ht="9.65" customHeight="1">
      <c r="P10" s="3" t="s">
        <v>1130</v>
      </c>
    </row>
    <row r="11" spans="1:17" ht="17.25" customHeight="1">
      <c r="A11" s="743" t="s">
        <v>40</v>
      </c>
      <c r="B11" s="743"/>
      <c r="C11" s="743"/>
      <c r="D11" s="756" t="s">
        <v>140</v>
      </c>
      <c r="E11" s="757"/>
      <c r="F11" s="768" t="s">
        <v>519</v>
      </c>
      <c r="G11" s="768"/>
      <c r="H11" s="768"/>
      <c r="I11" s="768"/>
      <c r="J11" s="768"/>
      <c r="K11" s="768"/>
      <c r="P11" s="3" t="s">
        <v>1131</v>
      </c>
    </row>
    <row r="12" spans="1:17" ht="17.25" customHeight="1">
      <c r="A12" s="743"/>
      <c r="B12" s="743"/>
      <c r="C12" s="743"/>
      <c r="D12" s="758" t="s">
        <v>141</v>
      </c>
      <c r="E12" s="759"/>
      <c r="F12" s="769" t="s">
        <v>520</v>
      </c>
      <c r="G12" s="769"/>
      <c r="H12" s="769"/>
      <c r="I12" s="769"/>
      <c r="J12" s="769"/>
      <c r="K12" s="769"/>
      <c r="P12" s="3" t="s">
        <v>1132</v>
      </c>
    </row>
    <row r="13" spans="1:17" ht="17.25" customHeight="1">
      <c r="A13" s="743"/>
      <c r="B13" s="743"/>
      <c r="C13" s="743"/>
      <c r="D13" s="758" t="s">
        <v>25</v>
      </c>
      <c r="E13" s="759"/>
      <c r="F13" s="747" t="s">
        <v>560</v>
      </c>
      <c r="G13" s="747"/>
      <c r="H13" s="747"/>
      <c r="I13" s="747"/>
      <c r="J13" s="747"/>
      <c r="K13" s="747"/>
      <c r="P13" s="3" t="s">
        <v>1133</v>
      </c>
    </row>
    <row r="14" spans="1:17" ht="17.25" customHeight="1">
      <c r="A14" s="743"/>
      <c r="B14" s="743"/>
      <c r="C14" s="743"/>
      <c r="D14" s="760"/>
      <c r="E14" s="761"/>
      <c r="F14" s="744" t="s">
        <v>559</v>
      </c>
      <c r="G14" s="744"/>
      <c r="H14" s="744"/>
      <c r="I14" s="744"/>
      <c r="J14" s="744"/>
      <c r="K14" s="744"/>
    </row>
    <row r="15" spans="1:17" ht="17.25" customHeight="1">
      <c r="A15" s="743"/>
      <c r="B15" s="743"/>
      <c r="C15" s="743"/>
      <c r="D15" s="762"/>
      <c r="E15" s="763"/>
      <c r="F15" s="745"/>
      <c r="G15" s="745"/>
      <c r="H15" s="745"/>
      <c r="I15" s="745"/>
      <c r="J15" s="745"/>
      <c r="K15" s="745"/>
    </row>
    <row r="16" spans="1:17" ht="17.25" customHeight="1">
      <c r="A16" s="743"/>
      <c r="B16" s="743"/>
      <c r="C16" s="743"/>
      <c r="D16" s="736" t="s">
        <v>137</v>
      </c>
      <c r="E16" s="737"/>
      <c r="F16" s="764" t="s">
        <v>521</v>
      </c>
      <c r="G16" s="764"/>
      <c r="H16" s="764"/>
      <c r="I16" s="764"/>
      <c r="J16" s="764"/>
      <c r="K16" s="764"/>
    </row>
    <row r="17" spans="1:11" ht="17.25" customHeight="1">
      <c r="A17" s="743"/>
      <c r="B17" s="743"/>
      <c r="C17" s="743"/>
      <c r="D17" s="738" t="s">
        <v>138</v>
      </c>
      <c r="E17" s="739"/>
      <c r="F17" s="755" t="s">
        <v>522</v>
      </c>
      <c r="G17" s="755"/>
      <c r="H17" s="755"/>
      <c r="I17" s="755"/>
      <c r="J17" s="755"/>
      <c r="K17" s="755"/>
    </row>
    <row r="18" spans="1:11" ht="17.25" customHeight="1">
      <c r="A18" s="743" t="s">
        <v>28</v>
      </c>
      <c r="B18" s="743"/>
      <c r="C18" s="743"/>
      <c r="D18" s="783" t="s">
        <v>30</v>
      </c>
      <c r="E18" s="783"/>
      <c r="F18" s="746" t="s">
        <v>523</v>
      </c>
      <c r="G18" s="746"/>
      <c r="H18" s="746"/>
      <c r="I18" s="746"/>
      <c r="J18" s="746"/>
      <c r="K18" s="746"/>
    </row>
    <row r="19" spans="1:11" ht="17.25" customHeight="1">
      <c r="A19" s="743"/>
      <c r="B19" s="743"/>
      <c r="C19" s="743"/>
      <c r="D19" s="784" t="s">
        <v>29</v>
      </c>
      <c r="E19" s="784"/>
      <c r="F19" s="747" t="s">
        <v>524</v>
      </c>
      <c r="G19" s="747"/>
      <c r="H19" s="747"/>
      <c r="I19" s="747"/>
      <c r="J19" s="747"/>
      <c r="K19" s="747"/>
    </row>
    <row r="20" spans="1:11" ht="17.25" customHeight="1">
      <c r="A20" s="743"/>
      <c r="B20" s="743"/>
      <c r="C20" s="743"/>
      <c r="D20" s="785" t="s">
        <v>41</v>
      </c>
      <c r="E20" s="785"/>
      <c r="F20" s="38" t="s">
        <v>89</v>
      </c>
      <c r="G20" s="748" t="s">
        <v>525</v>
      </c>
      <c r="H20" s="749"/>
      <c r="I20" s="24" t="s">
        <v>91</v>
      </c>
      <c r="J20" s="748" t="s">
        <v>525</v>
      </c>
      <c r="K20" s="747"/>
    </row>
    <row r="21" spans="1:11" ht="17.25" customHeight="1">
      <c r="A21" s="743"/>
      <c r="B21" s="743"/>
      <c r="C21" s="743"/>
      <c r="D21" s="743"/>
      <c r="E21" s="743"/>
      <c r="F21" s="39" t="s">
        <v>90</v>
      </c>
      <c r="G21" s="754" t="s">
        <v>526</v>
      </c>
      <c r="H21" s="755"/>
      <c r="I21" s="755"/>
      <c r="J21" s="755"/>
      <c r="K21" s="755"/>
    </row>
    <row r="22" spans="1:11" ht="17.25" customHeight="1">
      <c r="A22" s="167"/>
      <c r="K22" s="41"/>
    </row>
    <row r="23" spans="1:11" ht="17.25" customHeight="1">
      <c r="A23" s="26" t="s">
        <v>42</v>
      </c>
      <c r="B23" s="168" t="s">
        <v>43</v>
      </c>
      <c r="C23" s="168"/>
      <c r="D23" s="61"/>
      <c r="E23" s="61"/>
      <c r="F23" s="61"/>
      <c r="G23" s="61"/>
      <c r="H23" s="61"/>
      <c r="I23" s="61"/>
      <c r="J23" s="61"/>
      <c r="K23" s="62"/>
    </row>
    <row r="24" spans="1:11" ht="17.25" customHeight="1">
      <c r="A24" s="167"/>
      <c r="B24" s="3" t="s">
        <v>144</v>
      </c>
      <c r="D24" s="21" t="s">
        <v>26</v>
      </c>
      <c r="E24" s="721" t="s">
        <v>527</v>
      </c>
      <c r="F24" s="721"/>
      <c r="G24" s="721"/>
      <c r="H24" s="721"/>
      <c r="I24" s="3" t="s">
        <v>54</v>
      </c>
      <c r="J24" s="786">
        <v>20</v>
      </c>
      <c r="K24" s="787"/>
    </row>
    <row r="25" spans="1:11" ht="17.25" customHeight="1">
      <c r="A25" s="167"/>
      <c r="D25" s="21" t="s">
        <v>27</v>
      </c>
      <c r="E25" s="721" t="s">
        <v>528</v>
      </c>
      <c r="F25" s="721"/>
      <c r="G25" s="721"/>
      <c r="H25" s="721"/>
      <c r="I25" s="256" t="s">
        <v>984</v>
      </c>
      <c r="J25" s="719" t="s">
        <v>985</v>
      </c>
      <c r="K25" s="720"/>
    </row>
    <row r="26" spans="1:11" ht="17.25" customHeight="1">
      <c r="A26" s="167"/>
      <c r="B26" s="3" t="s">
        <v>55</v>
      </c>
      <c r="K26" s="41"/>
    </row>
    <row r="27" spans="1:11" ht="17.149999999999999" customHeight="1">
      <c r="A27" s="167"/>
      <c r="B27" s="775"/>
      <c r="C27" s="775"/>
      <c r="D27" s="775"/>
      <c r="E27" s="775"/>
      <c r="F27" s="775"/>
      <c r="G27" s="775"/>
      <c r="H27" s="775"/>
      <c r="I27" s="775"/>
      <c r="J27" s="775"/>
      <c r="K27" s="776"/>
    </row>
    <row r="28" spans="1:11" ht="17.25" customHeight="1">
      <c r="A28" s="19"/>
      <c r="B28" s="777"/>
      <c r="C28" s="777"/>
      <c r="D28" s="777"/>
      <c r="E28" s="777"/>
      <c r="F28" s="777"/>
      <c r="G28" s="777"/>
      <c r="H28" s="777"/>
      <c r="I28" s="777"/>
      <c r="J28" s="777"/>
      <c r="K28" s="778"/>
    </row>
    <row r="29" spans="1:11" ht="17.25" customHeight="1">
      <c r="A29" s="26" t="s">
        <v>44</v>
      </c>
      <c r="B29" s="168" t="s">
        <v>45</v>
      </c>
      <c r="C29" s="61"/>
      <c r="D29" s="61"/>
      <c r="E29" s="61"/>
      <c r="F29" s="61"/>
      <c r="G29" s="61"/>
      <c r="H29" s="61"/>
      <c r="I29" s="61"/>
      <c r="J29" s="61"/>
      <c r="K29" s="62"/>
    </row>
    <row r="30" spans="1:11" ht="17.25" customHeight="1">
      <c r="A30" s="167"/>
      <c r="B30" s="3" t="s">
        <v>56</v>
      </c>
      <c r="C30" s="775" t="s">
        <v>529</v>
      </c>
      <c r="D30" s="775"/>
      <c r="E30" s="775"/>
      <c r="F30" s="775"/>
      <c r="G30" s="775"/>
      <c r="H30" s="775"/>
      <c r="I30" s="775"/>
      <c r="J30" s="775"/>
      <c r="K30" s="776"/>
    </row>
    <row r="31" spans="1:11" ht="17.25" customHeight="1">
      <c r="A31" s="167"/>
      <c r="C31" s="775"/>
      <c r="D31" s="775"/>
      <c r="E31" s="775"/>
      <c r="F31" s="775"/>
      <c r="G31" s="775"/>
      <c r="H31" s="775"/>
      <c r="I31" s="775"/>
      <c r="J31" s="775"/>
      <c r="K31" s="776"/>
    </row>
    <row r="32" spans="1:11" ht="17.25" customHeight="1">
      <c r="A32" s="167"/>
      <c r="B32" s="3" t="s">
        <v>57</v>
      </c>
      <c r="C32" s="775" t="s">
        <v>530</v>
      </c>
      <c r="D32" s="775"/>
      <c r="E32" s="775"/>
      <c r="F32" s="775"/>
      <c r="G32" s="775"/>
      <c r="H32" s="775"/>
      <c r="I32" s="775"/>
      <c r="J32" s="775"/>
      <c r="K32" s="776"/>
    </row>
    <row r="33" spans="1:11" ht="17.25" customHeight="1">
      <c r="A33" s="19"/>
      <c r="B33" s="43"/>
      <c r="C33" s="777"/>
      <c r="D33" s="777"/>
      <c r="E33" s="777"/>
      <c r="F33" s="777"/>
      <c r="G33" s="777"/>
      <c r="H33" s="777"/>
      <c r="I33" s="777"/>
      <c r="J33" s="777"/>
      <c r="K33" s="778"/>
    </row>
    <row r="34" spans="1:11" ht="17.25" customHeight="1">
      <c r="A34" s="26" t="s">
        <v>46</v>
      </c>
      <c r="B34" s="169" t="s">
        <v>92</v>
      </c>
      <c r="C34" s="61"/>
      <c r="D34" s="61"/>
      <c r="E34" s="61"/>
      <c r="F34" s="61"/>
      <c r="G34" s="61"/>
      <c r="H34" s="61"/>
      <c r="I34" s="61"/>
      <c r="J34" s="61"/>
      <c r="K34" s="62"/>
    </row>
    <row r="35" spans="1:11" ht="17.25" customHeight="1">
      <c r="A35" s="167"/>
      <c r="B35" s="750"/>
      <c r="C35" s="750"/>
      <c r="D35" s="750"/>
      <c r="E35" s="750"/>
      <c r="F35" s="750"/>
      <c r="G35" s="750"/>
      <c r="H35" s="750"/>
      <c r="I35" s="750"/>
      <c r="J35" s="750"/>
      <c r="K35" s="751"/>
    </row>
    <row r="36" spans="1:11" ht="17.25" customHeight="1">
      <c r="A36" s="167"/>
      <c r="B36" s="750"/>
      <c r="C36" s="750"/>
      <c r="D36" s="750"/>
      <c r="E36" s="750"/>
      <c r="F36" s="750"/>
      <c r="G36" s="750"/>
      <c r="H36" s="750"/>
      <c r="I36" s="750"/>
      <c r="J36" s="750"/>
      <c r="K36" s="751"/>
    </row>
    <row r="37" spans="1:11" ht="17.25" customHeight="1">
      <c r="A37" s="167"/>
      <c r="B37" s="750"/>
      <c r="C37" s="750"/>
      <c r="D37" s="750"/>
      <c r="E37" s="750"/>
      <c r="F37" s="750"/>
      <c r="G37" s="750"/>
      <c r="H37" s="750"/>
      <c r="I37" s="750"/>
      <c r="J37" s="750"/>
      <c r="K37" s="751"/>
    </row>
    <row r="38" spans="1:11" ht="17.25" customHeight="1">
      <c r="A38" s="19"/>
      <c r="B38" s="752"/>
      <c r="C38" s="752"/>
      <c r="D38" s="752"/>
      <c r="E38" s="752"/>
      <c r="F38" s="752"/>
      <c r="G38" s="752"/>
      <c r="H38" s="752"/>
      <c r="I38" s="752"/>
      <c r="J38" s="752"/>
      <c r="K38" s="753"/>
    </row>
    <row r="39" spans="1:11" ht="17.25" customHeight="1">
      <c r="A39" s="26" t="s">
        <v>47</v>
      </c>
      <c r="B39" s="169" t="s">
        <v>93</v>
      </c>
      <c r="C39" s="61"/>
      <c r="D39" s="61"/>
      <c r="E39" s="61"/>
      <c r="F39" s="61"/>
      <c r="G39" s="61"/>
      <c r="H39" s="61"/>
      <c r="I39" s="61"/>
      <c r="J39" s="61"/>
      <c r="K39" s="62"/>
    </row>
    <row r="40" spans="1:11" ht="17.25" customHeight="1">
      <c r="A40" s="19"/>
      <c r="B40" s="172" t="s">
        <v>48</v>
      </c>
      <c r="C40" s="43" t="s">
        <v>49</v>
      </c>
      <c r="D40" s="172" t="s">
        <v>94</v>
      </c>
      <c r="E40" s="43" t="s">
        <v>50</v>
      </c>
      <c r="F40" s="43" t="s">
        <v>51</v>
      </c>
      <c r="G40" s="43"/>
      <c r="H40" s="43"/>
      <c r="I40" s="43"/>
      <c r="J40" s="43"/>
      <c r="K40" s="23"/>
    </row>
    <row r="41" spans="1:11" ht="17.25" customHeight="1">
      <c r="A41" s="26" t="s">
        <v>52</v>
      </c>
      <c r="B41" s="168" t="s">
        <v>53</v>
      </c>
      <c r="C41" s="61"/>
      <c r="D41" s="61"/>
      <c r="E41" s="61"/>
      <c r="F41" s="61"/>
      <c r="G41" s="61"/>
      <c r="H41" s="61"/>
      <c r="I41" s="61"/>
      <c r="J41" s="61"/>
      <c r="K41" s="62"/>
    </row>
    <row r="42" spans="1:11" ht="17.25" customHeight="1">
      <c r="A42" s="167"/>
      <c r="B42" s="25" t="s">
        <v>58</v>
      </c>
      <c r="K42" s="41"/>
    </row>
    <row r="43" spans="1:11" ht="17.25" customHeight="1">
      <c r="A43" s="167"/>
      <c r="B43" s="775"/>
      <c r="C43" s="775"/>
      <c r="D43" s="775"/>
      <c r="E43" s="775"/>
      <c r="F43" s="775"/>
      <c r="G43" s="775"/>
      <c r="H43" s="775"/>
      <c r="I43" s="775"/>
      <c r="J43" s="775"/>
      <c r="K43" s="776"/>
    </row>
    <row r="44" spans="1:11" ht="17.25" customHeight="1">
      <c r="A44" s="167"/>
      <c r="B44" s="775"/>
      <c r="C44" s="775"/>
      <c r="D44" s="775"/>
      <c r="E44" s="775"/>
      <c r="F44" s="775"/>
      <c r="G44" s="775"/>
      <c r="H44" s="775"/>
      <c r="I44" s="775"/>
      <c r="J44" s="775"/>
      <c r="K44" s="776"/>
    </row>
    <row r="45" spans="1:11" ht="17.25" customHeight="1">
      <c r="A45" s="167"/>
      <c r="B45" s="775"/>
      <c r="C45" s="775"/>
      <c r="D45" s="775"/>
      <c r="E45" s="775"/>
      <c r="F45" s="775"/>
      <c r="G45" s="775"/>
      <c r="H45" s="775"/>
      <c r="I45" s="775"/>
      <c r="J45" s="775"/>
      <c r="K45" s="776"/>
    </row>
    <row r="46" spans="1:11" ht="17.25" customHeight="1">
      <c r="A46" s="167"/>
      <c r="B46" s="775"/>
      <c r="C46" s="775"/>
      <c r="D46" s="775"/>
      <c r="E46" s="775"/>
      <c r="F46" s="775"/>
      <c r="G46" s="775"/>
      <c r="H46" s="775"/>
      <c r="I46" s="775"/>
      <c r="J46" s="775"/>
      <c r="K46" s="776"/>
    </row>
    <row r="47" spans="1:11" ht="17.25" customHeight="1">
      <c r="A47" s="167"/>
      <c r="B47" s="25" t="s">
        <v>59</v>
      </c>
      <c r="K47" s="41"/>
    </row>
    <row r="48" spans="1:11" ht="17.25" customHeight="1">
      <c r="A48" s="167"/>
      <c r="B48" s="775"/>
      <c r="C48" s="775"/>
      <c r="D48" s="775"/>
      <c r="E48" s="775"/>
      <c r="F48" s="775"/>
      <c r="G48" s="775"/>
      <c r="H48" s="775"/>
      <c r="I48" s="775"/>
      <c r="J48" s="775"/>
      <c r="K48" s="776"/>
    </row>
    <row r="49" spans="1:11" ht="17.25" customHeight="1">
      <c r="A49" s="167"/>
      <c r="B49" s="775"/>
      <c r="C49" s="775"/>
      <c r="D49" s="775"/>
      <c r="E49" s="775"/>
      <c r="F49" s="775"/>
      <c r="G49" s="775"/>
      <c r="H49" s="775"/>
      <c r="I49" s="775"/>
      <c r="J49" s="775"/>
      <c r="K49" s="776"/>
    </row>
    <row r="50" spans="1:11" ht="17.25" customHeight="1">
      <c r="A50" s="167"/>
      <c r="B50" s="775"/>
      <c r="C50" s="775"/>
      <c r="D50" s="775"/>
      <c r="E50" s="775"/>
      <c r="F50" s="775"/>
      <c r="G50" s="775"/>
      <c r="H50" s="775"/>
      <c r="I50" s="775"/>
      <c r="J50" s="775"/>
      <c r="K50" s="776"/>
    </row>
    <row r="51" spans="1:11" ht="17.25" customHeight="1">
      <c r="A51" s="19"/>
      <c r="B51" s="777"/>
      <c r="C51" s="777"/>
      <c r="D51" s="777"/>
      <c r="E51" s="777"/>
      <c r="F51" s="777"/>
      <c r="G51" s="777"/>
      <c r="H51" s="777"/>
      <c r="I51" s="777"/>
      <c r="J51" s="777"/>
      <c r="K51" s="778"/>
    </row>
    <row r="52" spans="1:11" ht="17.25" customHeight="1">
      <c r="A52" s="27" t="s">
        <v>60</v>
      </c>
      <c r="B52" s="171" t="s">
        <v>61</v>
      </c>
      <c r="C52" s="66"/>
      <c r="D52" s="66"/>
      <c r="E52" s="66"/>
      <c r="F52" s="66"/>
      <c r="G52" s="781">
        <v>44775</v>
      </c>
      <c r="H52" s="781"/>
      <c r="I52" s="173">
        <v>5</v>
      </c>
      <c r="J52" s="66"/>
      <c r="K52" s="22"/>
    </row>
    <row r="53" spans="1:11" ht="17.25" customHeight="1">
      <c r="A53" s="27" t="s">
        <v>62</v>
      </c>
      <c r="B53" s="171" t="s">
        <v>63</v>
      </c>
      <c r="C53" s="66"/>
      <c r="D53" s="66"/>
      <c r="E53" s="782">
        <v>1000</v>
      </c>
      <c r="F53" s="782"/>
      <c r="G53" s="782"/>
      <c r="H53" s="66"/>
      <c r="I53" s="66"/>
      <c r="J53" s="66"/>
      <c r="K53" s="22"/>
    </row>
    <row r="54" spans="1:11" ht="17.25" customHeight="1">
      <c r="A54" s="26" t="s">
        <v>64</v>
      </c>
      <c r="B54" s="168" t="s">
        <v>65</v>
      </c>
      <c r="C54" s="61"/>
      <c r="D54" s="61"/>
      <c r="E54" s="61"/>
      <c r="F54" s="61"/>
      <c r="G54" s="61"/>
      <c r="H54" s="61"/>
      <c r="I54" s="61"/>
      <c r="J54" s="61"/>
      <c r="K54" s="62"/>
    </row>
    <row r="55" spans="1:11" ht="17.25" customHeight="1">
      <c r="A55" s="167"/>
      <c r="B55" s="3" t="s">
        <v>66</v>
      </c>
      <c r="D55" s="175" t="s">
        <v>33</v>
      </c>
      <c r="K55" s="41"/>
    </row>
    <row r="56" spans="1:11" ht="17.25" customHeight="1">
      <c r="A56" s="167"/>
      <c r="B56" s="3" t="s">
        <v>67</v>
      </c>
      <c r="K56" s="41"/>
    </row>
    <row r="57" spans="1:11" ht="17.25" customHeight="1">
      <c r="A57" s="167"/>
      <c r="B57" s="750"/>
      <c r="C57" s="750"/>
      <c r="D57" s="750"/>
      <c r="E57" s="750"/>
      <c r="F57" s="750"/>
      <c r="G57" s="750"/>
      <c r="H57" s="750"/>
      <c r="I57" s="750"/>
      <c r="J57" s="750"/>
      <c r="K57" s="751"/>
    </row>
    <row r="58" spans="1:11" ht="17.25" customHeight="1">
      <c r="A58" s="167"/>
      <c r="B58" s="750"/>
      <c r="C58" s="750"/>
      <c r="D58" s="750"/>
      <c r="E58" s="750"/>
      <c r="F58" s="750"/>
      <c r="G58" s="750"/>
      <c r="H58" s="750"/>
      <c r="I58" s="750"/>
      <c r="J58" s="750"/>
      <c r="K58" s="751"/>
    </row>
    <row r="59" spans="1:11" ht="17.25" customHeight="1">
      <c r="A59" s="19"/>
      <c r="B59" s="752"/>
      <c r="C59" s="752"/>
      <c r="D59" s="752"/>
      <c r="E59" s="752"/>
      <c r="F59" s="752"/>
      <c r="G59" s="752"/>
      <c r="H59" s="752"/>
      <c r="I59" s="752"/>
      <c r="J59" s="752"/>
      <c r="K59" s="753"/>
    </row>
    <row r="60" spans="1:11" ht="17.25" customHeight="1">
      <c r="A60" s="26" t="s">
        <v>68</v>
      </c>
      <c r="B60" s="168" t="s">
        <v>69</v>
      </c>
      <c r="C60" s="61"/>
      <c r="D60" s="61"/>
      <c r="E60" s="61"/>
      <c r="F60" s="61"/>
      <c r="G60" s="61"/>
      <c r="H60" s="61"/>
      <c r="I60" s="61"/>
      <c r="J60" s="61"/>
      <c r="K60" s="62"/>
    </row>
    <row r="61" spans="1:11" ht="17.25" customHeight="1">
      <c r="A61" s="167"/>
      <c r="B61" s="3" t="s">
        <v>70</v>
      </c>
      <c r="D61" s="174">
        <v>1</v>
      </c>
      <c r="G61" s="3" t="s">
        <v>71</v>
      </c>
      <c r="H61" s="719" t="s">
        <v>531</v>
      </c>
      <c r="I61" s="719"/>
      <c r="J61" s="719"/>
      <c r="K61" s="720"/>
    </row>
    <row r="62" spans="1:11" ht="17.25" customHeight="1">
      <c r="A62" s="167"/>
      <c r="B62" s="3" t="s">
        <v>533</v>
      </c>
      <c r="D62" s="174" t="s">
        <v>534</v>
      </c>
      <c r="K62" s="41"/>
    </row>
    <row r="63" spans="1:11" ht="17.25" customHeight="1">
      <c r="A63" s="19"/>
      <c r="B63" s="43" t="s">
        <v>72</v>
      </c>
      <c r="C63" s="43"/>
      <c r="D63" s="779" t="str">
        <f>IF(D62="なし","なし",H61)</f>
        <v>英語</v>
      </c>
      <c r="E63" s="779"/>
      <c r="F63" s="779"/>
      <c r="G63" s="42" t="str">
        <f>IF(D62="なし","","⇔")</f>
        <v>⇔</v>
      </c>
      <c r="H63" s="780" t="s">
        <v>532</v>
      </c>
      <c r="I63" s="780"/>
      <c r="J63" s="780"/>
      <c r="K63" s="23"/>
    </row>
    <row r="64" spans="1:11" ht="17.25" customHeight="1">
      <c r="A64" s="26" t="s">
        <v>73</v>
      </c>
      <c r="B64" s="168" t="s">
        <v>74</v>
      </c>
      <c r="C64" s="61"/>
      <c r="D64" s="61"/>
      <c r="E64" s="61"/>
      <c r="F64" s="61"/>
      <c r="G64" s="61"/>
      <c r="H64" s="61"/>
      <c r="I64" s="61"/>
      <c r="J64" s="61"/>
      <c r="K64" s="62"/>
    </row>
    <row r="65" spans="1:11" ht="17.25" customHeight="1">
      <c r="A65" s="167"/>
      <c r="B65" s="3" t="s">
        <v>75</v>
      </c>
      <c r="D65" s="721" t="s">
        <v>535</v>
      </c>
      <c r="E65" s="721"/>
      <c r="F65" s="721"/>
      <c r="G65" s="721"/>
      <c r="H65" s="721"/>
      <c r="I65" s="721"/>
      <c r="J65" s="721"/>
      <c r="K65" s="722"/>
    </row>
    <row r="66" spans="1:11" ht="17.25" customHeight="1">
      <c r="A66" s="19"/>
      <c r="B66" s="43" t="s">
        <v>77</v>
      </c>
      <c r="C66" s="43"/>
      <c r="D66" s="723" t="s">
        <v>536</v>
      </c>
      <c r="E66" s="723"/>
      <c r="F66" s="723"/>
      <c r="G66" s="723"/>
      <c r="H66" s="723"/>
      <c r="I66" s="723"/>
      <c r="J66" s="723"/>
      <c r="K66" s="724"/>
    </row>
    <row r="67" spans="1:11" ht="17.25" customHeight="1">
      <c r="A67" s="26" t="s">
        <v>78</v>
      </c>
      <c r="B67" s="168" t="s">
        <v>79</v>
      </c>
      <c r="C67" s="61"/>
      <c r="D67" s="61"/>
      <c r="E67" s="61"/>
      <c r="F67" s="61"/>
      <c r="G67" s="61"/>
      <c r="H67" s="61"/>
      <c r="I67" s="61"/>
      <c r="J67" s="61"/>
      <c r="K67" s="62"/>
    </row>
    <row r="68" spans="1:11" ht="17.25" customHeight="1">
      <c r="A68" s="167"/>
      <c r="B68" s="176" t="s">
        <v>48</v>
      </c>
      <c r="C68" s="3" t="s">
        <v>80</v>
      </c>
      <c r="D68" s="176" t="s">
        <v>94</v>
      </c>
      <c r="E68" s="3" t="s">
        <v>81</v>
      </c>
      <c r="K68" s="41"/>
    </row>
    <row r="69" spans="1:11" ht="17.25" customHeight="1">
      <c r="A69" s="167"/>
      <c r="B69" s="3" t="s">
        <v>82</v>
      </c>
      <c r="D69" s="721"/>
      <c r="E69" s="721"/>
      <c r="F69" s="721"/>
      <c r="G69" s="721"/>
      <c r="H69" s="721"/>
      <c r="I69" s="721"/>
      <c r="J69" s="721"/>
      <c r="K69" s="722"/>
    </row>
    <row r="70" spans="1:11" ht="17.25" customHeight="1">
      <c r="A70" s="19"/>
      <c r="B70" s="43" t="s">
        <v>77</v>
      </c>
      <c r="C70" s="43"/>
      <c r="D70" s="723"/>
      <c r="E70" s="723"/>
      <c r="F70" s="723"/>
      <c r="G70" s="723"/>
      <c r="H70" s="723"/>
      <c r="I70" s="723"/>
      <c r="J70" s="723"/>
      <c r="K70" s="724"/>
    </row>
    <row r="71" spans="1:11" ht="17.25" customHeight="1">
      <c r="A71" s="26" t="s">
        <v>83</v>
      </c>
      <c r="B71" s="168" t="s">
        <v>361</v>
      </c>
      <c r="C71" s="61"/>
      <c r="D71" s="61"/>
      <c r="E71" s="61"/>
      <c r="F71" s="61"/>
      <c r="G71" s="61"/>
      <c r="H71" s="61"/>
      <c r="I71" s="61"/>
      <c r="J71" s="61"/>
      <c r="K71" s="62"/>
    </row>
    <row r="72" spans="1:11" ht="17.25" customHeight="1">
      <c r="A72" s="19"/>
      <c r="B72" s="172" t="s">
        <v>94</v>
      </c>
      <c r="C72" s="43" t="s">
        <v>516</v>
      </c>
      <c r="D72" s="43"/>
      <c r="E72" s="43"/>
      <c r="F72" s="43"/>
      <c r="G72" s="43"/>
      <c r="H72" s="43"/>
      <c r="I72" s="43"/>
      <c r="J72" s="43"/>
      <c r="K72" s="23"/>
    </row>
    <row r="73" spans="1:11" ht="21.75" customHeight="1">
      <c r="A73" s="26" t="s">
        <v>552</v>
      </c>
      <c r="B73" s="168" t="s">
        <v>553</v>
      </c>
      <c r="C73" s="61"/>
      <c r="D73" s="61"/>
      <c r="E73" s="61"/>
      <c r="F73" s="61"/>
      <c r="G73" s="61"/>
      <c r="H73" s="61"/>
      <c r="I73" s="61"/>
      <c r="J73" s="61"/>
      <c r="K73" s="62"/>
    </row>
    <row r="74" spans="1:11" ht="17.25" customHeight="1">
      <c r="A74" s="167"/>
      <c r="B74" s="646" t="s">
        <v>48</v>
      </c>
      <c r="C74" s="3" t="s">
        <v>554</v>
      </c>
      <c r="K74" s="41"/>
    </row>
    <row r="75" spans="1:11" ht="12" customHeight="1">
      <c r="A75" s="167"/>
      <c r="B75" s="644"/>
      <c r="K75" s="41"/>
    </row>
    <row r="76" spans="1:11" ht="17.25" customHeight="1">
      <c r="A76" s="167"/>
      <c r="B76" s="645" t="s">
        <v>1146</v>
      </c>
      <c r="C76" s="727" t="str">
        <f>P1&amp;"への申請の場合"</f>
        <v>技術協力活用型・新興国市場開拓事業（研修・専門家派遣・寄附講座開設事業）への申請の場合</v>
      </c>
      <c r="D76" s="727"/>
      <c r="E76" s="727"/>
      <c r="F76" s="727"/>
      <c r="G76" s="727"/>
      <c r="H76" s="727"/>
      <c r="I76" s="727"/>
      <c r="J76" s="727"/>
      <c r="K76" s="728"/>
    </row>
    <row r="77" spans="1:11" ht="17.25" customHeight="1">
      <c r="A77" s="281"/>
      <c r="B77" s="253" t="s">
        <v>48</v>
      </c>
      <c r="C77" s="740" t="s">
        <v>623</v>
      </c>
      <c r="D77" s="741"/>
      <c r="E77" s="741"/>
      <c r="F77" s="741"/>
      <c r="G77" s="741"/>
      <c r="H77" s="741"/>
      <c r="I77" s="741"/>
      <c r="J77" s="741"/>
      <c r="K77" s="742"/>
    </row>
    <row r="78" spans="1:11" ht="25.5" customHeight="1">
      <c r="A78" s="281"/>
      <c r="B78" s="256"/>
      <c r="C78" s="741"/>
      <c r="D78" s="741"/>
      <c r="E78" s="741"/>
      <c r="F78" s="741"/>
      <c r="G78" s="741"/>
      <c r="H78" s="741"/>
      <c r="I78" s="741"/>
      <c r="J78" s="741"/>
      <c r="K78" s="742"/>
    </row>
    <row r="79" spans="1:11" ht="17.25" customHeight="1">
      <c r="A79" s="167"/>
      <c r="B79" s="645" t="s">
        <v>1149</v>
      </c>
      <c r="C79" s="727" t="str">
        <f>P2&amp;"への申請の場合"</f>
        <v>アジア等ゼロエミッション化人材育成等事業への申請の場合</v>
      </c>
      <c r="D79" s="727"/>
      <c r="E79" s="727"/>
      <c r="F79" s="727"/>
      <c r="G79" s="727"/>
      <c r="H79" s="727"/>
      <c r="I79" s="727"/>
      <c r="J79" s="727"/>
      <c r="K79" s="728"/>
    </row>
    <row r="80" spans="1:11" ht="17.25" customHeight="1">
      <c r="A80" s="167"/>
      <c r="B80" s="28" t="s">
        <v>48</v>
      </c>
      <c r="C80" s="729" t="s">
        <v>1147</v>
      </c>
      <c r="D80" s="730"/>
      <c r="E80" s="730"/>
      <c r="F80" s="730"/>
      <c r="G80" s="730"/>
      <c r="H80" s="730"/>
      <c r="I80" s="730"/>
      <c r="J80" s="730"/>
      <c r="K80" s="731"/>
    </row>
    <row r="81" spans="1:11" ht="26.25" customHeight="1">
      <c r="A81" s="167"/>
      <c r="C81" s="729"/>
      <c r="D81" s="730"/>
      <c r="E81" s="730"/>
      <c r="F81" s="730"/>
      <c r="G81" s="730"/>
      <c r="H81" s="730"/>
      <c r="I81" s="730"/>
      <c r="J81" s="730"/>
      <c r="K81" s="731"/>
    </row>
    <row r="82" spans="1:11" ht="17.25" hidden="1" customHeight="1">
      <c r="A82" s="167"/>
      <c r="C82" s="730"/>
      <c r="D82" s="730"/>
      <c r="E82" s="730"/>
      <c r="F82" s="730"/>
      <c r="G82" s="730"/>
      <c r="H82" s="730"/>
      <c r="I82" s="730"/>
      <c r="J82" s="730"/>
      <c r="K82" s="731"/>
    </row>
    <row r="83" spans="1:11" ht="17.25" customHeight="1">
      <c r="A83" s="167"/>
      <c r="B83" s="28" t="s">
        <v>48</v>
      </c>
      <c r="C83" s="732" t="s">
        <v>1148</v>
      </c>
      <c r="D83" s="733"/>
      <c r="E83" s="733"/>
      <c r="F83" s="733"/>
      <c r="G83" s="733"/>
      <c r="H83" s="733"/>
      <c r="I83" s="733"/>
      <c r="J83" s="733"/>
      <c r="K83" s="734"/>
    </row>
    <row r="84" spans="1:11" ht="17.25" customHeight="1">
      <c r="A84" s="167"/>
      <c r="C84" s="733"/>
      <c r="D84" s="733"/>
      <c r="E84" s="733"/>
      <c r="F84" s="733"/>
      <c r="G84" s="733"/>
      <c r="H84" s="733"/>
      <c r="I84" s="733"/>
      <c r="J84" s="733"/>
      <c r="K84" s="734"/>
    </row>
    <row r="85" spans="1:11" ht="10.5" customHeight="1">
      <c r="A85" s="282"/>
      <c r="B85" s="283"/>
      <c r="C85" s="642"/>
      <c r="D85" s="642"/>
      <c r="E85" s="642"/>
      <c r="F85" s="642"/>
      <c r="G85" s="642"/>
      <c r="H85" s="642"/>
      <c r="I85" s="642"/>
      <c r="J85" s="642"/>
      <c r="K85" s="643"/>
    </row>
    <row r="86" spans="1:11" ht="17.25" customHeight="1">
      <c r="A86" s="284" t="s">
        <v>618</v>
      </c>
      <c r="B86" s="285" t="s">
        <v>619</v>
      </c>
      <c r="C86" s="285"/>
      <c r="D86" s="285"/>
      <c r="E86" s="285"/>
      <c r="F86" s="285"/>
      <c r="G86" s="285"/>
      <c r="H86" s="285"/>
      <c r="I86" s="285"/>
      <c r="J86" s="285"/>
      <c r="K86" s="286"/>
    </row>
    <row r="87" spans="1:11" ht="17.25" customHeight="1">
      <c r="A87" s="163"/>
      <c r="B87" s="176" t="s">
        <v>94</v>
      </c>
      <c r="C87" s="256" t="s">
        <v>620</v>
      </c>
      <c r="D87" s="164"/>
      <c r="E87" s="164"/>
      <c r="F87" s="164"/>
      <c r="G87" s="164"/>
      <c r="H87" s="164"/>
      <c r="I87" s="164"/>
      <c r="J87" s="164"/>
      <c r="K87" s="165"/>
    </row>
    <row r="88" spans="1:11" ht="17.25" customHeight="1">
      <c r="A88" s="167"/>
      <c r="B88" s="4"/>
      <c r="K88" s="41"/>
    </row>
    <row r="89" spans="1:11" ht="17.25" customHeight="1">
      <c r="A89" s="167" t="s">
        <v>84</v>
      </c>
      <c r="B89" s="3" t="s">
        <v>411</v>
      </c>
      <c r="K89" s="41"/>
    </row>
    <row r="90" spans="1:11" ht="17.25" customHeight="1">
      <c r="A90" s="167" t="s">
        <v>85</v>
      </c>
      <c r="B90" s="715" t="s">
        <v>622</v>
      </c>
      <c r="C90" s="715"/>
      <c r="D90" s="715"/>
      <c r="E90" s="715"/>
      <c r="F90" s="715"/>
      <c r="G90" s="715"/>
      <c r="H90" s="715"/>
      <c r="I90" s="715"/>
      <c r="J90" s="715"/>
      <c r="K90" s="716"/>
    </row>
    <row r="91" spans="1:11" ht="17.25" customHeight="1">
      <c r="A91" s="167"/>
      <c r="B91" s="715"/>
      <c r="C91" s="715"/>
      <c r="D91" s="715"/>
      <c r="E91" s="715"/>
      <c r="F91" s="715"/>
      <c r="G91" s="715"/>
      <c r="H91" s="715"/>
      <c r="I91" s="715"/>
      <c r="J91" s="715"/>
      <c r="K91" s="716"/>
    </row>
    <row r="92" spans="1:11" ht="17.25" customHeight="1">
      <c r="A92" s="167"/>
      <c r="B92" s="715"/>
      <c r="C92" s="715"/>
      <c r="D92" s="715"/>
      <c r="E92" s="715"/>
      <c r="F92" s="715"/>
      <c r="G92" s="715"/>
      <c r="H92" s="715"/>
      <c r="I92" s="715"/>
      <c r="J92" s="715"/>
      <c r="K92" s="716"/>
    </row>
    <row r="93" spans="1:11" ht="17.25" customHeight="1">
      <c r="A93" s="167"/>
      <c r="B93" s="715"/>
      <c r="C93" s="715"/>
      <c r="D93" s="715"/>
      <c r="E93" s="715"/>
      <c r="F93" s="715"/>
      <c r="G93" s="715"/>
      <c r="H93" s="715"/>
      <c r="I93" s="715"/>
      <c r="J93" s="715"/>
      <c r="K93" s="716"/>
    </row>
    <row r="94" spans="1:11" ht="17.25" customHeight="1">
      <c r="A94" s="167"/>
      <c r="B94" s="715"/>
      <c r="C94" s="715"/>
      <c r="D94" s="715"/>
      <c r="E94" s="715"/>
      <c r="F94" s="715"/>
      <c r="G94" s="715"/>
      <c r="H94" s="715"/>
      <c r="I94" s="715"/>
      <c r="J94" s="715"/>
      <c r="K94" s="716"/>
    </row>
    <row r="95" spans="1:11" ht="17.25" customHeight="1">
      <c r="A95" s="167"/>
      <c r="B95" s="715"/>
      <c r="C95" s="715"/>
      <c r="D95" s="715"/>
      <c r="E95" s="715"/>
      <c r="F95" s="715"/>
      <c r="G95" s="715"/>
      <c r="H95" s="715"/>
      <c r="I95" s="715"/>
      <c r="J95" s="715"/>
      <c r="K95" s="716"/>
    </row>
    <row r="96" spans="1:11" ht="5.5" customHeight="1">
      <c r="A96" s="167"/>
      <c r="B96" s="166"/>
      <c r="C96" s="166"/>
      <c r="D96" s="166"/>
      <c r="E96" s="166"/>
      <c r="F96" s="166"/>
      <c r="G96" s="166"/>
      <c r="H96" s="166"/>
      <c r="I96" s="166"/>
      <c r="J96" s="166"/>
      <c r="K96" s="41"/>
    </row>
    <row r="97" spans="1:11" ht="17.25" customHeight="1">
      <c r="A97" s="167" t="s">
        <v>86</v>
      </c>
      <c r="B97" s="725" t="s">
        <v>412</v>
      </c>
      <c r="C97" s="725"/>
      <c r="D97" s="725"/>
      <c r="E97" s="725"/>
      <c r="F97" s="725"/>
      <c r="G97" s="725"/>
      <c r="H97" s="725"/>
      <c r="I97" s="725"/>
      <c r="J97" s="725"/>
      <c r="K97" s="726"/>
    </row>
    <row r="98" spans="1:11" ht="17.25" customHeight="1">
      <c r="A98" s="167"/>
      <c r="B98" s="725"/>
      <c r="C98" s="725"/>
      <c r="D98" s="725"/>
      <c r="E98" s="725"/>
      <c r="F98" s="725"/>
      <c r="G98" s="725"/>
      <c r="H98" s="725"/>
      <c r="I98" s="725"/>
      <c r="J98" s="725"/>
      <c r="K98" s="726"/>
    </row>
    <row r="99" spans="1:11" ht="17.25" customHeight="1">
      <c r="A99" s="167" t="s">
        <v>87</v>
      </c>
      <c r="B99" s="3" t="s">
        <v>413</v>
      </c>
      <c r="K99" s="41"/>
    </row>
    <row r="100" spans="1:11" ht="17.25" customHeight="1">
      <c r="A100" s="167"/>
      <c r="K100" s="41"/>
    </row>
    <row r="101" spans="1:11" ht="17.25" customHeight="1">
      <c r="A101" s="170" t="s">
        <v>88</v>
      </c>
      <c r="B101" s="715" t="s">
        <v>414</v>
      </c>
      <c r="C101" s="715"/>
      <c r="D101" s="715"/>
      <c r="E101" s="715"/>
      <c r="F101" s="715"/>
      <c r="G101" s="715"/>
      <c r="H101" s="715"/>
      <c r="I101" s="715"/>
      <c r="J101" s="715"/>
      <c r="K101" s="716"/>
    </row>
    <row r="102" spans="1:11" ht="17.25" customHeight="1">
      <c r="A102" s="170"/>
      <c r="B102" s="715"/>
      <c r="C102" s="715"/>
      <c r="D102" s="715"/>
      <c r="E102" s="715"/>
      <c r="F102" s="715"/>
      <c r="G102" s="715"/>
      <c r="H102" s="715"/>
      <c r="I102" s="715"/>
      <c r="J102" s="715"/>
      <c r="K102" s="716"/>
    </row>
    <row r="103" spans="1:11" ht="17.25" customHeight="1">
      <c r="A103" s="170"/>
      <c r="B103" s="715"/>
      <c r="C103" s="715"/>
      <c r="D103" s="715"/>
      <c r="E103" s="715"/>
      <c r="F103" s="715"/>
      <c r="G103" s="715"/>
      <c r="H103" s="715"/>
      <c r="I103" s="715"/>
      <c r="J103" s="715"/>
      <c r="K103" s="716"/>
    </row>
    <row r="104" spans="1:11" ht="17.25" customHeight="1">
      <c r="A104" s="19"/>
      <c r="B104" s="717"/>
      <c r="C104" s="717"/>
      <c r="D104" s="717"/>
      <c r="E104" s="717"/>
      <c r="F104" s="717"/>
      <c r="G104" s="717"/>
      <c r="H104" s="717"/>
      <c r="I104" s="717"/>
      <c r="J104" s="717"/>
      <c r="K104" s="718"/>
    </row>
  </sheetData>
  <mergeCells count="54">
    <mergeCell ref="D18:E18"/>
    <mergeCell ref="D19:E19"/>
    <mergeCell ref="D20:E21"/>
    <mergeCell ref="J24:K24"/>
    <mergeCell ref="J25:K25"/>
    <mergeCell ref="C32:K33"/>
    <mergeCell ref="D63:F63"/>
    <mergeCell ref="H63:J63"/>
    <mergeCell ref="E25:H25"/>
    <mergeCell ref="C30:K31"/>
    <mergeCell ref="B27:K28"/>
    <mergeCell ref="B35:K38"/>
    <mergeCell ref="B43:K46"/>
    <mergeCell ref="B48:K51"/>
    <mergeCell ref="G52:H52"/>
    <mergeCell ref="E53:G53"/>
    <mergeCell ref="A5:K5"/>
    <mergeCell ref="A11:C17"/>
    <mergeCell ref="F16:K16"/>
    <mergeCell ref="F17:K17"/>
    <mergeCell ref="D7:I7"/>
    <mergeCell ref="F11:K11"/>
    <mergeCell ref="F12:K12"/>
    <mergeCell ref="F13:K13"/>
    <mergeCell ref="A7:C8"/>
    <mergeCell ref="D8:I8"/>
    <mergeCell ref="J2:K2"/>
    <mergeCell ref="D16:E16"/>
    <mergeCell ref="D17:E17"/>
    <mergeCell ref="C77:K78"/>
    <mergeCell ref="A18:C21"/>
    <mergeCell ref="F14:K15"/>
    <mergeCell ref="F18:K18"/>
    <mergeCell ref="F19:K19"/>
    <mergeCell ref="G20:H20"/>
    <mergeCell ref="J20:K20"/>
    <mergeCell ref="B57:K59"/>
    <mergeCell ref="G21:K21"/>
    <mergeCell ref="E24:H24"/>
    <mergeCell ref="D11:E11"/>
    <mergeCell ref="D12:E12"/>
    <mergeCell ref="D13:E15"/>
    <mergeCell ref="B101:K104"/>
    <mergeCell ref="H61:K61"/>
    <mergeCell ref="D69:K69"/>
    <mergeCell ref="D70:K70"/>
    <mergeCell ref="B90:K95"/>
    <mergeCell ref="B97:K98"/>
    <mergeCell ref="D65:K65"/>
    <mergeCell ref="D66:K66"/>
    <mergeCell ref="C76:K76"/>
    <mergeCell ref="C80:K82"/>
    <mergeCell ref="C83:K84"/>
    <mergeCell ref="C79:K79"/>
  </mergeCells>
  <phoneticPr fontId="1"/>
  <dataValidations count="8">
    <dataValidation type="list" allowBlank="1" showInputMessage="1" showErrorMessage="1" errorTitle="入力エラー" error="プルダウンより選択してください。" sqref="B40 D40 B68 D68 B72 B87:B88 B74:B75 B77 B83 B80" xr:uid="{00000000-0002-0000-0100-000000000000}">
      <formula1>"□,☑"</formula1>
    </dataValidation>
    <dataValidation type="list" allowBlank="1" showInputMessage="1" showErrorMessage="1" sqref="D55" xr:uid="{00000000-0002-0000-0100-000001000000}">
      <formula1>"推薦, 公募"</formula1>
    </dataValidation>
    <dataValidation type="list" allowBlank="1" showInputMessage="1" showErrorMessage="1" sqref="D62" xr:uid="{00000000-0002-0000-0100-000002000000}">
      <formula1>"あり, なし"</formula1>
    </dataValidation>
    <dataValidation type="list" allowBlank="1" showInputMessage="1" showErrorMessage="1" sqref="D7" xr:uid="{8A742577-D0BB-4169-BB5C-5469DDDADEF8}">
      <formula1>$P$1:$P$2</formula1>
    </dataValidation>
    <dataValidation type="list" allowBlank="1" showInputMessage="1" showErrorMessage="1" sqref="J7" xr:uid="{995676F0-4661-4BAE-B757-C8504091F9DA}">
      <formula1>$P$4:$P$6</formula1>
    </dataValidation>
    <dataValidation type="list" allowBlank="1" showInputMessage="1" showErrorMessage="1" sqref="D8:I8" xr:uid="{EF92BA47-B17F-4AB9-826D-44B6CDB7612B}">
      <formula1>$P$7:$P$8</formula1>
    </dataValidation>
    <dataValidation type="list" allowBlank="1" showInputMessage="1" showErrorMessage="1" sqref="K8" xr:uid="{53B53420-E848-4E51-8DA6-06A2532A79BF}">
      <formula1>$P$10:$P$13</formula1>
    </dataValidation>
    <dataValidation type="list" allowBlank="1" showInputMessage="1" showErrorMessage="1" sqref="K7" xr:uid="{35C033B7-E9B5-42C9-BD29-3332F2DF414C}">
      <formula1>$Q$4:$Q$6</formula1>
    </dataValidation>
  </dataValidations>
  <printOptions horizontalCentered="1"/>
  <pageMargins left="0.51181102362204722" right="0.51181102362204722" top="0.74803149606299213" bottom="0.35433070866141736" header="0.31496062992125984" footer="0.31496062992125984"/>
  <pageSetup paperSize="9" scale="94" orientation="portrait" blackAndWhite="1" r:id="rId1"/>
  <rowBreaks count="1" manualBreakCount="1">
    <brk id="51" max="1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394B-35B8-408D-BF9A-1295A29D4B50}">
  <sheetPr>
    <tabColor theme="5" tint="0.39997558519241921"/>
    <pageSetUpPr fitToPage="1"/>
  </sheetPr>
  <dimension ref="A1:Q42"/>
  <sheetViews>
    <sheetView showGridLines="0" showZeros="0" view="pageBreakPreview" topLeftCell="A4" zoomScale="85" zoomScaleNormal="100" zoomScaleSheetLayoutView="85" workbookViewId="0">
      <selection activeCell="R27" sqref="R27"/>
    </sheetView>
  </sheetViews>
  <sheetFormatPr defaultColWidth="9" defaultRowHeight="13"/>
  <cols>
    <col min="1" max="2" width="9" style="3" customWidth="1"/>
    <col min="3" max="3" width="3.26953125" style="3" customWidth="1"/>
    <col min="4" max="4" width="9" style="3" customWidth="1"/>
    <col min="5" max="5" width="3.90625" style="3" customWidth="1"/>
    <col min="6" max="6" width="9" style="3" customWidth="1"/>
    <col min="7" max="7" width="9.90625" style="3" customWidth="1"/>
    <col min="8" max="9" width="9" style="3" customWidth="1"/>
    <col min="10" max="11" width="4.26953125" style="3" customWidth="1"/>
    <col min="12" max="12" width="2.36328125" style="3" customWidth="1"/>
    <col min="13" max="16384" width="9" style="3"/>
  </cols>
  <sheetData>
    <row r="1" spans="1:17" s="462" customFormat="1" ht="33" hidden="1" customHeight="1" thickBot="1">
      <c r="A1" s="460" t="s">
        <v>929</v>
      </c>
      <c r="B1" s="461"/>
      <c r="J1" s="94" t="s">
        <v>930</v>
      </c>
      <c r="M1" s="463"/>
      <c r="N1" s="463"/>
      <c r="O1" s="463"/>
      <c r="P1" s="463"/>
      <c r="Q1" s="463"/>
    </row>
    <row r="2" spans="1:17" s="462" customFormat="1" ht="12" hidden="1">
      <c r="A2" s="464"/>
      <c r="B2" s="465"/>
      <c r="C2" s="465"/>
      <c r="O2" s="466"/>
      <c r="P2" s="466"/>
      <c r="Q2" s="466"/>
    </row>
    <row r="3" spans="1:17" s="462" customFormat="1" ht="12" hidden="1" customHeight="1">
      <c r="A3" s="466"/>
      <c r="B3" s="465"/>
      <c r="C3" s="465"/>
      <c r="O3" s="466"/>
      <c r="P3" s="466"/>
      <c r="Q3" s="467" t="s">
        <v>931</v>
      </c>
    </row>
    <row r="4" spans="1:17" ht="3" customHeight="1"/>
    <row r="5" spans="1:17" ht="18" customHeight="1">
      <c r="A5" s="788" t="s">
        <v>932</v>
      </c>
      <c r="B5" s="789"/>
      <c r="C5" s="789"/>
      <c r="D5" s="789"/>
      <c r="E5" s="789"/>
      <c r="F5" s="789"/>
      <c r="G5" s="789"/>
      <c r="H5" s="789"/>
      <c r="I5" s="789"/>
      <c r="J5" s="789"/>
      <c r="K5" s="790"/>
      <c r="L5" s="468"/>
    </row>
    <row r="6" spans="1:17" ht="9" customHeight="1">
      <c r="A6" s="497"/>
      <c r="B6" s="498"/>
      <c r="C6" s="498"/>
      <c r="D6" s="498"/>
      <c r="E6" s="498"/>
      <c r="F6" s="498"/>
      <c r="G6" s="498"/>
      <c r="H6" s="498"/>
      <c r="I6" s="498"/>
      <c r="J6" s="498"/>
      <c r="K6" s="499"/>
      <c r="L6" s="468"/>
    </row>
    <row r="7" spans="1:17" s="256" customFormat="1" ht="20.25" customHeight="1">
      <c r="A7" s="791" t="s">
        <v>983</v>
      </c>
      <c r="B7" s="792"/>
      <c r="C7" s="792"/>
      <c r="D7" s="792"/>
      <c r="E7" s="792"/>
      <c r="F7" s="792"/>
      <c r="G7" s="792"/>
      <c r="H7" s="792"/>
      <c r="I7" s="792"/>
      <c r="J7" s="792"/>
      <c r="K7" s="793"/>
      <c r="L7" s="469"/>
    </row>
    <row r="8" spans="1:17" s="256" customFormat="1" ht="38.25" hidden="1" customHeight="1">
      <c r="A8" s="791" t="s">
        <v>942</v>
      </c>
      <c r="B8" s="792"/>
      <c r="C8" s="792"/>
      <c r="D8" s="792"/>
      <c r="E8" s="792"/>
      <c r="F8" s="792"/>
      <c r="G8" s="792"/>
      <c r="H8" s="792"/>
      <c r="I8" s="792"/>
      <c r="J8" s="792"/>
      <c r="K8" s="793"/>
      <c r="L8" s="469"/>
    </row>
    <row r="9" spans="1:17" ht="33" customHeight="1">
      <c r="A9" s="470" t="s">
        <v>40</v>
      </c>
      <c r="B9" s="794" t="str">
        <f>①海外研修実施希望申込書!F11</f>
        <v>株式会社AOTS</v>
      </c>
      <c r="C9" s="795"/>
      <c r="D9" s="795"/>
      <c r="E9" s="795"/>
      <c r="F9" s="795"/>
      <c r="G9" s="795"/>
      <c r="H9" s="795"/>
      <c r="I9" s="795"/>
      <c r="J9" s="795"/>
      <c r="K9" s="796"/>
      <c r="L9" s="471"/>
    </row>
    <row r="10" spans="1:17" ht="10.5" customHeight="1">
      <c r="A10" s="472"/>
      <c r="B10" s="471"/>
      <c r="C10" s="471"/>
      <c r="D10" s="471"/>
      <c r="E10" s="471"/>
      <c r="F10" s="471"/>
      <c r="G10" s="471"/>
      <c r="H10" s="473"/>
      <c r="I10" s="471"/>
      <c r="J10" s="471"/>
      <c r="K10" s="474"/>
      <c r="L10" s="471"/>
    </row>
    <row r="11" spans="1:17" ht="15" customHeight="1">
      <c r="A11" s="797" t="s">
        <v>943</v>
      </c>
      <c r="B11" s="798"/>
      <c r="C11" s="798"/>
      <c r="D11" s="798"/>
      <c r="E11" s="798"/>
      <c r="F11" s="798"/>
      <c r="G11" s="798"/>
      <c r="H11" s="798"/>
      <c r="I11" s="798"/>
      <c r="J11" s="798"/>
      <c r="K11" s="799"/>
      <c r="L11" s="475"/>
    </row>
    <row r="12" spans="1:17" ht="4.5" customHeight="1">
      <c r="A12" s="476"/>
      <c r="B12" s="477"/>
      <c r="C12" s="477"/>
      <c r="D12" s="477"/>
      <c r="E12" s="477"/>
      <c r="F12" s="477"/>
      <c r="G12" s="477"/>
      <c r="H12" s="477"/>
      <c r="I12" s="477"/>
      <c r="J12" s="477"/>
      <c r="K12" s="478"/>
      <c r="L12" s="475"/>
    </row>
    <row r="13" spans="1:17" s="119" customFormat="1" ht="16.5" customHeight="1">
      <c r="A13" s="800" t="s">
        <v>978</v>
      </c>
      <c r="B13" s="801"/>
      <c r="C13" s="801"/>
      <c r="D13" s="801"/>
      <c r="E13" s="801"/>
      <c r="F13" s="801"/>
      <c r="G13" s="801"/>
      <c r="H13" s="801"/>
      <c r="I13" s="801"/>
      <c r="J13" s="801"/>
      <c r="K13" s="802"/>
      <c r="L13" s="479"/>
    </row>
    <row r="14" spans="1:17" ht="13.5" customHeight="1">
      <c r="A14" s="806"/>
      <c r="B14" s="815"/>
      <c r="C14" s="815"/>
      <c r="D14" s="815"/>
      <c r="E14" s="815"/>
      <c r="F14" s="815"/>
      <c r="G14" s="815"/>
      <c r="H14" s="815"/>
      <c r="I14" s="815"/>
      <c r="J14" s="815"/>
      <c r="K14" s="816"/>
      <c r="L14" s="480"/>
    </row>
    <row r="15" spans="1:17" ht="13.5" customHeight="1">
      <c r="A15" s="809"/>
      <c r="B15" s="817"/>
      <c r="C15" s="817"/>
      <c r="D15" s="817"/>
      <c r="E15" s="817"/>
      <c r="F15" s="817"/>
      <c r="G15" s="817"/>
      <c r="H15" s="817"/>
      <c r="I15" s="817"/>
      <c r="J15" s="817"/>
      <c r="K15" s="818"/>
      <c r="L15" s="480"/>
    </row>
    <row r="16" spans="1:17" ht="13.5" customHeight="1">
      <c r="A16" s="809"/>
      <c r="B16" s="817"/>
      <c r="C16" s="817"/>
      <c r="D16" s="817"/>
      <c r="E16" s="817"/>
      <c r="F16" s="817"/>
      <c r="G16" s="817"/>
      <c r="H16" s="817"/>
      <c r="I16" s="817"/>
      <c r="J16" s="817"/>
      <c r="K16" s="818"/>
      <c r="L16" s="480"/>
    </row>
    <row r="17" spans="1:12" ht="13.5" customHeight="1">
      <c r="A17" s="809"/>
      <c r="B17" s="817"/>
      <c r="C17" s="817"/>
      <c r="D17" s="817"/>
      <c r="E17" s="817"/>
      <c r="F17" s="817"/>
      <c r="G17" s="817"/>
      <c r="H17" s="817"/>
      <c r="I17" s="817"/>
      <c r="J17" s="817"/>
      <c r="K17" s="818"/>
      <c r="L17" s="480"/>
    </row>
    <row r="18" spans="1:12" ht="13.5" customHeight="1">
      <c r="A18" s="812"/>
      <c r="B18" s="819"/>
      <c r="C18" s="819"/>
      <c r="D18" s="819"/>
      <c r="E18" s="819"/>
      <c r="F18" s="819"/>
      <c r="G18" s="819"/>
      <c r="H18" s="819"/>
      <c r="I18" s="819"/>
      <c r="J18" s="819"/>
      <c r="K18" s="820"/>
      <c r="L18" s="480"/>
    </row>
    <row r="19" spans="1:12" ht="6" customHeight="1">
      <c r="A19" s="481"/>
      <c r="B19" s="482"/>
      <c r="C19" s="482"/>
      <c r="D19" s="482"/>
      <c r="E19" s="482"/>
      <c r="F19" s="482"/>
      <c r="G19" s="482"/>
      <c r="H19" s="482"/>
      <c r="I19" s="482"/>
      <c r="J19" s="482"/>
      <c r="K19" s="483"/>
      <c r="L19" s="482"/>
    </row>
    <row r="20" spans="1:12" s="119" customFormat="1" ht="16.5" customHeight="1">
      <c r="A20" s="800" t="s">
        <v>979</v>
      </c>
      <c r="B20" s="801"/>
      <c r="C20" s="801"/>
      <c r="D20" s="801"/>
      <c r="E20" s="801"/>
      <c r="F20" s="801"/>
      <c r="G20" s="801"/>
      <c r="H20" s="801"/>
      <c r="I20" s="801"/>
      <c r="J20" s="801"/>
      <c r="K20" s="802"/>
      <c r="L20" s="479"/>
    </row>
    <row r="21" spans="1:12" ht="13.5" customHeight="1">
      <c r="A21" s="806"/>
      <c r="B21" s="815"/>
      <c r="C21" s="815"/>
      <c r="D21" s="815"/>
      <c r="E21" s="815"/>
      <c r="F21" s="815"/>
      <c r="G21" s="815"/>
      <c r="H21" s="815"/>
      <c r="I21" s="815"/>
      <c r="J21" s="815"/>
      <c r="K21" s="816"/>
      <c r="L21" s="480"/>
    </row>
    <row r="22" spans="1:12" ht="13.5" customHeight="1">
      <c r="A22" s="809"/>
      <c r="B22" s="817"/>
      <c r="C22" s="817"/>
      <c r="D22" s="817"/>
      <c r="E22" s="817"/>
      <c r="F22" s="817"/>
      <c r="G22" s="817"/>
      <c r="H22" s="817"/>
      <c r="I22" s="817"/>
      <c r="J22" s="817"/>
      <c r="K22" s="818"/>
      <c r="L22" s="480"/>
    </row>
    <row r="23" spans="1:12" ht="13.5" customHeight="1">
      <c r="A23" s="809"/>
      <c r="B23" s="817"/>
      <c r="C23" s="817"/>
      <c r="D23" s="817"/>
      <c r="E23" s="817"/>
      <c r="F23" s="817"/>
      <c r="G23" s="817"/>
      <c r="H23" s="817"/>
      <c r="I23" s="817"/>
      <c r="J23" s="817"/>
      <c r="K23" s="818"/>
      <c r="L23" s="480"/>
    </row>
    <row r="24" spans="1:12" ht="13.5" customHeight="1">
      <c r="A24" s="809"/>
      <c r="B24" s="817"/>
      <c r="C24" s="817"/>
      <c r="D24" s="817"/>
      <c r="E24" s="817"/>
      <c r="F24" s="817"/>
      <c r="G24" s="817"/>
      <c r="H24" s="817"/>
      <c r="I24" s="817"/>
      <c r="J24" s="817"/>
      <c r="K24" s="818"/>
      <c r="L24" s="480"/>
    </row>
    <row r="25" spans="1:12" ht="13.5" customHeight="1">
      <c r="A25" s="812"/>
      <c r="B25" s="819"/>
      <c r="C25" s="819"/>
      <c r="D25" s="819"/>
      <c r="E25" s="819"/>
      <c r="F25" s="819"/>
      <c r="G25" s="819"/>
      <c r="H25" s="819"/>
      <c r="I25" s="819"/>
      <c r="J25" s="819"/>
      <c r="K25" s="820"/>
      <c r="L25" s="480"/>
    </row>
    <row r="26" spans="1:12" ht="6.75" customHeight="1">
      <c r="A26" s="481"/>
      <c r="B26" s="482"/>
      <c r="C26" s="482"/>
      <c r="D26" s="482"/>
      <c r="E26" s="482"/>
      <c r="F26" s="482"/>
      <c r="G26" s="482"/>
      <c r="H26" s="482"/>
      <c r="I26" s="482"/>
      <c r="J26" s="482"/>
      <c r="K26" s="483"/>
      <c r="L26" s="482"/>
    </row>
    <row r="27" spans="1:12" s="119" customFormat="1" ht="16.5" customHeight="1">
      <c r="A27" s="800" t="s">
        <v>980</v>
      </c>
      <c r="B27" s="801"/>
      <c r="C27" s="801"/>
      <c r="D27" s="801"/>
      <c r="E27" s="801"/>
      <c r="F27" s="801"/>
      <c r="G27" s="801"/>
      <c r="H27" s="801"/>
      <c r="I27" s="801"/>
      <c r="J27" s="801"/>
      <c r="K27" s="802"/>
      <c r="L27" s="479"/>
    </row>
    <row r="28" spans="1:12" ht="13.5" customHeight="1">
      <c r="A28" s="806"/>
      <c r="B28" s="807"/>
      <c r="C28" s="807"/>
      <c r="D28" s="807"/>
      <c r="E28" s="807"/>
      <c r="F28" s="807"/>
      <c r="G28" s="807"/>
      <c r="H28" s="807"/>
      <c r="I28" s="807"/>
      <c r="J28" s="807"/>
      <c r="K28" s="808"/>
      <c r="L28" s="480"/>
    </row>
    <row r="29" spans="1:12" ht="13.5" customHeight="1">
      <c r="A29" s="809"/>
      <c r="B29" s="810"/>
      <c r="C29" s="810"/>
      <c r="D29" s="810"/>
      <c r="E29" s="810"/>
      <c r="F29" s="810"/>
      <c r="G29" s="810"/>
      <c r="H29" s="810"/>
      <c r="I29" s="810"/>
      <c r="J29" s="810"/>
      <c r="K29" s="811"/>
      <c r="L29" s="480"/>
    </row>
    <row r="30" spans="1:12" ht="13.5" customHeight="1">
      <c r="A30" s="809"/>
      <c r="B30" s="810"/>
      <c r="C30" s="810"/>
      <c r="D30" s="810"/>
      <c r="E30" s="810"/>
      <c r="F30" s="810"/>
      <c r="G30" s="810"/>
      <c r="H30" s="810"/>
      <c r="I30" s="810"/>
      <c r="J30" s="810"/>
      <c r="K30" s="811"/>
      <c r="L30" s="480"/>
    </row>
    <row r="31" spans="1:12" ht="13.5" customHeight="1">
      <c r="A31" s="809"/>
      <c r="B31" s="810"/>
      <c r="C31" s="810"/>
      <c r="D31" s="810"/>
      <c r="E31" s="810"/>
      <c r="F31" s="810"/>
      <c r="G31" s="810"/>
      <c r="H31" s="810"/>
      <c r="I31" s="810"/>
      <c r="J31" s="810"/>
      <c r="K31" s="811"/>
      <c r="L31" s="480"/>
    </row>
    <row r="32" spans="1:12" ht="13.5" customHeight="1">
      <c r="A32" s="812"/>
      <c r="B32" s="813"/>
      <c r="C32" s="813"/>
      <c r="D32" s="813"/>
      <c r="E32" s="813"/>
      <c r="F32" s="813"/>
      <c r="G32" s="813"/>
      <c r="H32" s="813"/>
      <c r="I32" s="813"/>
      <c r="J32" s="813"/>
      <c r="K32" s="814"/>
      <c r="L32" s="480"/>
    </row>
    <row r="33" spans="1:12" ht="6.75" customHeight="1">
      <c r="A33" s="481"/>
      <c r="B33" s="482"/>
      <c r="C33" s="482"/>
      <c r="D33" s="482"/>
      <c r="E33" s="482"/>
      <c r="F33" s="482"/>
      <c r="G33" s="482"/>
      <c r="H33" s="482"/>
      <c r="I33" s="482"/>
      <c r="J33" s="482"/>
      <c r="K33" s="483"/>
      <c r="L33" s="482"/>
    </row>
    <row r="34" spans="1:12" s="119" customFormat="1" ht="16.5" customHeight="1">
      <c r="A34" s="800" t="s">
        <v>981</v>
      </c>
      <c r="B34" s="801"/>
      <c r="C34" s="801"/>
      <c r="D34" s="801"/>
      <c r="E34" s="801"/>
      <c r="F34" s="801"/>
      <c r="G34" s="801"/>
      <c r="H34" s="801"/>
      <c r="I34" s="801"/>
      <c r="J34" s="801"/>
      <c r="K34" s="802"/>
      <c r="L34" s="479"/>
    </row>
    <row r="35" spans="1:12" s="256" customFormat="1" ht="117" customHeight="1">
      <c r="A35" s="803" t="s">
        <v>1087</v>
      </c>
      <c r="B35" s="804"/>
      <c r="C35" s="804"/>
      <c r="D35" s="804"/>
      <c r="E35" s="804"/>
      <c r="F35" s="804"/>
      <c r="G35" s="804"/>
      <c r="H35" s="804"/>
      <c r="I35" s="804"/>
      <c r="J35" s="804"/>
      <c r="K35" s="805"/>
    </row>
    <row r="36" spans="1:12" s="256" customFormat="1" ht="6.75" customHeight="1">
      <c r="A36" s="481"/>
      <c r="B36" s="482"/>
      <c r="C36" s="482"/>
      <c r="D36" s="482"/>
      <c r="E36" s="482"/>
      <c r="F36" s="482"/>
      <c r="G36" s="482"/>
      <c r="H36" s="482"/>
      <c r="I36" s="482"/>
      <c r="J36" s="482"/>
      <c r="K36" s="483"/>
      <c r="L36" s="482"/>
    </row>
    <row r="37" spans="1:12" s="119" customFormat="1" ht="16.5" customHeight="1">
      <c r="A37" s="800" t="s">
        <v>982</v>
      </c>
      <c r="B37" s="801"/>
      <c r="C37" s="801"/>
      <c r="D37" s="801"/>
      <c r="E37" s="801"/>
      <c r="F37" s="801"/>
      <c r="G37" s="801"/>
      <c r="H37" s="801"/>
      <c r="I37" s="801"/>
      <c r="J37" s="801"/>
      <c r="K37" s="802"/>
      <c r="L37" s="479"/>
    </row>
    <row r="38" spans="1:12" ht="16.5" customHeight="1">
      <c r="A38" s="806"/>
      <c r="B38" s="807"/>
      <c r="C38" s="807"/>
      <c r="D38" s="807"/>
      <c r="E38" s="807"/>
      <c r="F38" s="807"/>
      <c r="G38" s="807"/>
      <c r="H38" s="807"/>
      <c r="I38" s="807"/>
      <c r="J38" s="807"/>
      <c r="K38" s="808"/>
      <c r="L38" s="480"/>
    </row>
    <row r="39" spans="1:12" ht="6.75" customHeight="1">
      <c r="A39" s="809"/>
      <c r="B39" s="810"/>
      <c r="C39" s="810"/>
      <c r="D39" s="810"/>
      <c r="E39" s="810"/>
      <c r="F39" s="810"/>
      <c r="G39" s="810"/>
      <c r="H39" s="810"/>
      <c r="I39" s="810"/>
      <c r="J39" s="810"/>
      <c r="K39" s="811"/>
      <c r="L39" s="480"/>
    </row>
    <row r="40" spans="1:12" ht="6.75" customHeight="1">
      <c r="A40" s="809"/>
      <c r="B40" s="810"/>
      <c r="C40" s="810"/>
      <c r="D40" s="810"/>
      <c r="E40" s="810"/>
      <c r="F40" s="810"/>
      <c r="G40" s="810"/>
      <c r="H40" s="810"/>
      <c r="I40" s="810"/>
      <c r="J40" s="810"/>
      <c r="K40" s="811"/>
      <c r="L40" s="480"/>
    </row>
    <row r="41" spans="1:12" ht="6.75" customHeight="1">
      <c r="A41" s="809"/>
      <c r="B41" s="810"/>
      <c r="C41" s="810"/>
      <c r="D41" s="810"/>
      <c r="E41" s="810"/>
      <c r="F41" s="810"/>
      <c r="G41" s="810"/>
      <c r="H41" s="810"/>
      <c r="I41" s="810"/>
      <c r="J41" s="810"/>
      <c r="K41" s="811"/>
      <c r="L41" s="480"/>
    </row>
    <row r="42" spans="1:12" ht="23.25" customHeight="1">
      <c r="A42" s="812"/>
      <c r="B42" s="813"/>
      <c r="C42" s="813"/>
      <c r="D42" s="813"/>
      <c r="E42" s="813"/>
      <c r="F42" s="813"/>
      <c r="G42" s="813"/>
      <c r="H42" s="813"/>
      <c r="I42" s="813"/>
      <c r="J42" s="813"/>
      <c r="K42" s="814"/>
      <c r="L42" s="480"/>
    </row>
  </sheetData>
  <mergeCells count="15">
    <mergeCell ref="A34:K34"/>
    <mergeCell ref="A35:K35"/>
    <mergeCell ref="A37:K37"/>
    <mergeCell ref="A38:K42"/>
    <mergeCell ref="A13:K13"/>
    <mergeCell ref="A20:K20"/>
    <mergeCell ref="A27:K27"/>
    <mergeCell ref="A28:K32"/>
    <mergeCell ref="A14:K18"/>
    <mergeCell ref="A21:K25"/>
    <mergeCell ref="A5:K5"/>
    <mergeCell ref="A8:K8"/>
    <mergeCell ref="B9:K9"/>
    <mergeCell ref="A11:K11"/>
    <mergeCell ref="A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FE361-DC16-4921-B026-55843C8E6EAA}">
  <sheetPr>
    <tabColor theme="5" tint="0.39997558519241921"/>
  </sheetPr>
  <dimension ref="A1:V60"/>
  <sheetViews>
    <sheetView showGridLines="0" showZeros="0" view="pageBreakPreview" topLeftCell="A4" zoomScale="70" zoomScaleNormal="100" zoomScaleSheetLayoutView="70" workbookViewId="0">
      <selection activeCell="B36" sqref="B36:F36"/>
    </sheetView>
  </sheetViews>
  <sheetFormatPr defaultColWidth="9" defaultRowHeight="13"/>
  <cols>
    <col min="1" max="2" width="9.90625" style="3" customWidth="1"/>
    <col min="3" max="3" width="3.26953125" style="3" customWidth="1"/>
    <col min="4" max="4" width="9.90625" style="3" customWidth="1"/>
    <col min="5" max="5" width="3.90625" style="3" customWidth="1"/>
    <col min="6" max="9" width="9.90625" style="3" customWidth="1"/>
    <col min="10" max="11" width="4.26953125" style="3" customWidth="1"/>
    <col min="12" max="12" width="2.36328125" style="3" customWidth="1"/>
    <col min="13" max="16384" width="9" style="3"/>
  </cols>
  <sheetData>
    <row r="1" spans="1:12" s="462" customFormat="1" ht="33" hidden="1" customHeight="1">
      <c r="A1" s="460" t="s">
        <v>929</v>
      </c>
      <c r="B1" s="461"/>
      <c r="J1" s="94" t="s">
        <v>930</v>
      </c>
    </row>
    <row r="2" spans="1:12" s="462" customFormat="1" ht="12" hidden="1">
      <c r="A2" s="464"/>
      <c r="B2" s="465"/>
      <c r="C2" s="465"/>
    </row>
    <row r="3" spans="1:12" s="462" customFormat="1" ht="12" hidden="1" customHeight="1">
      <c r="A3" s="466"/>
      <c r="B3" s="465"/>
      <c r="C3" s="465"/>
    </row>
    <row r="4" spans="1:12" ht="3" customHeight="1"/>
    <row r="5" spans="1:12" ht="18" customHeight="1">
      <c r="A5" s="788" t="s">
        <v>932</v>
      </c>
      <c r="B5" s="789"/>
      <c r="C5" s="789"/>
      <c r="D5" s="789"/>
      <c r="E5" s="789"/>
      <c r="F5" s="789"/>
      <c r="G5" s="789"/>
      <c r="H5" s="789"/>
      <c r="I5" s="789"/>
      <c r="J5" s="789"/>
      <c r="K5" s="790"/>
      <c r="L5" s="468"/>
    </row>
    <row r="6" spans="1:12" s="256" customFormat="1" ht="38.25" customHeight="1">
      <c r="A6" s="791" t="s">
        <v>933</v>
      </c>
      <c r="B6" s="792"/>
      <c r="C6" s="792"/>
      <c r="D6" s="792"/>
      <c r="E6" s="792"/>
      <c r="F6" s="792"/>
      <c r="G6" s="792"/>
      <c r="H6" s="792"/>
      <c r="I6" s="792"/>
      <c r="J6" s="792"/>
      <c r="K6" s="793"/>
      <c r="L6" s="469"/>
    </row>
    <row r="7" spans="1:12" ht="23.25" customHeight="1">
      <c r="A7" s="470" t="s">
        <v>40</v>
      </c>
      <c r="B7" s="794" t="str">
        <f>①海外研修実施希望申込書!F11</f>
        <v>株式会社AOTS</v>
      </c>
      <c r="C7" s="795"/>
      <c r="D7" s="795"/>
      <c r="E7" s="795"/>
      <c r="F7" s="795"/>
      <c r="G7" s="795"/>
      <c r="H7" s="795"/>
      <c r="I7" s="795"/>
      <c r="J7" s="795"/>
      <c r="K7" s="796"/>
      <c r="L7" s="471"/>
    </row>
    <row r="8" spans="1:12" ht="10.5" customHeight="1">
      <c r="A8" s="472"/>
      <c r="B8" s="471"/>
      <c r="C8" s="471"/>
      <c r="D8" s="471"/>
      <c r="E8" s="471"/>
      <c r="F8" s="471"/>
      <c r="G8" s="471"/>
      <c r="H8" s="473"/>
      <c r="I8" s="471"/>
      <c r="J8" s="471"/>
      <c r="K8" s="474"/>
      <c r="L8" s="471"/>
    </row>
    <row r="9" spans="1:12" ht="15" customHeight="1">
      <c r="A9" s="797" t="s">
        <v>943</v>
      </c>
      <c r="B9" s="798"/>
      <c r="C9" s="798"/>
      <c r="D9" s="798"/>
      <c r="E9" s="798"/>
      <c r="F9" s="798"/>
      <c r="G9" s="798"/>
      <c r="H9" s="798"/>
      <c r="I9" s="798"/>
      <c r="J9" s="798"/>
      <c r="K9" s="799"/>
      <c r="L9" s="475"/>
    </row>
    <row r="10" spans="1:12" ht="9.75" customHeight="1">
      <c r="A10" s="476"/>
      <c r="B10" s="477"/>
      <c r="C10" s="477"/>
      <c r="D10" s="477"/>
      <c r="E10" s="477"/>
      <c r="F10" s="477"/>
      <c r="G10" s="477"/>
      <c r="H10" s="477"/>
      <c r="I10" s="477"/>
      <c r="J10" s="477"/>
      <c r="K10" s="478"/>
      <c r="L10" s="475"/>
    </row>
    <row r="11" spans="1:12" s="119" customFormat="1" ht="16.5" customHeight="1">
      <c r="A11" s="800" t="s">
        <v>944</v>
      </c>
      <c r="B11" s="801"/>
      <c r="C11" s="801"/>
      <c r="D11" s="801"/>
      <c r="E11" s="801"/>
      <c r="F11" s="801"/>
      <c r="G11" s="801"/>
      <c r="H11" s="801"/>
      <c r="I11" s="801"/>
      <c r="J11" s="801"/>
      <c r="K11" s="802"/>
      <c r="L11" s="479"/>
    </row>
    <row r="12" spans="1:12" ht="16.5" customHeight="1">
      <c r="A12" s="806"/>
      <c r="B12" s="807"/>
      <c r="C12" s="807"/>
      <c r="D12" s="807"/>
      <c r="E12" s="807"/>
      <c r="F12" s="807"/>
      <c r="G12" s="807"/>
      <c r="H12" s="807"/>
      <c r="I12" s="807"/>
      <c r="J12" s="807"/>
      <c r="K12" s="808"/>
      <c r="L12" s="480"/>
    </row>
    <row r="13" spans="1:12" ht="6.75" customHeight="1">
      <c r="A13" s="809"/>
      <c r="B13" s="810"/>
      <c r="C13" s="810"/>
      <c r="D13" s="810"/>
      <c r="E13" s="810"/>
      <c r="F13" s="810"/>
      <c r="G13" s="810"/>
      <c r="H13" s="810"/>
      <c r="I13" s="810"/>
      <c r="J13" s="810"/>
      <c r="K13" s="811"/>
      <c r="L13" s="480"/>
    </row>
    <row r="14" spans="1:12" ht="6.75" customHeight="1">
      <c r="A14" s="809"/>
      <c r="B14" s="810"/>
      <c r="C14" s="810"/>
      <c r="D14" s="810"/>
      <c r="E14" s="810"/>
      <c r="F14" s="810"/>
      <c r="G14" s="810"/>
      <c r="H14" s="810"/>
      <c r="I14" s="810"/>
      <c r="J14" s="810"/>
      <c r="K14" s="811"/>
      <c r="L14" s="480"/>
    </row>
    <row r="15" spans="1:12" ht="6.75" customHeight="1">
      <c r="A15" s="809"/>
      <c r="B15" s="810"/>
      <c r="C15" s="810"/>
      <c r="D15" s="810"/>
      <c r="E15" s="810"/>
      <c r="F15" s="810"/>
      <c r="G15" s="810"/>
      <c r="H15" s="810"/>
      <c r="I15" s="810"/>
      <c r="J15" s="810"/>
      <c r="K15" s="811"/>
      <c r="L15" s="480"/>
    </row>
    <row r="16" spans="1:12" ht="11.25" customHeight="1">
      <c r="A16" s="812"/>
      <c r="B16" s="813"/>
      <c r="C16" s="813"/>
      <c r="D16" s="813"/>
      <c r="E16" s="813"/>
      <c r="F16" s="813"/>
      <c r="G16" s="813"/>
      <c r="H16" s="813"/>
      <c r="I16" s="813"/>
      <c r="J16" s="813"/>
      <c r="K16" s="814"/>
      <c r="L16" s="480"/>
    </row>
    <row r="17" spans="1:12" ht="6" customHeight="1">
      <c r="A17" s="481"/>
      <c r="B17" s="482"/>
      <c r="C17" s="482"/>
      <c r="D17" s="482"/>
      <c r="E17" s="482"/>
      <c r="F17" s="482"/>
      <c r="G17" s="482"/>
      <c r="H17" s="482"/>
      <c r="I17" s="482"/>
      <c r="J17" s="482"/>
      <c r="K17" s="483"/>
      <c r="L17" s="482"/>
    </row>
    <row r="18" spans="1:12" s="119" customFormat="1" ht="16.5" customHeight="1">
      <c r="A18" s="800" t="s">
        <v>945</v>
      </c>
      <c r="B18" s="801"/>
      <c r="C18" s="801"/>
      <c r="D18" s="801"/>
      <c r="E18" s="801"/>
      <c r="F18" s="801"/>
      <c r="G18" s="801"/>
      <c r="H18" s="801"/>
      <c r="I18" s="801"/>
      <c r="J18" s="801"/>
      <c r="K18" s="802"/>
      <c r="L18" s="479"/>
    </row>
    <row r="19" spans="1:12" ht="16.5" customHeight="1">
      <c r="A19" s="806"/>
      <c r="B19" s="807"/>
      <c r="C19" s="807"/>
      <c r="D19" s="807"/>
      <c r="E19" s="807"/>
      <c r="F19" s="807"/>
      <c r="G19" s="807"/>
      <c r="H19" s="807"/>
      <c r="I19" s="807"/>
      <c r="J19" s="807"/>
      <c r="K19" s="808"/>
      <c r="L19" s="480"/>
    </row>
    <row r="20" spans="1:12" ht="6.75" customHeight="1">
      <c r="A20" s="809"/>
      <c r="B20" s="810"/>
      <c r="C20" s="810"/>
      <c r="D20" s="810"/>
      <c r="E20" s="810"/>
      <c r="F20" s="810"/>
      <c r="G20" s="810"/>
      <c r="H20" s="810"/>
      <c r="I20" s="810"/>
      <c r="J20" s="810"/>
      <c r="K20" s="811"/>
      <c r="L20" s="480"/>
    </row>
    <row r="21" spans="1:12" ht="6.75" customHeight="1">
      <c r="A21" s="809"/>
      <c r="B21" s="810"/>
      <c r="C21" s="810"/>
      <c r="D21" s="810"/>
      <c r="E21" s="810"/>
      <c r="F21" s="810"/>
      <c r="G21" s="810"/>
      <c r="H21" s="810"/>
      <c r="I21" s="810"/>
      <c r="J21" s="810"/>
      <c r="K21" s="811"/>
      <c r="L21" s="480"/>
    </row>
    <row r="22" spans="1:12" ht="6.75" customHeight="1">
      <c r="A22" s="809"/>
      <c r="B22" s="810"/>
      <c r="C22" s="810"/>
      <c r="D22" s="810"/>
      <c r="E22" s="810"/>
      <c r="F22" s="810"/>
      <c r="G22" s="810"/>
      <c r="H22" s="810"/>
      <c r="I22" s="810"/>
      <c r="J22" s="810"/>
      <c r="K22" s="811"/>
      <c r="L22" s="480"/>
    </row>
    <row r="23" spans="1:12" ht="15" customHeight="1">
      <c r="A23" s="812"/>
      <c r="B23" s="813"/>
      <c r="C23" s="813"/>
      <c r="D23" s="813"/>
      <c r="E23" s="813"/>
      <c r="F23" s="813"/>
      <c r="G23" s="813"/>
      <c r="H23" s="813"/>
      <c r="I23" s="813"/>
      <c r="J23" s="813"/>
      <c r="K23" s="814"/>
      <c r="L23" s="480"/>
    </row>
    <row r="24" spans="1:12" ht="6.75" customHeight="1">
      <c r="A24" s="481"/>
      <c r="B24" s="482"/>
      <c r="C24" s="482"/>
      <c r="D24" s="482"/>
      <c r="E24" s="482"/>
      <c r="F24" s="482"/>
      <c r="G24" s="482"/>
      <c r="H24" s="482"/>
      <c r="I24" s="482"/>
      <c r="J24" s="482"/>
      <c r="K24" s="483"/>
      <c r="L24" s="482"/>
    </row>
    <row r="25" spans="1:12" s="119" customFormat="1" ht="16.5" customHeight="1">
      <c r="A25" s="800" t="s">
        <v>946</v>
      </c>
      <c r="B25" s="801"/>
      <c r="C25" s="801"/>
      <c r="D25" s="801"/>
      <c r="E25" s="801"/>
      <c r="F25" s="801"/>
      <c r="G25" s="801"/>
      <c r="H25" s="801"/>
      <c r="I25" s="801"/>
      <c r="J25" s="801"/>
      <c r="K25" s="802"/>
      <c r="L25" s="479"/>
    </row>
    <row r="26" spans="1:12" ht="16.5" customHeight="1">
      <c r="A26" s="806"/>
      <c r="B26" s="807"/>
      <c r="C26" s="807"/>
      <c r="D26" s="807"/>
      <c r="E26" s="807"/>
      <c r="F26" s="807"/>
      <c r="G26" s="807"/>
      <c r="H26" s="807"/>
      <c r="I26" s="807"/>
      <c r="J26" s="807"/>
      <c r="K26" s="808"/>
      <c r="L26" s="480"/>
    </row>
    <row r="27" spans="1:12" ht="6.75" customHeight="1">
      <c r="A27" s="809"/>
      <c r="B27" s="810"/>
      <c r="C27" s="810"/>
      <c r="D27" s="810"/>
      <c r="E27" s="810"/>
      <c r="F27" s="810"/>
      <c r="G27" s="810"/>
      <c r="H27" s="810"/>
      <c r="I27" s="810"/>
      <c r="J27" s="810"/>
      <c r="K27" s="811"/>
      <c r="L27" s="480"/>
    </row>
    <row r="28" spans="1:12" ht="6.75" customHeight="1">
      <c r="A28" s="809"/>
      <c r="B28" s="810"/>
      <c r="C28" s="810"/>
      <c r="D28" s="810"/>
      <c r="E28" s="810"/>
      <c r="F28" s="810"/>
      <c r="G28" s="810"/>
      <c r="H28" s="810"/>
      <c r="I28" s="810"/>
      <c r="J28" s="810"/>
      <c r="K28" s="811"/>
      <c r="L28" s="480"/>
    </row>
    <row r="29" spans="1:12" ht="6.75" customHeight="1">
      <c r="A29" s="809"/>
      <c r="B29" s="810"/>
      <c r="C29" s="810"/>
      <c r="D29" s="810"/>
      <c r="E29" s="810"/>
      <c r="F29" s="810"/>
      <c r="G29" s="810"/>
      <c r="H29" s="810"/>
      <c r="I29" s="810"/>
      <c r="J29" s="810"/>
      <c r="K29" s="811"/>
      <c r="L29" s="480"/>
    </row>
    <row r="30" spans="1:12" ht="23.25" customHeight="1">
      <c r="A30" s="812"/>
      <c r="B30" s="813"/>
      <c r="C30" s="813"/>
      <c r="D30" s="813"/>
      <c r="E30" s="813"/>
      <c r="F30" s="813"/>
      <c r="G30" s="813"/>
      <c r="H30" s="813"/>
      <c r="I30" s="813"/>
      <c r="J30" s="813"/>
      <c r="K30" s="814"/>
      <c r="L30" s="480"/>
    </row>
    <row r="31" spans="1:12" ht="6.75" customHeight="1">
      <c r="A31" s="481"/>
      <c r="B31" s="482"/>
      <c r="C31" s="482"/>
      <c r="D31" s="482"/>
      <c r="E31" s="482"/>
      <c r="F31" s="482"/>
      <c r="G31" s="482"/>
      <c r="H31" s="482"/>
      <c r="I31" s="482"/>
      <c r="J31" s="482"/>
      <c r="K31" s="483"/>
      <c r="L31" s="482"/>
    </row>
    <row r="32" spans="1:12" s="475" customFormat="1" ht="16.5" customHeight="1">
      <c r="A32" s="821" t="s">
        <v>947</v>
      </c>
      <c r="B32" s="822"/>
      <c r="C32" s="822"/>
      <c r="D32" s="822"/>
      <c r="E32" s="822"/>
      <c r="F32" s="822"/>
      <c r="G32" s="822"/>
      <c r="H32" s="822"/>
      <c r="I32" s="822"/>
      <c r="J32" s="822"/>
      <c r="K32" s="823"/>
      <c r="L32" s="479"/>
    </row>
    <row r="33" spans="1:15" s="256" customFormat="1" ht="17.25" customHeight="1">
      <c r="A33" s="824" t="s">
        <v>934</v>
      </c>
      <c r="B33" s="825"/>
      <c r="C33" s="825"/>
      <c r="D33" s="825"/>
      <c r="E33" s="825"/>
      <c r="F33" s="825"/>
      <c r="G33" s="825"/>
      <c r="H33" s="825"/>
      <c r="I33" s="825"/>
      <c r="J33" s="825"/>
      <c r="K33" s="486"/>
    </row>
    <row r="34" spans="1:15" s="256" customFormat="1" ht="17.25" customHeight="1">
      <c r="A34" s="487"/>
      <c r="B34" s="488" t="s">
        <v>935</v>
      </c>
      <c r="C34" s="489"/>
      <c r="D34" s="488" t="s">
        <v>446</v>
      </c>
      <c r="E34" s="489"/>
      <c r="F34" s="490"/>
      <c r="G34" s="490"/>
      <c r="H34" s="490"/>
      <c r="I34" s="490"/>
      <c r="J34" s="490"/>
      <c r="K34" s="486"/>
      <c r="M34" s="826" t="s">
        <v>950</v>
      </c>
      <c r="N34" s="495">
        <v>1</v>
      </c>
      <c r="O34" s="496" t="s">
        <v>951</v>
      </c>
    </row>
    <row r="35" spans="1:15" s="256" customFormat="1" ht="17.25" customHeight="1">
      <c r="A35" s="824" t="s">
        <v>936</v>
      </c>
      <c r="B35" s="825"/>
      <c r="C35" s="491"/>
      <c r="D35" s="491"/>
      <c r="E35" s="491"/>
      <c r="F35" s="491"/>
      <c r="G35" s="491"/>
      <c r="H35" s="491"/>
      <c r="I35" s="491"/>
      <c r="J35" s="491"/>
      <c r="K35" s="486"/>
      <c r="M35" s="827"/>
      <c r="N35" s="495">
        <v>2</v>
      </c>
      <c r="O35" s="496" t="s">
        <v>952</v>
      </c>
    </row>
    <row r="36" spans="1:15" s="256" customFormat="1" ht="17.25" customHeight="1">
      <c r="A36" s="492" t="s">
        <v>949</v>
      </c>
      <c r="B36" s="817"/>
      <c r="C36" s="817"/>
      <c r="D36" s="817"/>
      <c r="E36" s="817"/>
      <c r="F36" s="817"/>
      <c r="G36" s="491"/>
      <c r="H36" s="491"/>
      <c r="I36" s="491"/>
      <c r="J36" s="491"/>
      <c r="K36" s="486"/>
      <c r="M36" s="827"/>
      <c r="N36" s="495">
        <v>3</v>
      </c>
      <c r="O36" s="496" t="s">
        <v>953</v>
      </c>
    </row>
    <row r="37" spans="1:15" s="256" customFormat="1" ht="8.25" customHeight="1">
      <c r="A37" s="484"/>
      <c r="B37" s="485"/>
      <c r="C37" s="491"/>
      <c r="D37" s="491"/>
      <c r="E37" s="491"/>
      <c r="F37" s="491"/>
      <c r="G37" s="491"/>
      <c r="H37" s="491"/>
      <c r="I37" s="491"/>
      <c r="J37" s="491"/>
      <c r="K37" s="486"/>
      <c r="M37" s="827"/>
      <c r="N37" s="495">
        <v>4</v>
      </c>
      <c r="O37" s="496" t="s">
        <v>954</v>
      </c>
    </row>
    <row r="38" spans="1:15" s="256" customFormat="1" ht="21" customHeight="1">
      <c r="A38" s="492" t="s">
        <v>937</v>
      </c>
      <c r="B38" s="817"/>
      <c r="C38" s="817"/>
      <c r="D38" s="817"/>
      <c r="E38" s="817"/>
      <c r="F38" s="817"/>
      <c r="G38" s="490"/>
      <c r="H38" s="490"/>
      <c r="I38" s="490"/>
      <c r="J38" s="490"/>
      <c r="K38" s="486"/>
      <c r="M38" s="827"/>
      <c r="N38" s="495">
        <v>5</v>
      </c>
      <c r="O38" s="496" t="s">
        <v>955</v>
      </c>
    </row>
    <row r="39" spans="1:15" s="256" customFormat="1" ht="6.75" customHeight="1">
      <c r="A39" s="492"/>
      <c r="B39" s="493"/>
      <c r="C39" s="493"/>
      <c r="D39" s="493"/>
      <c r="E39" s="493"/>
      <c r="F39" s="493"/>
      <c r="G39" s="490"/>
      <c r="H39" s="490"/>
      <c r="I39" s="490"/>
      <c r="J39" s="490"/>
      <c r="K39" s="486"/>
      <c r="M39" s="827"/>
      <c r="N39" s="495">
        <v>6</v>
      </c>
      <c r="O39" s="496" t="s">
        <v>956</v>
      </c>
    </row>
    <row r="40" spans="1:15" s="256" customFormat="1" ht="21" customHeight="1">
      <c r="A40" s="492" t="s">
        <v>938</v>
      </c>
      <c r="B40" s="817"/>
      <c r="C40" s="817"/>
      <c r="D40" s="817"/>
      <c r="E40" s="817"/>
      <c r="F40" s="817"/>
      <c r="G40" s="494" t="s">
        <v>939</v>
      </c>
      <c r="H40" s="817"/>
      <c r="I40" s="817"/>
      <c r="J40" s="817"/>
      <c r="K40" s="486"/>
      <c r="M40" s="827"/>
      <c r="N40" s="495">
        <v>7</v>
      </c>
      <c r="O40" s="496" t="s">
        <v>957</v>
      </c>
    </row>
    <row r="41" spans="1:15" s="256" customFormat="1" ht="7.5" customHeight="1">
      <c r="A41" s="487"/>
      <c r="B41" s="493"/>
      <c r="C41" s="493"/>
      <c r="D41" s="493"/>
      <c r="E41" s="493"/>
      <c r="F41" s="493"/>
      <c r="G41" s="490"/>
      <c r="H41" s="493"/>
      <c r="I41" s="493"/>
      <c r="J41" s="493"/>
      <c r="K41" s="486"/>
      <c r="M41" s="827"/>
      <c r="N41" s="495">
        <v>8</v>
      </c>
      <c r="O41" s="496" t="s">
        <v>958</v>
      </c>
    </row>
    <row r="42" spans="1:15" s="256" customFormat="1" ht="17.25" customHeight="1">
      <c r="A42" s="830" t="s">
        <v>940</v>
      </c>
      <c r="B42" s="831"/>
      <c r="C42" s="831"/>
      <c r="D42" s="831"/>
      <c r="E42" s="831"/>
      <c r="F42" s="831"/>
      <c r="G42" s="831"/>
      <c r="H42" s="831"/>
      <c r="I42" s="831"/>
      <c r="J42" s="831"/>
      <c r="K42" s="486"/>
      <c r="M42" s="827"/>
      <c r="N42" s="495">
        <v>9</v>
      </c>
      <c r="O42" s="496" t="s">
        <v>959</v>
      </c>
    </row>
    <row r="43" spans="1:15" s="256" customFormat="1" ht="80.25" customHeight="1">
      <c r="A43" s="803"/>
      <c r="B43" s="804"/>
      <c r="C43" s="804"/>
      <c r="D43" s="804"/>
      <c r="E43" s="804"/>
      <c r="F43" s="804"/>
      <c r="G43" s="804"/>
      <c r="H43" s="804"/>
      <c r="I43" s="804"/>
      <c r="J43" s="804"/>
      <c r="K43" s="805"/>
      <c r="M43" s="827"/>
      <c r="N43" s="495">
        <v>10</v>
      </c>
      <c r="O43" s="496" t="s">
        <v>960</v>
      </c>
    </row>
    <row r="44" spans="1:15" s="256" customFormat="1" ht="17.25" customHeight="1">
      <c r="A44" s="830" t="s">
        <v>941</v>
      </c>
      <c r="B44" s="831"/>
      <c r="C44" s="831"/>
      <c r="D44" s="831"/>
      <c r="E44" s="831"/>
      <c r="F44" s="831"/>
      <c r="G44" s="831"/>
      <c r="H44" s="831"/>
      <c r="I44" s="831"/>
      <c r="J44" s="831"/>
      <c r="K44" s="486"/>
      <c r="M44" s="827"/>
      <c r="N44" s="495">
        <v>11</v>
      </c>
      <c r="O44" s="496" t="s">
        <v>961</v>
      </c>
    </row>
    <row r="45" spans="1:15" s="256" customFormat="1" ht="51.75" customHeight="1">
      <c r="A45" s="803"/>
      <c r="B45" s="804"/>
      <c r="C45" s="804"/>
      <c r="D45" s="804"/>
      <c r="E45" s="804"/>
      <c r="F45" s="804"/>
      <c r="G45" s="804"/>
      <c r="H45" s="804"/>
      <c r="I45" s="804"/>
      <c r="J45" s="804"/>
      <c r="K45" s="805"/>
      <c r="M45" s="827"/>
      <c r="N45" s="495">
        <v>12</v>
      </c>
      <c r="O45" s="496" t="s">
        <v>962</v>
      </c>
    </row>
    <row r="46" spans="1:15" s="256" customFormat="1" ht="6.75" customHeight="1">
      <c r="A46" s="481"/>
      <c r="B46" s="482"/>
      <c r="C46" s="482"/>
      <c r="D46" s="482"/>
      <c r="E46" s="482"/>
      <c r="F46" s="482"/>
      <c r="G46" s="482"/>
      <c r="H46" s="482"/>
      <c r="I46" s="482"/>
      <c r="J46" s="482"/>
      <c r="K46" s="483"/>
      <c r="L46" s="482"/>
      <c r="M46" s="827"/>
      <c r="N46" s="495">
        <v>13</v>
      </c>
      <c r="O46" s="496" t="s">
        <v>963</v>
      </c>
    </row>
    <row r="47" spans="1:15" s="119" customFormat="1" ht="16.5" customHeight="1">
      <c r="A47" s="800" t="s">
        <v>948</v>
      </c>
      <c r="B47" s="801"/>
      <c r="C47" s="801"/>
      <c r="D47" s="801"/>
      <c r="E47" s="801"/>
      <c r="F47" s="801"/>
      <c r="G47" s="801"/>
      <c r="H47" s="801"/>
      <c r="I47" s="801"/>
      <c r="J47" s="801"/>
      <c r="K47" s="802"/>
      <c r="L47" s="479"/>
      <c r="M47" s="827"/>
      <c r="N47" s="495">
        <v>14</v>
      </c>
      <c r="O47" s="496" t="s">
        <v>964</v>
      </c>
    </row>
    <row r="48" spans="1:15" ht="16.5" customHeight="1">
      <c r="A48" s="806"/>
      <c r="B48" s="807"/>
      <c r="C48" s="807"/>
      <c r="D48" s="807"/>
      <c r="E48" s="807"/>
      <c r="F48" s="807"/>
      <c r="G48" s="807"/>
      <c r="H48" s="807"/>
      <c r="I48" s="807"/>
      <c r="J48" s="807"/>
      <c r="K48" s="808"/>
      <c r="L48" s="480"/>
      <c r="M48" s="827"/>
      <c r="N48" s="495">
        <v>15</v>
      </c>
      <c r="O48" s="496" t="s">
        <v>965</v>
      </c>
    </row>
    <row r="49" spans="1:22" s="462" customFormat="1" ht="6.75" customHeight="1">
      <c r="A49" s="809"/>
      <c r="B49" s="810"/>
      <c r="C49" s="810"/>
      <c r="D49" s="810"/>
      <c r="E49" s="810"/>
      <c r="F49" s="810"/>
      <c r="G49" s="810"/>
      <c r="H49" s="810"/>
      <c r="I49" s="810"/>
      <c r="J49" s="810"/>
      <c r="K49" s="811"/>
      <c r="L49" s="480"/>
      <c r="M49" s="827"/>
      <c r="N49" s="495">
        <v>16</v>
      </c>
      <c r="O49" s="496" t="s">
        <v>966</v>
      </c>
      <c r="P49" s="3"/>
      <c r="Q49" s="3"/>
      <c r="R49" s="3"/>
      <c r="S49" s="3"/>
      <c r="T49" s="3"/>
      <c r="U49" s="3"/>
      <c r="V49" s="3"/>
    </row>
    <row r="50" spans="1:22" s="462" customFormat="1" ht="6.75" customHeight="1">
      <c r="A50" s="809"/>
      <c r="B50" s="810"/>
      <c r="C50" s="810"/>
      <c r="D50" s="810"/>
      <c r="E50" s="810"/>
      <c r="F50" s="810"/>
      <c r="G50" s="810"/>
      <c r="H50" s="810"/>
      <c r="I50" s="810"/>
      <c r="J50" s="810"/>
      <c r="K50" s="811"/>
      <c r="L50" s="480"/>
      <c r="M50" s="828"/>
      <c r="N50" s="495">
        <v>17</v>
      </c>
      <c r="O50" s="496" t="s">
        <v>967</v>
      </c>
      <c r="P50" s="3"/>
      <c r="Q50" s="3"/>
      <c r="R50" s="3"/>
      <c r="S50" s="3"/>
      <c r="T50" s="3"/>
      <c r="U50" s="3"/>
      <c r="V50" s="3"/>
    </row>
    <row r="51" spans="1:22" s="462" customFormat="1" ht="6.75" customHeight="1">
      <c r="A51" s="809"/>
      <c r="B51" s="810"/>
      <c r="C51" s="810"/>
      <c r="D51" s="810"/>
      <c r="E51" s="810"/>
      <c r="F51" s="810"/>
      <c r="G51" s="810"/>
      <c r="H51" s="810"/>
      <c r="I51" s="810"/>
      <c r="J51" s="810"/>
      <c r="K51" s="811"/>
      <c r="L51" s="480"/>
      <c r="M51" s="829" t="s">
        <v>968</v>
      </c>
      <c r="N51" s="495">
        <v>18</v>
      </c>
      <c r="O51" s="496" t="s">
        <v>969</v>
      </c>
      <c r="P51" s="3"/>
      <c r="Q51" s="3"/>
      <c r="R51" s="3"/>
      <c r="S51" s="3"/>
      <c r="T51" s="3"/>
      <c r="U51" s="3"/>
      <c r="V51" s="3"/>
    </row>
    <row r="52" spans="1:22" s="462" customFormat="1" ht="23.25" customHeight="1">
      <c r="A52" s="812"/>
      <c r="B52" s="813"/>
      <c r="C52" s="813"/>
      <c r="D52" s="813"/>
      <c r="E52" s="813"/>
      <c r="F52" s="813"/>
      <c r="G52" s="813"/>
      <c r="H52" s="813"/>
      <c r="I52" s="813"/>
      <c r="J52" s="813"/>
      <c r="K52" s="814"/>
      <c r="L52" s="480"/>
      <c r="M52" s="829"/>
      <c r="N52" s="495">
        <v>19</v>
      </c>
      <c r="O52" s="496" t="s">
        <v>970</v>
      </c>
      <c r="P52" s="3"/>
      <c r="Q52" s="3"/>
      <c r="R52" s="3"/>
      <c r="S52" s="3"/>
      <c r="T52" s="3"/>
      <c r="U52" s="3"/>
      <c r="V52" s="3"/>
    </row>
    <row r="53" spans="1:22" s="462" customFormat="1" ht="6.75" customHeight="1">
      <c r="A53" s="481"/>
      <c r="B53" s="482"/>
      <c r="C53" s="482"/>
      <c r="D53" s="482"/>
      <c r="E53" s="482"/>
      <c r="F53" s="482"/>
      <c r="G53" s="482"/>
      <c r="H53" s="482"/>
      <c r="I53" s="482"/>
      <c r="J53" s="482"/>
      <c r="K53" s="483"/>
      <c r="L53" s="482"/>
      <c r="M53" s="829"/>
      <c r="N53" s="495">
        <v>20</v>
      </c>
      <c r="O53" s="496" t="s">
        <v>971</v>
      </c>
      <c r="P53" s="3"/>
      <c r="Q53" s="3"/>
      <c r="R53" s="3"/>
      <c r="S53" s="3"/>
      <c r="T53" s="3"/>
      <c r="U53" s="3"/>
      <c r="V53" s="3"/>
    </row>
    <row r="54" spans="1:22">
      <c r="M54" s="829"/>
      <c r="N54" s="495">
        <v>21</v>
      </c>
      <c r="O54" s="496" t="s">
        <v>972</v>
      </c>
    </row>
    <row r="55" spans="1:22">
      <c r="M55" s="829"/>
      <c r="N55" s="495">
        <v>22</v>
      </c>
      <c r="O55" s="496" t="s">
        <v>973</v>
      </c>
    </row>
    <row r="56" spans="1:22">
      <c r="M56" s="829"/>
      <c r="N56" s="495">
        <v>23</v>
      </c>
      <c r="O56" s="496" t="s">
        <v>974</v>
      </c>
    </row>
    <row r="57" spans="1:22">
      <c r="M57" s="829"/>
      <c r="N57" s="495">
        <v>24</v>
      </c>
      <c r="O57" s="496" t="s">
        <v>975</v>
      </c>
    </row>
    <row r="58" spans="1:22">
      <c r="M58" s="829"/>
      <c r="N58" s="495">
        <v>25</v>
      </c>
      <c r="O58" s="496" t="s">
        <v>976</v>
      </c>
    </row>
    <row r="59" spans="1:22">
      <c r="M59" s="829"/>
      <c r="N59" s="495">
        <v>26</v>
      </c>
      <c r="O59" s="496" t="s">
        <v>977</v>
      </c>
    </row>
    <row r="60" spans="1:22">
      <c r="O60" s="3" t="s">
        <v>850</v>
      </c>
    </row>
  </sheetData>
  <mergeCells count="25">
    <mergeCell ref="A32:K32"/>
    <mergeCell ref="A33:J33"/>
    <mergeCell ref="A35:B35"/>
    <mergeCell ref="M34:M50"/>
    <mergeCell ref="M51:M59"/>
    <mergeCell ref="A45:K45"/>
    <mergeCell ref="A47:K47"/>
    <mergeCell ref="A48:K52"/>
    <mergeCell ref="B40:F40"/>
    <mergeCell ref="H40:J40"/>
    <mergeCell ref="A42:J42"/>
    <mergeCell ref="A43:K43"/>
    <mergeCell ref="A44:J44"/>
    <mergeCell ref="B38:F38"/>
    <mergeCell ref="B36:F36"/>
    <mergeCell ref="A12:K16"/>
    <mergeCell ref="A18:K18"/>
    <mergeCell ref="A19:K23"/>
    <mergeCell ref="A25:K25"/>
    <mergeCell ref="A26:K30"/>
    <mergeCell ref="A5:K5"/>
    <mergeCell ref="A6:K6"/>
    <mergeCell ref="B7:K7"/>
    <mergeCell ref="A9:K9"/>
    <mergeCell ref="A11:K11"/>
  </mergeCells>
  <phoneticPr fontId="1"/>
  <dataValidations count="2">
    <dataValidation type="list" allowBlank="1" showInputMessage="1" showErrorMessage="1" sqref="C34 E34" xr:uid="{BFE7216D-9755-42ED-890C-251168A1C462}">
      <formula1>"✓"</formula1>
    </dataValidation>
    <dataValidation type="list" allowBlank="1" showInputMessage="1" showErrorMessage="1" sqref="B36:F36" xr:uid="{47ED6EDC-BBE5-4647-BCD4-F2DA206FD88D}">
      <formula1>$O$34:$O$60</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3256-027D-4360-8185-422CA2F3A137}">
  <sheetPr>
    <tabColor theme="5" tint="0.59999389629810485"/>
  </sheetPr>
  <dimension ref="A1:R47"/>
  <sheetViews>
    <sheetView showGridLines="0" showZeros="0" view="pageBreakPreview" zoomScaleNormal="100" zoomScaleSheetLayoutView="100" workbookViewId="0">
      <pane ySplit="7" topLeftCell="A8" activePane="bottomLeft" state="frozen"/>
      <selection pane="bottomLeft" activeCell="U15" sqref="U15"/>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8.26953125" style="3" customWidth="1"/>
    <col min="9" max="9" width="7.90625" style="3" customWidth="1"/>
    <col min="10" max="12" width="9" style="3"/>
    <col min="13" max="14" width="7.90625" style="3" customWidth="1"/>
    <col min="15" max="15" width="8.26953125" style="3" customWidth="1"/>
    <col min="16" max="16384" width="9" style="3"/>
  </cols>
  <sheetData>
    <row r="1" spans="1:18" ht="2.15" customHeight="1">
      <c r="R1" s="57" t="s">
        <v>860</v>
      </c>
    </row>
    <row r="2" spans="1:18" ht="2.15" customHeight="1">
      <c r="A2" s="699"/>
      <c r="B2" s="699"/>
      <c r="C2" s="699"/>
      <c r="D2" s="699"/>
      <c r="E2" s="699"/>
      <c r="F2" s="699"/>
      <c r="G2" s="699"/>
      <c r="H2" s="699"/>
      <c r="I2" s="699"/>
      <c r="J2" s="699"/>
      <c r="K2" s="699"/>
      <c r="L2" s="699"/>
      <c r="M2" s="699"/>
      <c r="N2" s="699"/>
      <c r="O2" s="699"/>
      <c r="R2" s="57" t="s">
        <v>104</v>
      </c>
    </row>
    <row r="3" spans="1:18" ht="2.15" customHeight="1">
      <c r="R3" s="57" t="s">
        <v>105</v>
      </c>
    </row>
    <row r="4" spans="1:18" ht="17.25" customHeight="1">
      <c r="A4" s="700" t="s">
        <v>95</v>
      </c>
      <c r="B4" s="700"/>
      <c r="C4" s="700"/>
      <c r="D4" s="700"/>
      <c r="E4" s="700"/>
      <c r="F4" s="700"/>
      <c r="G4" s="700"/>
      <c r="H4" s="700"/>
      <c r="I4" s="700"/>
      <c r="J4" s="700"/>
      <c r="K4" s="700"/>
      <c r="L4" s="700"/>
      <c r="M4" s="700"/>
      <c r="N4" s="700"/>
      <c r="O4" s="700"/>
      <c r="R4" s="57" t="s">
        <v>106</v>
      </c>
    </row>
    <row r="5" spans="1:18" ht="17.25" customHeight="1" thickBot="1">
      <c r="R5" s="57" t="s">
        <v>107</v>
      </c>
    </row>
    <row r="6" spans="1:18" ht="17.25" customHeight="1">
      <c r="A6" s="701" t="s">
        <v>96</v>
      </c>
      <c r="B6" s="703" t="s">
        <v>97</v>
      </c>
      <c r="C6" s="703"/>
      <c r="D6" s="703"/>
      <c r="E6" s="703"/>
      <c r="F6" s="832" t="s">
        <v>32</v>
      </c>
      <c r="G6" s="834" t="s">
        <v>859</v>
      </c>
      <c r="H6" s="30" t="s">
        <v>101</v>
      </c>
      <c r="I6" s="703" t="s">
        <v>102</v>
      </c>
      <c r="J6" s="703"/>
      <c r="K6" s="703"/>
      <c r="L6" s="703"/>
      <c r="M6" s="832" t="s">
        <v>32</v>
      </c>
      <c r="N6" s="834" t="s">
        <v>859</v>
      </c>
      <c r="O6" s="30" t="s">
        <v>101</v>
      </c>
      <c r="R6" s="57" t="s">
        <v>861</v>
      </c>
    </row>
    <row r="7" spans="1:18" ht="17.25" customHeight="1" thickBot="1">
      <c r="A7" s="702"/>
      <c r="B7" s="706" t="s">
        <v>98</v>
      </c>
      <c r="C7" s="707"/>
      <c r="D7" s="707"/>
      <c r="E7" s="707"/>
      <c r="F7" s="833"/>
      <c r="G7" s="835"/>
      <c r="H7" s="29" t="s">
        <v>109</v>
      </c>
      <c r="I7" s="706" t="s">
        <v>98</v>
      </c>
      <c r="J7" s="707"/>
      <c r="K7" s="707"/>
      <c r="L7" s="707"/>
      <c r="M7" s="833"/>
      <c r="N7" s="835"/>
      <c r="O7" s="29" t="s">
        <v>109</v>
      </c>
    </row>
    <row r="8" spans="1:18" ht="36.75" customHeight="1">
      <c r="A8" s="279">
        <v>45159</v>
      </c>
      <c r="B8" s="412" t="s">
        <v>860</v>
      </c>
      <c r="C8" s="693"/>
      <c r="D8" s="694"/>
      <c r="E8" s="694"/>
      <c r="F8" s="534"/>
      <c r="G8" s="531"/>
      <c r="H8" s="528" t="s">
        <v>511</v>
      </c>
      <c r="I8" s="412" t="s">
        <v>104</v>
      </c>
      <c r="J8" s="693" t="s">
        <v>865</v>
      </c>
      <c r="K8" s="694"/>
      <c r="L8" s="694"/>
      <c r="M8" s="534" t="s">
        <v>868</v>
      </c>
      <c r="N8" s="536">
        <v>3</v>
      </c>
      <c r="O8" s="528" t="s">
        <v>511</v>
      </c>
    </row>
    <row r="9" spans="1:18" ht="36.75" customHeight="1">
      <c r="A9" s="222">
        <f>A8</f>
        <v>45159</v>
      </c>
      <c r="B9" s="409" t="s">
        <v>104</v>
      </c>
      <c r="C9" s="696" t="s">
        <v>864</v>
      </c>
      <c r="D9" s="697"/>
      <c r="E9" s="697"/>
      <c r="F9" s="532" t="s">
        <v>862</v>
      </c>
      <c r="G9" s="532">
        <v>3</v>
      </c>
      <c r="H9" s="529">
        <f>SUM(G8:G10)</f>
        <v>3</v>
      </c>
      <c r="I9" s="409"/>
      <c r="J9" s="696"/>
      <c r="K9" s="697"/>
      <c r="L9" s="697"/>
      <c r="M9" s="532"/>
      <c r="N9" s="537"/>
      <c r="O9" s="529">
        <f>SUM(N8:N10)</f>
        <v>3</v>
      </c>
    </row>
    <row r="10" spans="1:18" ht="33" customHeight="1">
      <c r="A10" s="224"/>
      <c r="B10" s="410"/>
      <c r="C10" s="709"/>
      <c r="D10" s="710"/>
      <c r="E10" s="710"/>
      <c r="F10" s="535"/>
      <c r="G10" s="533"/>
      <c r="H10" s="530"/>
      <c r="I10" s="410"/>
      <c r="J10" s="709"/>
      <c r="K10" s="710"/>
      <c r="L10" s="710"/>
      <c r="M10" s="535"/>
      <c r="N10" s="538"/>
      <c r="O10" s="530"/>
    </row>
    <row r="11" spans="1:18" ht="36.75" customHeight="1">
      <c r="A11" s="279">
        <f>A8+1</f>
        <v>45160</v>
      </c>
      <c r="B11" s="412" t="s">
        <v>104</v>
      </c>
      <c r="C11" s="693" t="s">
        <v>866</v>
      </c>
      <c r="D11" s="694"/>
      <c r="E11" s="694"/>
      <c r="F11" s="534" t="s">
        <v>862</v>
      </c>
      <c r="G11" s="531">
        <v>1.5</v>
      </c>
      <c r="H11" s="528" t="s">
        <v>511</v>
      </c>
      <c r="I11" s="412" t="s">
        <v>107</v>
      </c>
      <c r="J11" s="693" t="s">
        <v>867</v>
      </c>
      <c r="K11" s="694"/>
      <c r="L11" s="694"/>
      <c r="M11" s="534" t="s">
        <v>862</v>
      </c>
      <c r="N11" s="536">
        <v>3</v>
      </c>
      <c r="O11" s="528" t="s">
        <v>511</v>
      </c>
    </row>
    <row r="12" spans="1:18" ht="36.75" customHeight="1">
      <c r="A12" s="222">
        <f>A11</f>
        <v>45160</v>
      </c>
      <c r="B12" s="409" t="s">
        <v>106</v>
      </c>
      <c r="C12" s="696" t="s">
        <v>866</v>
      </c>
      <c r="D12" s="697"/>
      <c r="E12" s="697"/>
      <c r="F12" s="532" t="s">
        <v>869</v>
      </c>
      <c r="G12" s="532">
        <v>1.5</v>
      </c>
      <c r="H12" s="529">
        <f>SUM(G11:G13)</f>
        <v>3</v>
      </c>
      <c r="I12" s="409"/>
      <c r="J12" s="696"/>
      <c r="K12" s="697"/>
      <c r="L12" s="697"/>
      <c r="M12" s="532"/>
      <c r="N12" s="537"/>
      <c r="O12" s="529">
        <f>SUM(N11:N13)</f>
        <v>3</v>
      </c>
    </row>
    <row r="13" spans="1:18" ht="33" customHeight="1">
      <c r="A13" s="224"/>
      <c r="B13" s="410"/>
      <c r="C13" s="709"/>
      <c r="D13" s="710"/>
      <c r="E13" s="710"/>
      <c r="F13" s="535"/>
      <c r="G13" s="533"/>
      <c r="H13" s="530"/>
      <c r="I13" s="410"/>
      <c r="J13" s="709"/>
      <c r="K13" s="710"/>
      <c r="L13" s="710"/>
      <c r="M13" s="535"/>
      <c r="N13" s="538"/>
      <c r="O13" s="530"/>
    </row>
    <row r="14" spans="1:18" ht="36.75" customHeight="1">
      <c r="A14" s="279">
        <f>A11+1</f>
        <v>45161</v>
      </c>
      <c r="B14" s="412"/>
      <c r="C14" s="693"/>
      <c r="D14" s="694"/>
      <c r="E14" s="694"/>
      <c r="F14" s="534"/>
      <c r="G14" s="531"/>
      <c r="H14" s="528" t="s">
        <v>511</v>
      </c>
      <c r="I14" s="412" t="s">
        <v>105</v>
      </c>
      <c r="J14" s="693"/>
      <c r="K14" s="694"/>
      <c r="L14" s="694"/>
      <c r="M14" s="534" t="s">
        <v>862</v>
      </c>
      <c r="N14" s="536">
        <v>3</v>
      </c>
      <c r="O14" s="528" t="s">
        <v>511</v>
      </c>
    </row>
    <row r="15" spans="1:18" ht="36.75" customHeight="1">
      <c r="A15" s="222">
        <f>A14</f>
        <v>45161</v>
      </c>
      <c r="B15" s="409"/>
      <c r="C15" s="696"/>
      <c r="D15" s="697"/>
      <c r="E15" s="697"/>
      <c r="F15" s="532"/>
      <c r="G15" s="532"/>
      <c r="H15" s="529">
        <f>SUM(G14:G16)</f>
        <v>0</v>
      </c>
      <c r="I15" s="409"/>
      <c r="J15" s="696"/>
      <c r="K15" s="697"/>
      <c r="L15" s="697"/>
      <c r="M15" s="532"/>
      <c r="N15" s="537"/>
      <c r="O15" s="529">
        <f>SUM(N14:N16)</f>
        <v>3</v>
      </c>
    </row>
    <row r="16" spans="1:18" ht="33" customHeight="1">
      <c r="A16" s="224"/>
      <c r="B16" s="410"/>
      <c r="C16" s="709"/>
      <c r="D16" s="710"/>
      <c r="E16" s="710"/>
      <c r="F16" s="535"/>
      <c r="G16" s="533"/>
      <c r="H16" s="530"/>
      <c r="I16" s="410"/>
      <c r="J16" s="709"/>
      <c r="K16" s="710"/>
      <c r="L16" s="710"/>
      <c r="M16" s="535"/>
      <c r="N16" s="538"/>
      <c r="O16" s="530"/>
    </row>
    <row r="17" spans="1:15" ht="36.75" customHeight="1">
      <c r="A17" s="279">
        <f>A14+1</f>
        <v>45162</v>
      </c>
      <c r="B17" s="412"/>
      <c r="C17" s="693"/>
      <c r="D17" s="694"/>
      <c r="E17" s="694"/>
      <c r="F17" s="534"/>
      <c r="G17" s="531"/>
      <c r="H17" s="528" t="s">
        <v>511</v>
      </c>
      <c r="I17" s="412"/>
      <c r="J17" s="693"/>
      <c r="K17" s="694"/>
      <c r="L17" s="694"/>
      <c r="M17" s="534"/>
      <c r="N17" s="536"/>
      <c r="O17" s="528" t="s">
        <v>511</v>
      </c>
    </row>
    <row r="18" spans="1:15" ht="36.75" customHeight="1">
      <c r="A18" s="222">
        <f>A17</f>
        <v>45162</v>
      </c>
      <c r="B18" s="409"/>
      <c r="C18" s="696"/>
      <c r="D18" s="697"/>
      <c r="E18" s="697"/>
      <c r="F18" s="532"/>
      <c r="G18" s="532"/>
      <c r="H18" s="529">
        <f>SUM(G17:G19)</f>
        <v>0</v>
      </c>
      <c r="I18" s="409"/>
      <c r="J18" s="696"/>
      <c r="K18" s="697"/>
      <c r="L18" s="697"/>
      <c r="M18" s="532"/>
      <c r="N18" s="537"/>
      <c r="O18" s="529">
        <f>SUM(N17:N19)</f>
        <v>0</v>
      </c>
    </row>
    <row r="19" spans="1:15" ht="33" customHeight="1">
      <c r="A19" s="224"/>
      <c r="B19" s="410"/>
      <c r="C19" s="709"/>
      <c r="D19" s="710"/>
      <c r="E19" s="710"/>
      <c r="F19" s="535"/>
      <c r="G19" s="533"/>
      <c r="H19" s="530"/>
      <c r="I19" s="410"/>
      <c r="J19" s="709"/>
      <c r="K19" s="710"/>
      <c r="L19" s="710"/>
      <c r="M19" s="535"/>
      <c r="N19" s="538"/>
      <c r="O19" s="530"/>
    </row>
    <row r="20" spans="1:15" ht="36.75" customHeight="1">
      <c r="A20" s="279">
        <f>A17+1</f>
        <v>45163</v>
      </c>
      <c r="B20" s="412"/>
      <c r="C20" s="693"/>
      <c r="D20" s="694"/>
      <c r="E20" s="694"/>
      <c r="F20" s="534"/>
      <c r="G20" s="531"/>
      <c r="H20" s="528" t="s">
        <v>511</v>
      </c>
      <c r="I20" s="412"/>
      <c r="J20" s="693"/>
      <c r="K20" s="694"/>
      <c r="L20" s="694"/>
      <c r="M20" s="534"/>
      <c r="N20" s="536"/>
      <c r="O20" s="528" t="s">
        <v>511</v>
      </c>
    </row>
    <row r="21" spans="1:15" ht="36.75" customHeight="1">
      <c r="A21" s="222">
        <f>A20</f>
        <v>45163</v>
      </c>
      <c r="B21" s="409"/>
      <c r="C21" s="696"/>
      <c r="D21" s="697"/>
      <c r="E21" s="697"/>
      <c r="F21" s="532"/>
      <c r="G21" s="532"/>
      <c r="H21" s="529">
        <f>SUM(G20:G22)</f>
        <v>0</v>
      </c>
      <c r="I21" s="409"/>
      <c r="J21" s="696"/>
      <c r="K21" s="697"/>
      <c r="L21" s="697"/>
      <c r="M21" s="532"/>
      <c r="N21" s="537"/>
      <c r="O21" s="529">
        <f>SUM(N20:N22)</f>
        <v>0</v>
      </c>
    </row>
    <row r="22" spans="1:15" ht="33" customHeight="1">
      <c r="A22" s="224"/>
      <c r="B22" s="410"/>
      <c r="C22" s="709"/>
      <c r="D22" s="710"/>
      <c r="E22" s="710"/>
      <c r="F22" s="535"/>
      <c r="G22" s="533"/>
      <c r="H22" s="530"/>
      <c r="I22" s="410"/>
      <c r="J22" s="709"/>
      <c r="K22" s="710"/>
      <c r="L22" s="710"/>
      <c r="M22" s="535"/>
      <c r="N22" s="538"/>
      <c r="O22" s="530"/>
    </row>
    <row r="23" spans="1:15" ht="36.75" customHeight="1">
      <c r="A23" s="279">
        <f>A20+1</f>
        <v>45164</v>
      </c>
      <c r="B23" s="412"/>
      <c r="C23" s="693"/>
      <c r="D23" s="694"/>
      <c r="E23" s="694"/>
      <c r="F23" s="534"/>
      <c r="G23" s="531"/>
      <c r="H23" s="528" t="s">
        <v>511</v>
      </c>
      <c r="I23" s="412"/>
      <c r="J23" s="693"/>
      <c r="K23" s="694"/>
      <c r="L23" s="694"/>
      <c r="M23" s="534"/>
      <c r="N23" s="536"/>
      <c r="O23" s="528" t="s">
        <v>511</v>
      </c>
    </row>
    <row r="24" spans="1:15" ht="36.75" customHeight="1">
      <c r="A24" s="222">
        <f>A23</f>
        <v>45164</v>
      </c>
      <c r="B24" s="409"/>
      <c r="C24" s="696"/>
      <c r="D24" s="697"/>
      <c r="E24" s="697"/>
      <c r="F24" s="532"/>
      <c r="G24" s="532"/>
      <c r="H24" s="529">
        <f>SUM(G23:G25)</f>
        <v>0</v>
      </c>
      <c r="I24" s="409"/>
      <c r="J24" s="696"/>
      <c r="K24" s="697"/>
      <c r="L24" s="697"/>
      <c r="M24" s="532"/>
      <c r="N24" s="537"/>
      <c r="O24" s="529">
        <f>SUM(N23:N25)</f>
        <v>0</v>
      </c>
    </row>
    <row r="25" spans="1:15" ht="33" customHeight="1">
      <c r="A25" s="224"/>
      <c r="B25" s="410"/>
      <c r="C25" s="709"/>
      <c r="D25" s="710"/>
      <c r="E25" s="710"/>
      <c r="F25" s="535"/>
      <c r="G25" s="533"/>
      <c r="H25" s="530"/>
      <c r="I25" s="410"/>
      <c r="J25" s="709"/>
      <c r="K25" s="710"/>
      <c r="L25" s="710"/>
      <c r="M25" s="535"/>
      <c r="N25" s="538"/>
      <c r="O25" s="530"/>
    </row>
    <row r="26" spans="1:15" ht="36.75" customHeight="1">
      <c r="A26" s="279">
        <f>A23+1</f>
        <v>45165</v>
      </c>
      <c r="B26" s="412"/>
      <c r="C26" s="693"/>
      <c r="D26" s="694"/>
      <c r="E26" s="694"/>
      <c r="F26" s="534"/>
      <c r="G26" s="531"/>
      <c r="H26" s="528" t="s">
        <v>511</v>
      </c>
      <c r="I26" s="412"/>
      <c r="J26" s="693"/>
      <c r="K26" s="694"/>
      <c r="L26" s="694"/>
      <c r="M26" s="534"/>
      <c r="N26" s="536"/>
      <c r="O26" s="528" t="s">
        <v>511</v>
      </c>
    </row>
    <row r="27" spans="1:15" ht="36.75" customHeight="1">
      <c r="A27" s="222">
        <f>A26</f>
        <v>45165</v>
      </c>
      <c r="B27" s="409"/>
      <c r="C27" s="696"/>
      <c r="D27" s="697"/>
      <c r="E27" s="697"/>
      <c r="F27" s="532"/>
      <c r="G27" s="532"/>
      <c r="H27" s="529">
        <f>SUM(G26:G28)</f>
        <v>0</v>
      </c>
      <c r="I27" s="409"/>
      <c r="J27" s="696"/>
      <c r="K27" s="697"/>
      <c r="L27" s="697"/>
      <c r="M27" s="532"/>
      <c r="N27" s="537"/>
      <c r="O27" s="529">
        <f>SUM(N26:N28)</f>
        <v>0</v>
      </c>
    </row>
    <row r="28" spans="1:15" ht="33" customHeight="1">
      <c r="A28" s="224"/>
      <c r="B28" s="410"/>
      <c r="C28" s="709"/>
      <c r="D28" s="710"/>
      <c r="E28" s="710"/>
      <c r="F28" s="535"/>
      <c r="G28" s="533"/>
      <c r="H28" s="530"/>
      <c r="I28" s="410"/>
      <c r="J28" s="709"/>
      <c r="K28" s="710"/>
      <c r="L28" s="710"/>
      <c r="M28" s="535"/>
      <c r="N28" s="538"/>
      <c r="O28" s="530"/>
    </row>
    <row r="29" spans="1:15" ht="36.75" customHeight="1">
      <c r="A29" s="279">
        <f>A26+1</f>
        <v>45166</v>
      </c>
      <c r="B29" s="412"/>
      <c r="C29" s="693"/>
      <c r="D29" s="694"/>
      <c r="E29" s="694"/>
      <c r="F29" s="534"/>
      <c r="G29" s="531"/>
      <c r="H29" s="528" t="s">
        <v>511</v>
      </c>
      <c r="I29" s="412"/>
      <c r="J29" s="693"/>
      <c r="K29" s="694"/>
      <c r="L29" s="694"/>
      <c r="M29" s="534"/>
      <c r="N29" s="536"/>
      <c r="O29" s="528" t="s">
        <v>511</v>
      </c>
    </row>
    <row r="30" spans="1:15" ht="36.75" customHeight="1">
      <c r="A30" s="222">
        <f>A29</f>
        <v>45166</v>
      </c>
      <c r="B30" s="409"/>
      <c r="C30" s="696"/>
      <c r="D30" s="697"/>
      <c r="E30" s="697"/>
      <c r="F30" s="532"/>
      <c r="G30" s="532"/>
      <c r="H30" s="529">
        <f>SUM(G29:G31)</f>
        <v>0</v>
      </c>
      <c r="I30" s="409"/>
      <c r="J30" s="696"/>
      <c r="K30" s="697"/>
      <c r="L30" s="697"/>
      <c r="M30" s="532"/>
      <c r="N30" s="537"/>
      <c r="O30" s="529">
        <f>SUM(N29:N31)</f>
        <v>0</v>
      </c>
    </row>
    <row r="31" spans="1:15" ht="33" customHeight="1">
      <c r="A31" s="224"/>
      <c r="B31" s="410"/>
      <c r="C31" s="709"/>
      <c r="D31" s="710"/>
      <c r="E31" s="710"/>
      <c r="F31" s="535"/>
      <c r="G31" s="533"/>
      <c r="H31" s="530"/>
      <c r="I31" s="410"/>
      <c r="J31" s="709"/>
      <c r="K31" s="710"/>
      <c r="L31" s="710"/>
      <c r="M31" s="535"/>
      <c r="N31" s="538"/>
      <c r="O31" s="530"/>
    </row>
    <row r="32" spans="1:15" ht="36.75" customHeight="1">
      <c r="A32" s="279">
        <f>A29+1</f>
        <v>45167</v>
      </c>
      <c r="B32" s="412"/>
      <c r="C32" s="693"/>
      <c r="D32" s="694"/>
      <c r="E32" s="694"/>
      <c r="F32" s="534"/>
      <c r="G32" s="531"/>
      <c r="H32" s="528" t="s">
        <v>511</v>
      </c>
      <c r="I32" s="412" t="s">
        <v>105</v>
      </c>
      <c r="J32" s="693" t="s">
        <v>863</v>
      </c>
      <c r="K32" s="694"/>
      <c r="L32" s="694"/>
      <c r="M32" s="534" t="s">
        <v>862</v>
      </c>
      <c r="N32" s="536">
        <v>3</v>
      </c>
      <c r="O32" s="528" t="s">
        <v>511</v>
      </c>
    </row>
    <row r="33" spans="1:15" ht="36.75" customHeight="1">
      <c r="A33" s="222">
        <f>A32</f>
        <v>45167</v>
      </c>
      <c r="B33" s="409"/>
      <c r="C33" s="696"/>
      <c r="D33" s="697"/>
      <c r="E33" s="697"/>
      <c r="F33" s="532"/>
      <c r="G33" s="532"/>
      <c r="H33" s="529">
        <f>SUM(G32:G34)</f>
        <v>0</v>
      </c>
      <c r="I33" s="409" t="s">
        <v>861</v>
      </c>
      <c r="J33" s="696"/>
      <c r="K33" s="697"/>
      <c r="L33" s="697"/>
      <c r="M33" s="532"/>
      <c r="N33" s="537"/>
      <c r="O33" s="529">
        <f>SUM(N32:N34)</f>
        <v>3</v>
      </c>
    </row>
    <row r="34" spans="1:15" ht="33" customHeight="1">
      <c r="A34" s="224"/>
      <c r="B34" s="410"/>
      <c r="C34" s="709"/>
      <c r="D34" s="710"/>
      <c r="E34" s="710"/>
      <c r="F34" s="535"/>
      <c r="G34" s="533"/>
      <c r="H34" s="530"/>
      <c r="I34" s="410"/>
      <c r="J34" s="709"/>
      <c r="K34" s="710"/>
      <c r="L34" s="710"/>
      <c r="M34" s="535"/>
      <c r="N34" s="538"/>
      <c r="O34" s="530"/>
    </row>
    <row r="36" spans="1:15" ht="17.25" customHeight="1">
      <c r="H36" s="395"/>
      <c r="I36" s="114" t="s">
        <v>862</v>
      </c>
      <c r="J36" s="17" t="s">
        <v>868</v>
      </c>
      <c r="K36" s="17"/>
      <c r="L36" s="429"/>
      <c r="M36" s="414" t="s">
        <v>827</v>
      </c>
    </row>
    <row r="37" spans="1:15" ht="17.25" customHeight="1">
      <c r="A37" s="712" t="s">
        <v>103</v>
      </c>
      <c r="B37" s="712"/>
      <c r="C37" s="714"/>
      <c r="D37" s="714"/>
      <c r="E37" s="714"/>
      <c r="F37" s="714"/>
      <c r="G37" s="403"/>
      <c r="H37" s="57" t="s">
        <v>104</v>
      </c>
      <c r="I37" s="415">
        <f>SUMIFS(G8:G34,F8:F34,$I$36,B8:B34,$H37)+SUMIFS(N8:N34,M8:M34,$I$36,I8:I34,$H37)</f>
        <v>4.5</v>
      </c>
      <c r="J37" s="415">
        <f>SUMIFS(G8:$G$34,F8:$F$34,$J$36,$B$8:$B$34,$H37)+SUMIFS($N$8:$N$34,$M$8:$M$34,$J$36,$I$8:$I$34,$H37)</f>
        <v>3</v>
      </c>
      <c r="K37" s="415">
        <f>SUMIFS(G8:$G$34,F8:$F$34,$K$36,$B$8:$B$34,$H37)+SUMIFS($N$8:$N$34,$M$8:$M$34,$K$36,$I$8:$I$34,$H37)</f>
        <v>0</v>
      </c>
      <c r="L37" s="416">
        <f>SUMIFS(G8:$G$34,F8:$F$34,$L$36,$B$8:$B$34,$H37)+SUMIFS($N$8:$N$34,$M$8:$M$34,$L$36,$I$8:$I$34,$H37)</f>
        <v>0</v>
      </c>
      <c r="M37" s="417">
        <f>SUM(I37:L37)</f>
        <v>7.5</v>
      </c>
    </row>
    <row r="38" spans="1:15" ht="17.25" customHeight="1">
      <c r="A38" s="712" t="s">
        <v>71</v>
      </c>
      <c r="B38" s="712"/>
      <c r="C38" s="713" t="str">
        <f>①海外研修実施希望申込書!H61</f>
        <v>英語</v>
      </c>
      <c r="D38" s="713"/>
      <c r="E38" s="713"/>
      <c r="F38" s="713"/>
      <c r="G38" s="404"/>
      <c r="H38" s="57" t="s">
        <v>105</v>
      </c>
      <c r="I38" s="415">
        <f>SUMIFS(G8:G34,F8:F34,$I$36,B8:B34,$H38)+SUMIFS(N8:N34,M8:M34,$I$36,I8:I34,$H38)</f>
        <v>6</v>
      </c>
      <c r="J38" s="415">
        <f>SUMIFS(G8:G34,F8:F34,$J$36,B8:B34,$H38)+SUMIFS(N8:N34,M8:M34,$J$36,I8:I34,$H38)</f>
        <v>0</v>
      </c>
      <c r="K38" s="415">
        <f>SUMIFS(G8:G34,F8:F34,$K$36,B8:B34,$H38)+SUMIFS(N8:N34,M8:M34,$K$36,I8:I34,$H38)</f>
        <v>0</v>
      </c>
      <c r="L38" s="416">
        <f>SUMIFS(G8:G34,F8:F34,$L$36,B8:B34,$H38)+SUMIFS(N8:N34,M8:M34,$L$36,I8:I34,$H38)</f>
        <v>0</v>
      </c>
      <c r="M38" s="417">
        <f t="shared" ref="M38:M40" si="0">SUM(I38:L38)</f>
        <v>6</v>
      </c>
    </row>
    <row r="39" spans="1:15" ht="17.25" customHeight="1">
      <c r="A39" s="712" t="s">
        <v>72</v>
      </c>
      <c r="B39" s="712"/>
      <c r="C39" s="713" t="str">
        <f>IF(①海外研修実施希望申込書!D62="なし","通訳なし",①海外研修実施希望申込書!H63)</f>
        <v>インドネシア語</v>
      </c>
      <c r="D39" s="713"/>
      <c r="E39" s="713"/>
      <c r="F39" s="713"/>
      <c r="G39" s="404"/>
      <c r="H39" s="57" t="s">
        <v>106</v>
      </c>
      <c r="I39" s="415">
        <f>SUMIFS(G8:G34,F8:F34,$I$36,B8:B34,$H39)+SUMIFS(N8:N34,M8:M34,$I$36,I8:I34,$H39)</f>
        <v>0</v>
      </c>
      <c r="J39" s="415">
        <f>SUMIFS(G8:G34,F8:F34,$J$36,B8:B34,$H39)+SUMIFS(N8:N34,M8:M34,$J$36,I8:I34,$H39)</f>
        <v>1.5</v>
      </c>
      <c r="K39" s="415">
        <f>SUMIFS(G8:G34,F8:F34,$K$36,B8:B34,$H39)+SUMIFS(N8:N34,M8:M34,$K$36,I8:I34,$H39)</f>
        <v>0</v>
      </c>
      <c r="L39" s="416">
        <f>SUMIFS(G8:G34,F8:F34,$L$36,B8:B34,$H39)+SUMIFS(N8:N34,M8:M34,$L$36,I8:I34,$H39)</f>
        <v>0</v>
      </c>
      <c r="M39" s="417">
        <f t="shared" si="0"/>
        <v>1.5</v>
      </c>
    </row>
    <row r="40" spans="1:15" ht="17.25" customHeight="1" thickBot="1">
      <c r="G40" s="405"/>
      <c r="H40" s="396" t="s">
        <v>107</v>
      </c>
      <c r="I40" s="418">
        <f>SUMIFS(G8:G34,F8:F34,$I$36,B8:B34,$H40)+SUMIFS(N8:N34,M8:M34,$I$36,I8:I34,$H40)</f>
        <v>3</v>
      </c>
      <c r="J40" s="418">
        <f>SUMIFS(G8:G34,F8:F34,$J$36,B8:B34,$H40)+SUMIFS(N8:N34,M8:M34,$J$36,I8:I34,$H40)</f>
        <v>0</v>
      </c>
      <c r="K40" s="418">
        <f>SUMIFS(G8:G34,F8:F34,$K$36,B8:B34,$H40)+SUMIFS(N8:N34,M8:M34,$K$36,I8:I34,$H40)</f>
        <v>0</v>
      </c>
      <c r="L40" s="419">
        <f>SUMIFS(G8:G34,F8:F34,$L$36,B8:B34,$H40)+SUMIFS(N8:N34,M8:M34,$L$36,I8:I34,$H40)</f>
        <v>0</v>
      </c>
      <c r="M40" s="420">
        <f t="shared" si="0"/>
        <v>3</v>
      </c>
    </row>
    <row r="41" spans="1:15" ht="17.25" customHeight="1" thickTop="1">
      <c r="H41" s="71" t="s">
        <v>827</v>
      </c>
      <c r="I41" s="421">
        <f>SUM(I37:I40)</f>
        <v>13.5</v>
      </c>
      <c r="J41" s="421">
        <f t="shared" ref="J41:M41" si="1">SUM(J37:J40)</f>
        <v>4.5</v>
      </c>
      <c r="K41" s="421">
        <f t="shared" si="1"/>
        <v>0</v>
      </c>
      <c r="L41" s="422">
        <f t="shared" si="1"/>
        <v>0</v>
      </c>
      <c r="M41" s="423">
        <f t="shared" si="1"/>
        <v>18</v>
      </c>
    </row>
    <row r="43" spans="1:15" ht="17.25" customHeight="1">
      <c r="A43" s="3" t="s">
        <v>110</v>
      </c>
    </row>
    <row r="44" spans="1:15" ht="17.25" customHeight="1">
      <c r="A44" s="3" t="s">
        <v>870</v>
      </c>
    </row>
    <row r="45" spans="1:15" ht="17.25" customHeight="1">
      <c r="A45" s="3" t="s">
        <v>111</v>
      </c>
    </row>
    <row r="46" spans="1:15" ht="17.25" customHeight="1">
      <c r="A46" s="3" t="s">
        <v>113</v>
      </c>
    </row>
    <row r="47" spans="1:15" ht="17.25" customHeight="1">
      <c r="A47" s="3" t="s">
        <v>112</v>
      </c>
    </row>
  </sheetData>
  <mergeCells count="71">
    <mergeCell ref="C29:E29"/>
    <mergeCell ref="J29:L29"/>
    <mergeCell ref="C30:E30"/>
    <mergeCell ref="J30:L30"/>
    <mergeCell ref="C31:E31"/>
    <mergeCell ref="J31:L31"/>
    <mergeCell ref="C26:E26"/>
    <mergeCell ref="J26:L26"/>
    <mergeCell ref="C27:E27"/>
    <mergeCell ref="J27:L27"/>
    <mergeCell ref="C28:E28"/>
    <mergeCell ref="J28:L28"/>
    <mergeCell ref="C23:E23"/>
    <mergeCell ref="J23:L23"/>
    <mergeCell ref="C24:E24"/>
    <mergeCell ref="J24:L24"/>
    <mergeCell ref="C25:E25"/>
    <mergeCell ref="J25:L25"/>
    <mergeCell ref="J20:L20"/>
    <mergeCell ref="C21:E21"/>
    <mergeCell ref="J21:L21"/>
    <mergeCell ref="C22:E22"/>
    <mergeCell ref="J22:L22"/>
    <mergeCell ref="J11:L11"/>
    <mergeCell ref="J12:L12"/>
    <mergeCell ref="J15:L15"/>
    <mergeCell ref="C16:E16"/>
    <mergeCell ref="A2:O2"/>
    <mergeCell ref="A4:O4"/>
    <mergeCell ref="A6:A7"/>
    <mergeCell ref="B6:E6"/>
    <mergeCell ref="I6:L6"/>
    <mergeCell ref="B7:E7"/>
    <mergeCell ref="I7:L7"/>
    <mergeCell ref="F6:F7"/>
    <mergeCell ref="C15:E15"/>
    <mergeCell ref="G6:G7"/>
    <mergeCell ref="M6:M7"/>
    <mergeCell ref="N6:N7"/>
    <mergeCell ref="A39:B39"/>
    <mergeCell ref="C39:F39"/>
    <mergeCell ref="C8:E8"/>
    <mergeCell ref="C9:E9"/>
    <mergeCell ref="C10:E10"/>
    <mergeCell ref="C11:E11"/>
    <mergeCell ref="C12:E12"/>
    <mergeCell ref="C13:E13"/>
    <mergeCell ref="C14:E14"/>
    <mergeCell ref="A37:B37"/>
    <mergeCell ref="C37:F37"/>
    <mergeCell ref="A38:B38"/>
    <mergeCell ref="C38:F38"/>
    <mergeCell ref="C32:E32"/>
    <mergeCell ref="C33:E33"/>
    <mergeCell ref="C20:E20"/>
    <mergeCell ref="J8:L8"/>
    <mergeCell ref="J9:L9"/>
    <mergeCell ref="C34:E34"/>
    <mergeCell ref="J34:L34"/>
    <mergeCell ref="J16:L16"/>
    <mergeCell ref="C17:E17"/>
    <mergeCell ref="J17:L17"/>
    <mergeCell ref="C18:E18"/>
    <mergeCell ref="J18:L18"/>
    <mergeCell ref="C19:E19"/>
    <mergeCell ref="J19:L19"/>
    <mergeCell ref="J32:L32"/>
    <mergeCell ref="J33:L33"/>
    <mergeCell ref="J10:L10"/>
    <mergeCell ref="J13:L13"/>
    <mergeCell ref="J14:L14"/>
  </mergeCells>
  <phoneticPr fontId="1"/>
  <dataValidations count="1">
    <dataValidation type="list" allowBlank="1" showInputMessage="1" showErrorMessage="1" sqref="B8:B34 I8:I34" xr:uid="{184E38B9-008E-49C3-AE56-B32E941A1421}">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4095-BEA7-402D-A6A3-DCC95E864CC1}">
  <sheetPr>
    <tabColor theme="5" tint="0.39997558519241921"/>
  </sheetPr>
  <dimension ref="A1:AR62"/>
  <sheetViews>
    <sheetView view="pageBreakPreview" zoomScale="90" zoomScaleNormal="100" zoomScaleSheetLayoutView="90" workbookViewId="0">
      <selection activeCell="M43" sqref="M43:W48"/>
    </sheetView>
  </sheetViews>
  <sheetFormatPr defaultColWidth="9" defaultRowHeight="11"/>
  <cols>
    <col min="1" max="1" width="3.08984375" style="500" customWidth="1"/>
    <col min="2" max="2" width="2.08984375" style="500" customWidth="1"/>
    <col min="3" max="3" width="3.08984375" style="500" customWidth="1"/>
    <col min="4" max="4" width="2.08984375" style="500" customWidth="1"/>
    <col min="5" max="23" width="2.453125" style="500" customWidth="1"/>
    <col min="24" max="35" width="2.36328125" style="500" customWidth="1"/>
    <col min="36" max="49" width="2.08984375" style="500" customWidth="1"/>
    <col min="50" max="16384" width="9" style="500"/>
  </cols>
  <sheetData>
    <row r="1" spans="1:44" ht="13">
      <c r="A1" s="3"/>
    </row>
    <row r="2" spans="1:44" ht="14">
      <c r="A2" s="699" t="s">
        <v>1002</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row>
    <row r="3" spans="1:44" ht="12" customHeight="1">
      <c r="A3" s="836" t="s">
        <v>95</v>
      </c>
      <c r="B3" s="836"/>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501"/>
      <c r="AO3" s="501"/>
      <c r="AP3" s="501"/>
      <c r="AQ3" s="501"/>
    </row>
    <row r="4" spans="1:44" ht="12" customHeight="1">
      <c r="A4" s="836"/>
      <c r="B4" s="836"/>
      <c r="C4" s="836"/>
      <c r="D4" s="836"/>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c r="AI4" s="836"/>
      <c r="AJ4" s="836"/>
      <c r="AK4" s="836"/>
      <c r="AL4" s="836"/>
      <c r="AM4" s="836"/>
      <c r="AN4" s="501"/>
      <c r="AO4" s="501"/>
      <c r="AP4" s="501"/>
      <c r="AQ4" s="501"/>
    </row>
    <row r="5" spans="1:44" ht="12" customHeight="1">
      <c r="A5" s="501"/>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row>
    <row r="7" spans="1:44" ht="13.5" customHeight="1">
      <c r="A7" s="837" t="s">
        <v>986</v>
      </c>
      <c r="B7" s="838"/>
      <c r="C7" s="838"/>
      <c r="D7" s="839"/>
      <c r="E7" s="837" t="s">
        <v>987</v>
      </c>
      <c r="F7" s="838"/>
      <c r="G7" s="838"/>
      <c r="H7" s="838"/>
      <c r="I7" s="838"/>
      <c r="J7" s="838"/>
      <c r="K7" s="838"/>
      <c r="L7" s="839"/>
      <c r="M7" s="837" t="s">
        <v>988</v>
      </c>
      <c r="N7" s="838"/>
      <c r="O7" s="838"/>
      <c r="P7" s="838"/>
      <c r="Q7" s="838"/>
      <c r="R7" s="838"/>
      <c r="S7" s="838"/>
      <c r="T7" s="838"/>
      <c r="U7" s="838"/>
      <c r="V7" s="838"/>
      <c r="W7" s="839"/>
      <c r="X7" s="837" t="s">
        <v>989</v>
      </c>
      <c r="Y7" s="838"/>
      <c r="Z7" s="838"/>
      <c r="AA7" s="838"/>
      <c r="AB7" s="839"/>
      <c r="AC7" s="837" t="s">
        <v>990</v>
      </c>
      <c r="AD7" s="838"/>
      <c r="AE7" s="838"/>
      <c r="AF7" s="838"/>
      <c r="AG7" s="838"/>
      <c r="AH7" s="838"/>
      <c r="AI7" s="838"/>
      <c r="AJ7" s="838"/>
      <c r="AK7" s="838"/>
      <c r="AL7" s="838"/>
      <c r="AM7" s="839"/>
    </row>
    <row r="8" spans="1:44">
      <c r="A8" s="502"/>
      <c r="D8" s="503"/>
      <c r="E8" s="841"/>
      <c r="F8" s="842"/>
      <c r="G8" s="842"/>
      <c r="H8" s="842"/>
      <c r="I8" s="842"/>
      <c r="J8" s="842"/>
      <c r="K8" s="842"/>
      <c r="L8" s="843"/>
      <c r="M8" s="850"/>
      <c r="N8" s="851"/>
      <c r="O8" s="851"/>
      <c r="P8" s="851"/>
      <c r="Q8" s="851"/>
      <c r="R8" s="851"/>
      <c r="S8" s="851"/>
      <c r="T8" s="851"/>
      <c r="U8" s="851"/>
      <c r="V8" s="851"/>
      <c r="W8" s="852"/>
      <c r="X8" s="504"/>
      <c r="Y8" s="505" t="s">
        <v>991</v>
      </c>
      <c r="Z8" s="505"/>
      <c r="AA8" s="505"/>
      <c r="AB8" s="506"/>
      <c r="AC8" s="502" t="s">
        <v>992</v>
      </c>
      <c r="AD8" s="507"/>
      <c r="AE8" s="507"/>
      <c r="AF8" s="507"/>
      <c r="AG8" s="508"/>
      <c r="AH8" s="509"/>
      <c r="AI8" s="509"/>
      <c r="AJ8" s="509"/>
      <c r="AK8" s="509"/>
      <c r="AL8" s="509"/>
      <c r="AM8" s="510"/>
    </row>
    <row r="9" spans="1:44">
      <c r="A9" s="511"/>
      <c r="B9" s="500" t="s">
        <v>993</v>
      </c>
      <c r="C9" s="512"/>
      <c r="D9" s="503" t="s">
        <v>994</v>
      </c>
      <c r="E9" s="844"/>
      <c r="F9" s="845"/>
      <c r="G9" s="845"/>
      <c r="H9" s="845"/>
      <c r="I9" s="845"/>
      <c r="J9" s="845"/>
      <c r="K9" s="845"/>
      <c r="L9" s="846"/>
      <c r="M9" s="853"/>
      <c r="N9" s="854"/>
      <c r="O9" s="854"/>
      <c r="P9" s="854"/>
      <c r="Q9" s="854"/>
      <c r="R9" s="854"/>
      <c r="S9" s="854"/>
      <c r="T9" s="854"/>
      <c r="U9" s="854"/>
      <c r="V9" s="854"/>
      <c r="W9" s="855"/>
      <c r="X9" s="513"/>
      <c r="Y9" s="500" t="s">
        <v>105</v>
      </c>
      <c r="AB9" s="503"/>
      <c r="AC9" s="513"/>
      <c r="AD9" s="500" t="s">
        <v>995</v>
      </c>
      <c r="AF9" s="507"/>
      <c r="AG9" s="508"/>
      <c r="AH9" s="514"/>
      <c r="AI9" s="514"/>
      <c r="AJ9" s="514"/>
      <c r="AK9" s="514"/>
      <c r="AL9" s="514"/>
      <c r="AM9" s="515"/>
    </row>
    <row r="10" spans="1:44">
      <c r="A10" s="502"/>
      <c r="B10" s="859" t="s">
        <v>210</v>
      </c>
      <c r="C10" s="859"/>
      <c r="D10" s="503"/>
      <c r="E10" s="844"/>
      <c r="F10" s="845"/>
      <c r="G10" s="845"/>
      <c r="H10" s="845"/>
      <c r="I10" s="845"/>
      <c r="J10" s="845"/>
      <c r="K10" s="845"/>
      <c r="L10" s="846"/>
      <c r="M10" s="853"/>
      <c r="N10" s="854"/>
      <c r="O10" s="854"/>
      <c r="P10" s="854"/>
      <c r="Q10" s="854"/>
      <c r="R10" s="854"/>
      <c r="S10" s="854"/>
      <c r="T10" s="854"/>
      <c r="U10" s="854"/>
      <c r="V10" s="854"/>
      <c r="W10" s="855"/>
      <c r="X10" s="513"/>
      <c r="Y10" s="500" t="s">
        <v>106</v>
      </c>
      <c r="AB10" s="503"/>
      <c r="AC10" s="513"/>
      <c r="AD10" s="500" t="s">
        <v>996</v>
      </c>
      <c r="AH10" s="514"/>
      <c r="AI10" s="514"/>
      <c r="AJ10" s="509"/>
      <c r="AK10" s="509"/>
      <c r="AL10" s="509"/>
      <c r="AM10" s="510"/>
    </row>
    <row r="11" spans="1:44">
      <c r="A11" s="511"/>
      <c r="B11" s="500" t="s">
        <v>993</v>
      </c>
      <c r="C11" s="512"/>
      <c r="D11" s="503" t="s">
        <v>994</v>
      </c>
      <c r="E11" s="844"/>
      <c r="F11" s="845"/>
      <c r="G11" s="845"/>
      <c r="H11" s="845"/>
      <c r="I11" s="845"/>
      <c r="J11" s="845"/>
      <c r="K11" s="845"/>
      <c r="L11" s="846"/>
      <c r="M11" s="853"/>
      <c r="N11" s="854"/>
      <c r="O11" s="854"/>
      <c r="P11" s="854"/>
      <c r="Q11" s="854"/>
      <c r="R11" s="854"/>
      <c r="S11" s="854"/>
      <c r="T11" s="854"/>
      <c r="U11" s="854"/>
      <c r="V11" s="854"/>
      <c r="W11" s="855"/>
      <c r="X11" s="513"/>
      <c r="Y11" s="500" t="s">
        <v>36</v>
      </c>
      <c r="AB11" s="503"/>
      <c r="AC11" s="502"/>
      <c r="AD11" s="860" t="s">
        <v>997</v>
      </c>
      <c r="AE11" s="860"/>
      <c r="AF11" s="860"/>
      <c r="AG11" s="860"/>
      <c r="AH11" s="861"/>
      <c r="AI11" s="861"/>
      <c r="AJ11" s="861"/>
      <c r="AK11" s="861"/>
      <c r="AL11" s="861"/>
      <c r="AM11" s="862"/>
    </row>
    <row r="12" spans="1:44">
      <c r="A12" s="863" t="s">
        <v>998</v>
      </c>
      <c r="B12" s="864"/>
      <c r="C12" s="864"/>
      <c r="D12" s="865"/>
      <c r="E12" s="844"/>
      <c r="F12" s="845"/>
      <c r="G12" s="845"/>
      <c r="H12" s="845"/>
      <c r="I12" s="845"/>
      <c r="J12" s="845"/>
      <c r="K12" s="845"/>
      <c r="L12" s="846"/>
      <c r="M12" s="853"/>
      <c r="N12" s="854"/>
      <c r="O12" s="854"/>
      <c r="P12" s="854"/>
      <c r="Q12" s="854"/>
      <c r="R12" s="854"/>
      <c r="S12" s="854"/>
      <c r="T12" s="854"/>
      <c r="U12" s="854"/>
      <c r="V12" s="854"/>
      <c r="W12" s="855"/>
      <c r="X12" s="502"/>
      <c r="Y12" s="866"/>
      <c r="Z12" s="866"/>
      <c r="AA12" s="866"/>
      <c r="AB12" s="503"/>
      <c r="AC12" s="516"/>
      <c r="AD12" s="860" t="s">
        <v>999</v>
      </c>
      <c r="AE12" s="860"/>
      <c r="AF12" s="860"/>
      <c r="AG12" s="860"/>
      <c r="AH12" s="861"/>
      <c r="AI12" s="861"/>
      <c r="AJ12" s="861"/>
      <c r="AK12" s="861"/>
      <c r="AL12" s="861"/>
      <c r="AM12" s="862"/>
    </row>
    <row r="13" spans="1:44">
      <c r="A13" s="517" t="s">
        <v>1000</v>
      </c>
      <c r="B13" s="518"/>
      <c r="C13" s="518"/>
      <c r="D13" s="519"/>
      <c r="E13" s="847"/>
      <c r="F13" s="848"/>
      <c r="G13" s="848"/>
      <c r="H13" s="848"/>
      <c r="I13" s="848"/>
      <c r="J13" s="848"/>
      <c r="K13" s="848"/>
      <c r="L13" s="849"/>
      <c r="M13" s="856"/>
      <c r="N13" s="857"/>
      <c r="O13" s="857"/>
      <c r="P13" s="857"/>
      <c r="Q13" s="857"/>
      <c r="R13" s="857"/>
      <c r="S13" s="857"/>
      <c r="T13" s="857"/>
      <c r="U13" s="857"/>
      <c r="V13" s="857"/>
      <c r="W13" s="858"/>
      <c r="X13" s="517"/>
      <c r="Y13" s="867"/>
      <c r="Z13" s="867"/>
      <c r="AA13" s="867"/>
      <c r="AB13" s="519"/>
      <c r="AC13" s="520"/>
      <c r="AD13" s="868" t="s">
        <v>250</v>
      </c>
      <c r="AE13" s="868"/>
      <c r="AF13" s="868"/>
      <c r="AG13" s="868"/>
      <c r="AH13" s="840"/>
      <c r="AI13" s="840"/>
      <c r="AJ13" s="840"/>
      <c r="AK13" s="521" t="s">
        <v>1001</v>
      </c>
      <c r="AL13" s="521"/>
      <c r="AM13" s="522"/>
    </row>
    <row r="14" spans="1:44" ht="13.5" customHeight="1">
      <c r="A14" s="837" t="s">
        <v>986</v>
      </c>
      <c r="B14" s="838"/>
      <c r="C14" s="838"/>
      <c r="D14" s="839"/>
      <c r="E14" s="837" t="s">
        <v>987</v>
      </c>
      <c r="F14" s="838"/>
      <c r="G14" s="838"/>
      <c r="H14" s="838"/>
      <c r="I14" s="838"/>
      <c r="J14" s="838"/>
      <c r="K14" s="838"/>
      <c r="L14" s="839"/>
      <c r="M14" s="837" t="s">
        <v>988</v>
      </c>
      <c r="N14" s="838"/>
      <c r="O14" s="838"/>
      <c r="P14" s="838"/>
      <c r="Q14" s="838"/>
      <c r="R14" s="838"/>
      <c r="S14" s="838"/>
      <c r="T14" s="838"/>
      <c r="U14" s="838"/>
      <c r="V14" s="838"/>
      <c r="W14" s="839"/>
      <c r="X14" s="837" t="s">
        <v>989</v>
      </c>
      <c r="Y14" s="838"/>
      <c r="Z14" s="838"/>
      <c r="AA14" s="838"/>
      <c r="AB14" s="839"/>
      <c r="AC14" s="837" t="s">
        <v>990</v>
      </c>
      <c r="AD14" s="838"/>
      <c r="AE14" s="838"/>
      <c r="AF14" s="838"/>
      <c r="AG14" s="838"/>
      <c r="AH14" s="838"/>
      <c r="AI14" s="838"/>
      <c r="AJ14" s="838"/>
      <c r="AK14" s="838"/>
      <c r="AL14" s="838"/>
      <c r="AM14" s="839"/>
    </row>
    <row r="15" spans="1:44">
      <c r="A15" s="502"/>
      <c r="D15" s="503"/>
      <c r="E15" s="841"/>
      <c r="F15" s="842"/>
      <c r="G15" s="842"/>
      <c r="H15" s="842"/>
      <c r="I15" s="842"/>
      <c r="J15" s="842"/>
      <c r="K15" s="842"/>
      <c r="L15" s="843"/>
      <c r="M15" s="850"/>
      <c r="N15" s="851"/>
      <c r="O15" s="851"/>
      <c r="P15" s="851"/>
      <c r="Q15" s="851"/>
      <c r="R15" s="851"/>
      <c r="S15" s="851"/>
      <c r="T15" s="851"/>
      <c r="U15" s="851"/>
      <c r="V15" s="851"/>
      <c r="W15" s="852"/>
      <c r="X15" s="504"/>
      <c r="Y15" s="505" t="s">
        <v>991</v>
      </c>
      <c r="Z15" s="505"/>
      <c r="AA15" s="505"/>
      <c r="AB15" s="506"/>
      <c r="AC15" s="502" t="s">
        <v>992</v>
      </c>
      <c r="AD15" s="507"/>
      <c r="AE15" s="507"/>
      <c r="AF15" s="507"/>
      <c r="AG15" s="508"/>
      <c r="AH15" s="509"/>
      <c r="AI15" s="509"/>
      <c r="AJ15" s="509"/>
      <c r="AK15" s="509"/>
      <c r="AL15" s="509"/>
      <c r="AM15" s="510"/>
    </row>
    <row r="16" spans="1:44">
      <c r="A16" s="511"/>
      <c r="B16" s="500" t="s">
        <v>993</v>
      </c>
      <c r="C16" s="512"/>
      <c r="D16" s="503" t="s">
        <v>994</v>
      </c>
      <c r="E16" s="844"/>
      <c r="F16" s="845"/>
      <c r="G16" s="845"/>
      <c r="H16" s="845"/>
      <c r="I16" s="845"/>
      <c r="J16" s="845"/>
      <c r="K16" s="845"/>
      <c r="L16" s="846"/>
      <c r="M16" s="853"/>
      <c r="N16" s="854"/>
      <c r="O16" s="854"/>
      <c r="P16" s="854"/>
      <c r="Q16" s="854"/>
      <c r="R16" s="854"/>
      <c r="S16" s="854"/>
      <c r="T16" s="854"/>
      <c r="U16" s="854"/>
      <c r="V16" s="854"/>
      <c r="W16" s="855"/>
      <c r="X16" s="513"/>
      <c r="Y16" s="500" t="s">
        <v>105</v>
      </c>
      <c r="AB16" s="503"/>
      <c r="AC16" s="513"/>
      <c r="AD16" s="500" t="s">
        <v>995</v>
      </c>
      <c r="AF16" s="507"/>
      <c r="AG16" s="508"/>
      <c r="AH16" s="514"/>
      <c r="AI16" s="514"/>
      <c r="AJ16" s="514"/>
      <c r="AK16" s="514"/>
      <c r="AL16" s="514"/>
      <c r="AM16" s="515"/>
    </row>
    <row r="17" spans="1:39">
      <c r="A17" s="502"/>
      <c r="B17" s="859" t="s">
        <v>210</v>
      </c>
      <c r="C17" s="859"/>
      <c r="D17" s="503"/>
      <c r="E17" s="844"/>
      <c r="F17" s="845"/>
      <c r="G17" s="845"/>
      <c r="H17" s="845"/>
      <c r="I17" s="845"/>
      <c r="J17" s="845"/>
      <c r="K17" s="845"/>
      <c r="L17" s="846"/>
      <c r="M17" s="853"/>
      <c r="N17" s="854"/>
      <c r="O17" s="854"/>
      <c r="P17" s="854"/>
      <c r="Q17" s="854"/>
      <c r="R17" s="854"/>
      <c r="S17" s="854"/>
      <c r="T17" s="854"/>
      <c r="U17" s="854"/>
      <c r="V17" s="854"/>
      <c r="W17" s="855"/>
      <c r="X17" s="513"/>
      <c r="Y17" s="500" t="s">
        <v>106</v>
      </c>
      <c r="AB17" s="503"/>
      <c r="AC17" s="513"/>
      <c r="AD17" s="500" t="s">
        <v>996</v>
      </c>
      <c r="AH17" s="514"/>
      <c r="AI17" s="514"/>
      <c r="AJ17" s="509"/>
      <c r="AK17" s="509"/>
      <c r="AL17" s="509"/>
      <c r="AM17" s="510"/>
    </row>
    <row r="18" spans="1:39">
      <c r="A18" s="511"/>
      <c r="B18" s="500" t="s">
        <v>993</v>
      </c>
      <c r="C18" s="512"/>
      <c r="D18" s="503" t="s">
        <v>994</v>
      </c>
      <c r="E18" s="844"/>
      <c r="F18" s="845"/>
      <c r="G18" s="845"/>
      <c r="H18" s="845"/>
      <c r="I18" s="845"/>
      <c r="J18" s="845"/>
      <c r="K18" s="845"/>
      <c r="L18" s="846"/>
      <c r="M18" s="853"/>
      <c r="N18" s="854"/>
      <c r="O18" s="854"/>
      <c r="P18" s="854"/>
      <c r="Q18" s="854"/>
      <c r="R18" s="854"/>
      <c r="S18" s="854"/>
      <c r="T18" s="854"/>
      <c r="U18" s="854"/>
      <c r="V18" s="854"/>
      <c r="W18" s="855"/>
      <c r="X18" s="513"/>
      <c r="Y18" s="500" t="s">
        <v>36</v>
      </c>
      <c r="AB18" s="503"/>
      <c r="AC18" s="502"/>
      <c r="AD18" s="860" t="s">
        <v>997</v>
      </c>
      <c r="AE18" s="860"/>
      <c r="AF18" s="860"/>
      <c r="AG18" s="860"/>
      <c r="AH18" s="861"/>
      <c r="AI18" s="861"/>
      <c r="AJ18" s="861"/>
      <c r="AK18" s="861"/>
      <c r="AL18" s="861"/>
      <c r="AM18" s="862"/>
    </row>
    <row r="19" spans="1:39">
      <c r="A19" s="863" t="s">
        <v>998</v>
      </c>
      <c r="B19" s="864"/>
      <c r="C19" s="864"/>
      <c r="D19" s="865"/>
      <c r="E19" s="844"/>
      <c r="F19" s="845"/>
      <c r="G19" s="845"/>
      <c r="H19" s="845"/>
      <c r="I19" s="845"/>
      <c r="J19" s="845"/>
      <c r="K19" s="845"/>
      <c r="L19" s="846"/>
      <c r="M19" s="853"/>
      <c r="N19" s="854"/>
      <c r="O19" s="854"/>
      <c r="P19" s="854"/>
      <c r="Q19" s="854"/>
      <c r="R19" s="854"/>
      <c r="S19" s="854"/>
      <c r="T19" s="854"/>
      <c r="U19" s="854"/>
      <c r="V19" s="854"/>
      <c r="W19" s="855"/>
      <c r="X19" s="502"/>
      <c r="Y19" s="866"/>
      <c r="Z19" s="866"/>
      <c r="AA19" s="866"/>
      <c r="AB19" s="503"/>
      <c r="AC19" s="516"/>
      <c r="AD19" s="860" t="s">
        <v>999</v>
      </c>
      <c r="AE19" s="860"/>
      <c r="AF19" s="860"/>
      <c r="AG19" s="860"/>
      <c r="AH19" s="861"/>
      <c r="AI19" s="861"/>
      <c r="AJ19" s="861"/>
      <c r="AK19" s="861"/>
      <c r="AL19" s="861"/>
      <c r="AM19" s="862"/>
    </row>
    <row r="20" spans="1:39">
      <c r="A20" s="517" t="s">
        <v>1000</v>
      </c>
      <c r="B20" s="518"/>
      <c r="C20" s="518"/>
      <c r="D20" s="519"/>
      <c r="E20" s="847"/>
      <c r="F20" s="848"/>
      <c r="G20" s="848"/>
      <c r="H20" s="848"/>
      <c r="I20" s="848"/>
      <c r="J20" s="848"/>
      <c r="K20" s="848"/>
      <c r="L20" s="849"/>
      <c r="M20" s="856"/>
      <c r="N20" s="857"/>
      <c r="O20" s="857"/>
      <c r="P20" s="857"/>
      <c r="Q20" s="857"/>
      <c r="R20" s="857"/>
      <c r="S20" s="857"/>
      <c r="T20" s="857"/>
      <c r="U20" s="857"/>
      <c r="V20" s="857"/>
      <c r="W20" s="858"/>
      <c r="X20" s="517"/>
      <c r="Y20" s="867"/>
      <c r="Z20" s="867"/>
      <c r="AA20" s="867"/>
      <c r="AB20" s="519"/>
      <c r="AC20" s="520"/>
      <c r="AD20" s="868" t="s">
        <v>250</v>
      </c>
      <c r="AE20" s="868"/>
      <c r="AF20" s="868"/>
      <c r="AG20" s="868"/>
      <c r="AH20" s="840"/>
      <c r="AI20" s="840"/>
      <c r="AJ20" s="840"/>
      <c r="AK20" s="521" t="s">
        <v>1001</v>
      </c>
      <c r="AL20" s="521"/>
      <c r="AM20" s="522"/>
    </row>
    <row r="21" spans="1:39" ht="13.5" customHeight="1">
      <c r="A21" s="837" t="s">
        <v>986</v>
      </c>
      <c r="B21" s="838"/>
      <c r="C21" s="838"/>
      <c r="D21" s="839"/>
      <c r="E21" s="837" t="s">
        <v>987</v>
      </c>
      <c r="F21" s="838"/>
      <c r="G21" s="838"/>
      <c r="H21" s="838"/>
      <c r="I21" s="838"/>
      <c r="J21" s="838"/>
      <c r="K21" s="838"/>
      <c r="L21" s="839"/>
      <c r="M21" s="837" t="s">
        <v>988</v>
      </c>
      <c r="N21" s="838"/>
      <c r="O21" s="838"/>
      <c r="P21" s="838"/>
      <c r="Q21" s="838"/>
      <c r="R21" s="838"/>
      <c r="S21" s="838"/>
      <c r="T21" s="838"/>
      <c r="U21" s="838"/>
      <c r="V21" s="838"/>
      <c r="W21" s="839"/>
      <c r="X21" s="837" t="s">
        <v>989</v>
      </c>
      <c r="Y21" s="838"/>
      <c r="Z21" s="838"/>
      <c r="AA21" s="838"/>
      <c r="AB21" s="839"/>
      <c r="AC21" s="837" t="s">
        <v>990</v>
      </c>
      <c r="AD21" s="838"/>
      <c r="AE21" s="838"/>
      <c r="AF21" s="838"/>
      <c r="AG21" s="838"/>
      <c r="AH21" s="838"/>
      <c r="AI21" s="838"/>
      <c r="AJ21" s="838"/>
      <c r="AK21" s="838"/>
      <c r="AL21" s="838"/>
      <c r="AM21" s="839"/>
    </row>
    <row r="22" spans="1:39">
      <c r="A22" s="502"/>
      <c r="D22" s="503"/>
      <c r="E22" s="841"/>
      <c r="F22" s="842"/>
      <c r="G22" s="842"/>
      <c r="H22" s="842"/>
      <c r="I22" s="842"/>
      <c r="J22" s="842"/>
      <c r="K22" s="842"/>
      <c r="L22" s="843"/>
      <c r="M22" s="850"/>
      <c r="N22" s="851"/>
      <c r="O22" s="851"/>
      <c r="P22" s="851"/>
      <c r="Q22" s="851"/>
      <c r="R22" s="851"/>
      <c r="S22" s="851"/>
      <c r="T22" s="851"/>
      <c r="U22" s="851"/>
      <c r="V22" s="851"/>
      <c r="W22" s="852"/>
      <c r="X22" s="504"/>
      <c r="Y22" s="505" t="s">
        <v>991</v>
      </c>
      <c r="Z22" s="505"/>
      <c r="AA22" s="505"/>
      <c r="AB22" s="506"/>
      <c r="AC22" s="502" t="s">
        <v>992</v>
      </c>
      <c r="AD22" s="507"/>
      <c r="AE22" s="507"/>
      <c r="AF22" s="507"/>
      <c r="AG22" s="508"/>
      <c r="AH22" s="509"/>
      <c r="AI22" s="509"/>
      <c r="AJ22" s="509"/>
      <c r="AK22" s="509"/>
      <c r="AL22" s="509"/>
      <c r="AM22" s="510"/>
    </row>
    <row r="23" spans="1:39">
      <c r="A23" s="511"/>
      <c r="B23" s="500" t="s">
        <v>993</v>
      </c>
      <c r="C23" s="512"/>
      <c r="D23" s="503" t="s">
        <v>994</v>
      </c>
      <c r="E23" s="844"/>
      <c r="F23" s="845"/>
      <c r="G23" s="845"/>
      <c r="H23" s="845"/>
      <c r="I23" s="845"/>
      <c r="J23" s="845"/>
      <c r="K23" s="845"/>
      <c r="L23" s="846"/>
      <c r="M23" s="853"/>
      <c r="N23" s="854"/>
      <c r="O23" s="854"/>
      <c r="P23" s="854"/>
      <c r="Q23" s="854"/>
      <c r="R23" s="854"/>
      <c r="S23" s="854"/>
      <c r="T23" s="854"/>
      <c r="U23" s="854"/>
      <c r="V23" s="854"/>
      <c r="W23" s="855"/>
      <c r="X23" s="513"/>
      <c r="Y23" s="500" t="s">
        <v>105</v>
      </c>
      <c r="AB23" s="503"/>
      <c r="AC23" s="513"/>
      <c r="AD23" s="500" t="s">
        <v>995</v>
      </c>
      <c r="AF23" s="507"/>
      <c r="AG23" s="508"/>
      <c r="AH23" s="514"/>
      <c r="AI23" s="514"/>
      <c r="AJ23" s="514"/>
      <c r="AK23" s="514"/>
      <c r="AL23" s="514"/>
      <c r="AM23" s="515"/>
    </row>
    <row r="24" spans="1:39">
      <c r="A24" s="502"/>
      <c r="B24" s="859" t="s">
        <v>210</v>
      </c>
      <c r="C24" s="859"/>
      <c r="D24" s="503"/>
      <c r="E24" s="844"/>
      <c r="F24" s="845"/>
      <c r="G24" s="845"/>
      <c r="H24" s="845"/>
      <c r="I24" s="845"/>
      <c r="J24" s="845"/>
      <c r="K24" s="845"/>
      <c r="L24" s="846"/>
      <c r="M24" s="853"/>
      <c r="N24" s="854"/>
      <c r="O24" s="854"/>
      <c r="P24" s="854"/>
      <c r="Q24" s="854"/>
      <c r="R24" s="854"/>
      <c r="S24" s="854"/>
      <c r="T24" s="854"/>
      <c r="U24" s="854"/>
      <c r="V24" s="854"/>
      <c r="W24" s="855"/>
      <c r="X24" s="513"/>
      <c r="Y24" s="500" t="s">
        <v>106</v>
      </c>
      <c r="AB24" s="503"/>
      <c r="AC24" s="513"/>
      <c r="AD24" s="500" t="s">
        <v>996</v>
      </c>
      <c r="AH24" s="514"/>
      <c r="AI24" s="514"/>
      <c r="AJ24" s="509"/>
      <c r="AK24" s="509"/>
      <c r="AL24" s="509"/>
      <c r="AM24" s="510"/>
    </row>
    <row r="25" spans="1:39">
      <c r="A25" s="511"/>
      <c r="B25" s="500" t="s">
        <v>993</v>
      </c>
      <c r="C25" s="512"/>
      <c r="D25" s="503" t="s">
        <v>994</v>
      </c>
      <c r="E25" s="844"/>
      <c r="F25" s="845"/>
      <c r="G25" s="845"/>
      <c r="H25" s="845"/>
      <c r="I25" s="845"/>
      <c r="J25" s="845"/>
      <c r="K25" s="845"/>
      <c r="L25" s="846"/>
      <c r="M25" s="853"/>
      <c r="N25" s="854"/>
      <c r="O25" s="854"/>
      <c r="P25" s="854"/>
      <c r="Q25" s="854"/>
      <c r="R25" s="854"/>
      <c r="S25" s="854"/>
      <c r="T25" s="854"/>
      <c r="U25" s="854"/>
      <c r="V25" s="854"/>
      <c r="W25" s="855"/>
      <c r="X25" s="513"/>
      <c r="Y25" s="500" t="s">
        <v>36</v>
      </c>
      <c r="AB25" s="503"/>
      <c r="AC25" s="502"/>
      <c r="AD25" s="860" t="s">
        <v>997</v>
      </c>
      <c r="AE25" s="860"/>
      <c r="AF25" s="860"/>
      <c r="AG25" s="860"/>
      <c r="AH25" s="861"/>
      <c r="AI25" s="861"/>
      <c r="AJ25" s="861"/>
      <c r="AK25" s="861"/>
      <c r="AL25" s="861"/>
      <c r="AM25" s="862"/>
    </row>
    <row r="26" spans="1:39">
      <c r="A26" s="863" t="s">
        <v>998</v>
      </c>
      <c r="B26" s="864"/>
      <c r="C26" s="864"/>
      <c r="D26" s="865"/>
      <c r="E26" s="844"/>
      <c r="F26" s="845"/>
      <c r="G26" s="845"/>
      <c r="H26" s="845"/>
      <c r="I26" s="845"/>
      <c r="J26" s="845"/>
      <c r="K26" s="845"/>
      <c r="L26" s="846"/>
      <c r="M26" s="853"/>
      <c r="N26" s="854"/>
      <c r="O26" s="854"/>
      <c r="P26" s="854"/>
      <c r="Q26" s="854"/>
      <c r="R26" s="854"/>
      <c r="S26" s="854"/>
      <c r="T26" s="854"/>
      <c r="U26" s="854"/>
      <c r="V26" s="854"/>
      <c r="W26" s="855"/>
      <c r="X26" s="502"/>
      <c r="Y26" s="866"/>
      <c r="Z26" s="866"/>
      <c r="AA26" s="866"/>
      <c r="AB26" s="503"/>
      <c r="AC26" s="516"/>
      <c r="AD26" s="860" t="s">
        <v>999</v>
      </c>
      <c r="AE26" s="860"/>
      <c r="AF26" s="860"/>
      <c r="AG26" s="860"/>
      <c r="AH26" s="861"/>
      <c r="AI26" s="861"/>
      <c r="AJ26" s="861"/>
      <c r="AK26" s="861"/>
      <c r="AL26" s="861"/>
      <c r="AM26" s="862"/>
    </row>
    <row r="27" spans="1:39">
      <c r="A27" s="517" t="s">
        <v>1000</v>
      </c>
      <c r="B27" s="518"/>
      <c r="C27" s="518"/>
      <c r="D27" s="519"/>
      <c r="E27" s="847"/>
      <c r="F27" s="848"/>
      <c r="G27" s="848"/>
      <c r="H27" s="848"/>
      <c r="I27" s="848"/>
      <c r="J27" s="848"/>
      <c r="K27" s="848"/>
      <c r="L27" s="849"/>
      <c r="M27" s="856"/>
      <c r="N27" s="857"/>
      <c r="O27" s="857"/>
      <c r="P27" s="857"/>
      <c r="Q27" s="857"/>
      <c r="R27" s="857"/>
      <c r="S27" s="857"/>
      <c r="T27" s="857"/>
      <c r="U27" s="857"/>
      <c r="V27" s="857"/>
      <c r="W27" s="858"/>
      <c r="X27" s="517"/>
      <c r="Y27" s="867"/>
      <c r="Z27" s="867"/>
      <c r="AA27" s="867"/>
      <c r="AB27" s="519"/>
      <c r="AC27" s="520"/>
      <c r="AD27" s="868" t="s">
        <v>250</v>
      </c>
      <c r="AE27" s="868"/>
      <c r="AF27" s="868"/>
      <c r="AG27" s="868"/>
      <c r="AH27" s="840"/>
      <c r="AI27" s="840"/>
      <c r="AJ27" s="840"/>
      <c r="AK27" s="521" t="s">
        <v>1001</v>
      </c>
      <c r="AL27" s="521"/>
      <c r="AM27" s="522"/>
    </row>
    <row r="28" spans="1:39" ht="13.5" customHeight="1">
      <c r="A28" s="837" t="s">
        <v>986</v>
      </c>
      <c r="B28" s="838"/>
      <c r="C28" s="838"/>
      <c r="D28" s="839"/>
      <c r="E28" s="837" t="s">
        <v>987</v>
      </c>
      <c r="F28" s="838"/>
      <c r="G28" s="838"/>
      <c r="H28" s="838"/>
      <c r="I28" s="838"/>
      <c r="J28" s="838"/>
      <c r="K28" s="838"/>
      <c r="L28" s="839"/>
      <c r="M28" s="837" t="s">
        <v>988</v>
      </c>
      <c r="N28" s="838"/>
      <c r="O28" s="838"/>
      <c r="P28" s="838"/>
      <c r="Q28" s="838"/>
      <c r="R28" s="838"/>
      <c r="S28" s="838"/>
      <c r="T28" s="838"/>
      <c r="U28" s="838"/>
      <c r="V28" s="838"/>
      <c r="W28" s="839"/>
      <c r="X28" s="837" t="s">
        <v>989</v>
      </c>
      <c r="Y28" s="838"/>
      <c r="Z28" s="838"/>
      <c r="AA28" s="838"/>
      <c r="AB28" s="839"/>
      <c r="AC28" s="837" t="s">
        <v>990</v>
      </c>
      <c r="AD28" s="838"/>
      <c r="AE28" s="838"/>
      <c r="AF28" s="838"/>
      <c r="AG28" s="838"/>
      <c r="AH28" s="838"/>
      <c r="AI28" s="838"/>
      <c r="AJ28" s="838"/>
      <c r="AK28" s="838"/>
      <c r="AL28" s="838"/>
      <c r="AM28" s="839"/>
    </row>
    <row r="29" spans="1:39">
      <c r="A29" s="502"/>
      <c r="D29" s="503"/>
      <c r="E29" s="841"/>
      <c r="F29" s="842"/>
      <c r="G29" s="842"/>
      <c r="H29" s="842"/>
      <c r="I29" s="842"/>
      <c r="J29" s="842"/>
      <c r="K29" s="842"/>
      <c r="L29" s="843"/>
      <c r="M29" s="850"/>
      <c r="N29" s="851"/>
      <c r="O29" s="851"/>
      <c r="P29" s="851"/>
      <c r="Q29" s="851"/>
      <c r="R29" s="851"/>
      <c r="S29" s="851"/>
      <c r="T29" s="851"/>
      <c r="U29" s="851"/>
      <c r="V29" s="851"/>
      <c r="W29" s="852"/>
      <c r="X29" s="504"/>
      <c r="Y29" s="505" t="s">
        <v>991</v>
      </c>
      <c r="Z29" s="505"/>
      <c r="AA29" s="505"/>
      <c r="AB29" s="506"/>
      <c r="AC29" s="502" t="s">
        <v>992</v>
      </c>
      <c r="AD29" s="507"/>
      <c r="AE29" s="507"/>
      <c r="AF29" s="507"/>
      <c r="AG29" s="508"/>
      <c r="AH29" s="509"/>
      <c r="AI29" s="509"/>
      <c r="AJ29" s="509"/>
      <c r="AK29" s="509"/>
      <c r="AL29" s="509"/>
      <c r="AM29" s="510"/>
    </row>
    <row r="30" spans="1:39">
      <c r="A30" s="511"/>
      <c r="B30" s="500" t="s">
        <v>993</v>
      </c>
      <c r="C30" s="512"/>
      <c r="D30" s="503" t="s">
        <v>994</v>
      </c>
      <c r="E30" s="844"/>
      <c r="F30" s="845"/>
      <c r="G30" s="845"/>
      <c r="H30" s="845"/>
      <c r="I30" s="845"/>
      <c r="J30" s="845"/>
      <c r="K30" s="845"/>
      <c r="L30" s="846"/>
      <c r="M30" s="853"/>
      <c r="N30" s="854"/>
      <c r="O30" s="854"/>
      <c r="P30" s="854"/>
      <c r="Q30" s="854"/>
      <c r="R30" s="854"/>
      <c r="S30" s="854"/>
      <c r="T30" s="854"/>
      <c r="U30" s="854"/>
      <c r="V30" s="854"/>
      <c r="W30" s="855"/>
      <c r="X30" s="513"/>
      <c r="Y30" s="500" t="s">
        <v>105</v>
      </c>
      <c r="AB30" s="503"/>
      <c r="AC30" s="513"/>
      <c r="AD30" s="500" t="s">
        <v>995</v>
      </c>
      <c r="AF30" s="507"/>
      <c r="AG30" s="508"/>
      <c r="AH30" s="514"/>
      <c r="AI30" s="514"/>
      <c r="AJ30" s="514"/>
      <c r="AK30" s="514"/>
      <c r="AL30" s="514"/>
      <c r="AM30" s="515"/>
    </row>
    <row r="31" spans="1:39">
      <c r="A31" s="502"/>
      <c r="B31" s="859" t="s">
        <v>210</v>
      </c>
      <c r="C31" s="859"/>
      <c r="D31" s="503"/>
      <c r="E31" s="844"/>
      <c r="F31" s="845"/>
      <c r="G31" s="845"/>
      <c r="H31" s="845"/>
      <c r="I31" s="845"/>
      <c r="J31" s="845"/>
      <c r="K31" s="845"/>
      <c r="L31" s="846"/>
      <c r="M31" s="853"/>
      <c r="N31" s="854"/>
      <c r="O31" s="854"/>
      <c r="P31" s="854"/>
      <c r="Q31" s="854"/>
      <c r="R31" s="854"/>
      <c r="S31" s="854"/>
      <c r="T31" s="854"/>
      <c r="U31" s="854"/>
      <c r="V31" s="854"/>
      <c r="W31" s="855"/>
      <c r="X31" s="513"/>
      <c r="Y31" s="500" t="s">
        <v>106</v>
      </c>
      <c r="AB31" s="503"/>
      <c r="AC31" s="513"/>
      <c r="AD31" s="500" t="s">
        <v>996</v>
      </c>
      <c r="AH31" s="514"/>
      <c r="AI31" s="514"/>
      <c r="AJ31" s="509"/>
      <c r="AK31" s="509"/>
      <c r="AL31" s="509"/>
      <c r="AM31" s="510"/>
    </row>
    <row r="32" spans="1:39">
      <c r="A32" s="511"/>
      <c r="B32" s="500" t="s">
        <v>993</v>
      </c>
      <c r="C32" s="512"/>
      <c r="D32" s="503" t="s">
        <v>994</v>
      </c>
      <c r="E32" s="844"/>
      <c r="F32" s="845"/>
      <c r="G32" s="845"/>
      <c r="H32" s="845"/>
      <c r="I32" s="845"/>
      <c r="J32" s="845"/>
      <c r="K32" s="845"/>
      <c r="L32" s="846"/>
      <c r="M32" s="853"/>
      <c r="N32" s="854"/>
      <c r="O32" s="854"/>
      <c r="P32" s="854"/>
      <c r="Q32" s="854"/>
      <c r="R32" s="854"/>
      <c r="S32" s="854"/>
      <c r="T32" s="854"/>
      <c r="U32" s="854"/>
      <c r="V32" s="854"/>
      <c r="W32" s="855"/>
      <c r="X32" s="513"/>
      <c r="Y32" s="500" t="s">
        <v>36</v>
      </c>
      <c r="AB32" s="503"/>
      <c r="AC32" s="502"/>
      <c r="AD32" s="860" t="s">
        <v>997</v>
      </c>
      <c r="AE32" s="860"/>
      <c r="AF32" s="860"/>
      <c r="AG32" s="860"/>
      <c r="AH32" s="861"/>
      <c r="AI32" s="861"/>
      <c r="AJ32" s="861"/>
      <c r="AK32" s="861"/>
      <c r="AL32" s="861"/>
      <c r="AM32" s="862"/>
    </row>
    <row r="33" spans="1:39">
      <c r="A33" s="863" t="s">
        <v>998</v>
      </c>
      <c r="B33" s="864"/>
      <c r="C33" s="864"/>
      <c r="D33" s="865"/>
      <c r="E33" s="844"/>
      <c r="F33" s="845"/>
      <c r="G33" s="845"/>
      <c r="H33" s="845"/>
      <c r="I33" s="845"/>
      <c r="J33" s="845"/>
      <c r="K33" s="845"/>
      <c r="L33" s="846"/>
      <c r="M33" s="853"/>
      <c r="N33" s="854"/>
      <c r="O33" s="854"/>
      <c r="P33" s="854"/>
      <c r="Q33" s="854"/>
      <c r="R33" s="854"/>
      <c r="S33" s="854"/>
      <c r="T33" s="854"/>
      <c r="U33" s="854"/>
      <c r="V33" s="854"/>
      <c r="W33" s="855"/>
      <c r="X33" s="502"/>
      <c r="Y33" s="866"/>
      <c r="Z33" s="866"/>
      <c r="AA33" s="866"/>
      <c r="AB33" s="503"/>
      <c r="AC33" s="516"/>
      <c r="AD33" s="860" t="s">
        <v>999</v>
      </c>
      <c r="AE33" s="860"/>
      <c r="AF33" s="860"/>
      <c r="AG33" s="860"/>
      <c r="AH33" s="861"/>
      <c r="AI33" s="861"/>
      <c r="AJ33" s="861"/>
      <c r="AK33" s="861"/>
      <c r="AL33" s="861"/>
      <c r="AM33" s="862"/>
    </row>
    <row r="34" spans="1:39">
      <c r="A34" s="517" t="s">
        <v>1000</v>
      </c>
      <c r="B34" s="518"/>
      <c r="C34" s="518"/>
      <c r="D34" s="519"/>
      <c r="E34" s="847"/>
      <c r="F34" s="848"/>
      <c r="G34" s="848"/>
      <c r="H34" s="848"/>
      <c r="I34" s="848"/>
      <c r="J34" s="848"/>
      <c r="K34" s="848"/>
      <c r="L34" s="849"/>
      <c r="M34" s="856"/>
      <c r="N34" s="857"/>
      <c r="O34" s="857"/>
      <c r="P34" s="857"/>
      <c r="Q34" s="857"/>
      <c r="R34" s="857"/>
      <c r="S34" s="857"/>
      <c r="T34" s="857"/>
      <c r="U34" s="857"/>
      <c r="V34" s="857"/>
      <c r="W34" s="858"/>
      <c r="X34" s="517"/>
      <c r="Y34" s="867"/>
      <c r="Z34" s="867"/>
      <c r="AA34" s="867"/>
      <c r="AB34" s="519"/>
      <c r="AC34" s="520"/>
      <c r="AD34" s="868" t="s">
        <v>250</v>
      </c>
      <c r="AE34" s="868"/>
      <c r="AF34" s="868"/>
      <c r="AG34" s="868"/>
      <c r="AH34" s="840"/>
      <c r="AI34" s="840"/>
      <c r="AJ34" s="840"/>
      <c r="AK34" s="521" t="s">
        <v>1001</v>
      </c>
      <c r="AL34" s="521"/>
      <c r="AM34" s="522"/>
    </row>
    <row r="35" spans="1:39" ht="13.5" customHeight="1">
      <c r="A35" s="837" t="s">
        <v>986</v>
      </c>
      <c r="B35" s="838"/>
      <c r="C35" s="838"/>
      <c r="D35" s="839"/>
      <c r="E35" s="837" t="s">
        <v>987</v>
      </c>
      <c r="F35" s="838"/>
      <c r="G35" s="838"/>
      <c r="H35" s="838"/>
      <c r="I35" s="838"/>
      <c r="J35" s="838"/>
      <c r="K35" s="838"/>
      <c r="L35" s="839"/>
      <c r="M35" s="837" t="s">
        <v>988</v>
      </c>
      <c r="N35" s="838"/>
      <c r="O35" s="838"/>
      <c r="P35" s="838"/>
      <c r="Q35" s="838"/>
      <c r="R35" s="838"/>
      <c r="S35" s="838"/>
      <c r="T35" s="838"/>
      <c r="U35" s="838"/>
      <c r="V35" s="838"/>
      <c r="W35" s="839"/>
      <c r="X35" s="837" t="s">
        <v>989</v>
      </c>
      <c r="Y35" s="838"/>
      <c r="Z35" s="838"/>
      <c r="AA35" s="838"/>
      <c r="AB35" s="839"/>
      <c r="AC35" s="837" t="s">
        <v>990</v>
      </c>
      <c r="AD35" s="838"/>
      <c r="AE35" s="838"/>
      <c r="AF35" s="838"/>
      <c r="AG35" s="838"/>
      <c r="AH35" s="838"/>
      <c r="AI35" s="838"/>
      <c r="AJ35" s="838"/>
      <c r="AK35" s="838"/>
      <c r="AL35" s="838"/>
      <c r="AM35" s="839"/>
    </row>
    <row r="36" spans="1:39">
      <c r="A36" s="502"/>
      <c r="D36" s="503"/>
      <c r="E36" s="841"/>
      <c r="F36" s="842"/>
      <c r="G36" s="842"/>
      <c r="H36" s="842"/>
      <c r="I36" s="842"/>
      <c r="J36" s="842"/>
      <c r="K36" s="842"/>
      <c r="L36" s="843"/>
      <c r="M36" s="850"/>
      <c r="N36" s="851"/>
      <c r="O36" s="851"/>
      <c r="P36" s="851"/>
      <c r="Q36" s="851"/>
      <c r="R36" s="851"/>
      <c r="S36" s="851"/>
      <c r="T36" s="851"/>
      <c r="U36" s="851"/>
      <c r="V36" s="851"/>
      <c r="W36" s="852"/>
      <c r="X36" s="504"/>
      <c r="Y36" s="505" t="s">
        <v>991</v>
      </c>
      <c r="Z36" s="505"/>
      <c r="AA36" s="505"/>
      <c r="AB36" s="506"/>
      <c r="AC36" s="502" t="s">
        <v>992</v>
      </c>
      <c r="AD36" s="507"/>
      <c r="AE36" s="507"/>
      <c r="AF36" s="507"/>
      <c r="AG36" s="508"/>
      <c r="AH36" s="509"/>
      <c r="AI36" s="509"/>
      <c r="AJ36" s="509"/>
      <c r="AK36" s="509"/>
      <c r="AL36" s="509"/>
      <c r="AM36" s="510"/>
    </row>
    <row r="37" spans="1:39">
      <c r="A37" s="511"/>
      <c r="B37" s="500" t="s">
        <v>993</v>
      </c>
      <c r="C37" s="512"/>
      <c r="D37" s="503" t="s">
        <v>994</v>
      </c>
      <c r="E37" s="844"/>
      <c r="F37" s="845"/>
      <c r="G37" s="845"/>
      <c r="H37" s="845"/>
      <c r="I37" s="845"/>
      <c r="J37" s="845"/>
      <c r="K37" s="845"/>
      <c r="L37" s="846"/>
      <c r="M37" s="853"/>
      <c r="N37" s="854"/>
      <c r="O37" s="854"/>
      <c r="P37" s="854"/>
      <c r="Q37" s="854"/>
      <c r="R37" s="854"/>
      <c r="S37" s="854"/>
      <c r="T37" s="854"/>
      <c r="U37" s="854"/>
      <c r="V37" s="854"/>
      <c r="W37" s="855"/>
      <c r="X37" s="513"/>
      <c r="Y37" s="500" t="s">
        <v>105</v>
      </c>
      <c r="AB37" s="503"/>
      <c r="AC37" s="513"/>
      <c r="AD37" s="500" t="s">
        <v>995</v>
      </c>
      <c r="AF37" s="507"/>
      <c r="AG37" s="508"/>
      <c r="AH37" s="514"/>
      <c r="AI37" s="514"/>
      <c r="AJ37" s="514"/>
      <c r="AK37" s="514"/>
      <c r="AL37" s="514"/>
      <c r="AM37" s="515"/>
    </row>
    <row r="38" spans="1:39">
      <c r="A38" s="502"/>
      <c r="B38" s="859" t="s">
        <v>210</v>
      </c>
      <c r="C38" s="859"/>
      <c r="D38" s="503"/>
      <c r="E38" s="844"/>
      <c r="F38" s="845"/>
      <c r="G38" s="845"/>
      <c r="H38" s="845"/>
      <c r="I38" s="845"/>
      <c r="J38" s="845"/>
      <c r="K38" s="845"/>
      <c r="L38" s="846"/>
      <c r="M38" s="853"/>
      <c r="N38" s="854"/>
      <c r="O38" s="854"/>
      <c r="P38" s="854"/>
      <c r="Q38" s="854"/>
      <c r="R38" s="854"/>
      <c r="S38" s="854"/>
      <c r="T38" s="854"/>
      <c r="U38" s="854"/>
      <c r="V38" s="854"/>
      <c r="W38" s="855"/>
      <c r="X38" s="513"/>
      <c r="Y38" s="500" t="s">
        <v>106</v>
      </c>
      <c r="AB38" s="503"/>
      <c r="AC38" s="513"/>
      <c r="AD38" s="500" t="s">
        <v>996</v>
      </c>
      <c r="AH38" s="514"/>
      <c r="AI38" s="514"/>
      <c r="AJ38" s="509"/>
      <c r="AK38" s="509"/>
      <c r="AL38" s="509"/>
      <c r="AM38" s="510"/>
    </row>
    <row r="39" spans="1:39">
      <c r="A39" s="511"/>
      <c r="B39" s="500" t="s">
        <v>993</v>
      </c>
      <c r="C39" s="512"/>
      <c r="D39" s="503" t="s">
        <v>994</v>
      </c>
      <c r="E39" s="844"/>
      <c r="F39" s="845"/>
      <c r="G39" s="845"/>
      <c r="H39" s="845"/>
      <c r="I39" s="845"/>
      <c r="J39" s="845"/>
      <c r="K39" s="845"/>
      <c r="L39" s="846"/>
      <c r="M39" s="853"/>
      <c r="N39" s="854"/>
      <c r="O39" s="854"/>
      <c r="P39" s="854"/>
      <c r="Q39" s="854"/>
      <c r="R39" s="854"/>
      <c r="S39" s="854"/>
      <c r="T39" s="854"/>
      <c r="U39" s="854"/>
      <c r="V39" s="854"/>
      <c r="W39" s="855"/>
      <c r="X39" s="513"/>
      <c r="Y39" s="500" t="s">
        <v>36</v>
      </c>
      <c r="AB39" s="503"/>
      <c r="AC39" s="502"/>
      <c r="AD39" s="860" t="s">
        <v>997</v>
      </c>
      <c r="AE39" s="860"/>
      <c r="AF39" s="860"/>
      <c r="AG39" s="860"/>
      <c r="AH39" s="861"/>
      <c r="AI39" s="861"/>
      <c r="AJ39" s="861"/>
      <c r="AK39" s="861"/>
      <c r="AL39" s="861"/>
      <c r="AM39" s="862"/>
    </row>
    <row r="40" spans="1:39">
      <c r="A40" s="863" t="s">
        <v>998</v>
      </c>
      <c r="B40" s="864"/>
      <c r="C40" s="864"/>
      <c r="D40" s="865"/>
      <c r="E40" s="844"/>
      <c r="F40" s="845"/>
      <c r="G40" s="845"/>
      <c r="H40" s="845"/>
      <c r="I40" s="845"/>
      <c r="J40" s="845"/>
      <c r="K40" s="845"/>
      <c r="L40" s="846"/>
      <c r="M40" s="853"/>
      <c r="N40" s="854"/>
      <c r="O40" s="854"/>
      <c r="P40" s="854"/>
      <c r="Q40" s="854"/>
      <c r="R40" s="854"/>
      <c r="S40" s="854"/>
      <c r="T40" s="854"/>
      <c r="U40" s="854"/>
      <c r="V40" s="854"/>
      <c r="W40" s="855"/>
      <c r="X40" s="502"/>
      <c r="Y40" s="866"/>
      <c r="Z40" s="866"/>
      <c r="AA40" s="866"/>
      <c r="AB40" s="503"/>
      <c r="AC40" s="516"/>
      <c r="AD40" s="860" t="s">
        <v>999</v>
      </c>
      <c r="AE40" s="860"/>
      <c r="AF40" s="860"/>
      <c r="AG40" s="860"/>
      <c r="AH40" s="861"/>
      <c r="AI40" s="861"/>
      <c r="AJ40" s="861"/>
      <c r="AK40" s="861"/>
      <c r="AL40" s="861"/>
      <c r="AM40" s="862"/>
    </row>
    <row r="41" spans="1:39">
      <c r="A41" s="517" t="s">
        <v>1000</v>
      </c>
      <c r="B41" s="518"/>
      <c r="C41" s="518"/>
      <c r="D41" s="519"/>
      <c r="E41" s="847"/>
      <c r="F41" s="848"/>
      <c r="G41" s="848"/>
      <c r="H41" s="848"/>
      <c r="I41" s="848"/>
      <c r="J41" s="848"/>
      <c r="K41" s="848"/>
      <c r="L41" s="849"/>
      <c r="M41" s="856"/>
      <c r="N41" s="857"/>
      <c r="O41" s="857"/>
      <c r="P41" s="857"/>
      <c r="Q41" s="857"/>
      <c r="R41" s="857"/>
      <c r="S41" s="857"/>
      <c r="T41" s="857"/>
      <c r="U41" s="857"/>
      <c r="V41" s="857"/>
      <c r="W41" s="858"/>
      <c r="X41" s="517"/>
      <c r="Y41" s="867"/>
      <c r="Z41" s="867"/>
      <c r="AA41" s="867"/>
      <c r="AB41" s="519"/>
      <c r="AC41" s="520"/>
      <c r="AD41" s="868" t="s">
        <v>250</v>
      </c>
      <c r="AE41" s="868"/>
      <c r="AF41" s="868"/>
      <c r="AG41" s="868"/>
      <c r="AH41" s="840"/>
      <c r="AI41" s="840"/>
      <c r="AJ41" s="840"/>
      <c r="AK41" s="521" t="s">
        <v>1001</v>
      </c>
      <c r="AL41" s="521"/>
      <c r="AM41" s="522"/>
    </row>
    <row r="42" spans="1:39" ht="13.5" customHeight="1">
      <c r="A42" s="837" t="s">
        <v>986</v>
      </c>
      <c r="B42" s="838"/>
      <c r="C42" s="838"/>
      <c r="D42" s="839"/>
      <c r="E42" s="837" t="s">
        <v>987</v>
      </c>
      <c r="F42" s="838"/>
      <c r="G42" s="838"/>
      <c r="H42" s="838"/>
      <c r="I42" s="838"/>
      <c r="J42" s="838"/>
      <c r="K42" s="838"/>
      <c r="L42" s="839"/>
      <c r="M42" s="837" t="s">
        <v>988</v>
      </c>
      <c r="N42" s="838"/>
      <c r="O42" s="838"/>
      <c r="P42" s="838"/>
      <c r="Q42" s="838"/>
      <c r="R42" s="838"/>
      <c r="S42" s="838"/>
      <c r="T42" s="838"/>
      <c r="U42" s="838"/>
      <c r="V42" s="838"/>
      <c r="W42" s="839"/>
      <c r="X42" s="837" t="s">
        <v>989</v>
      </c>
      <c r="Y42" s="838"/>
      <c r="Z42" s="838"/>
      <c r="AA42" s="838"/>
      <c r="AB42" s="839"/>
      <c r="AC42" s="837" t="s">
        <v>990</v>
      </c>
      <c r="AD42" s="838"/>
      <c r="AE42" s="838"/>
      <c r="AF42" s="838"/>
      <c r="AG42" s="838"/>
      <c r="AH42" s="838"/>
      <c r="AI42" s="838"/>
      <c r="AJ42" s="838"/>
      <c r="AK42" s="838"/>
      <c r="AL42" s="838"/>
      <c r="AM42" s="839"/>
    </row>
    <row r="43" spans="1:39">
      <c r="A43" s="502"/>
      <c r="D43" s="503"/>
      <c r="E43" s="841"/>
      <c r="F43" s="842"/>
      <c r="G43" s="842"/>
      <c r="H43" s="842"/>
      <c r="I43" s="842"/>
      <c r="J43" s="842"/>
      <c r="K43" s="842"/>
      <c r="L43" s="843"/>
      <c r="M43" s="850"/>
      <c r="N43" s="851"/>
      <c r="O43" s="851"/>
      <c r="P43" s="851"/>
      <c r="Q43" s="851"/>
      <c r="R43" s="851"/>
      <c r="S43" s="851"/>
      <c r="T43" s="851"/>
      <c r="U43" s="851"/>
      <c r="V43" s="851"/>
      <c r="W43" s="852"/>
      <c r="X43" s="504"/>
      <c r="Y43" s="505" t="s">
        <v>991</v>
      </c>
      <c r="Z43" s="505"/>
      <c r="AA43" s="505"/>
      <c r="AB43" s="506"/>
      <c r="AC43" s="502" t="s">
        <v>992</v>
      </c>
      <c r="AD43" s="507"/>
      <c r="AE43" s="507"/>
      <c r="AF43" s="507"/>
      <c r="AG43" s="508"/>
      <c r="AH43" s="509"/>
      <c r="AI43" s="509"/>
      <c r="AJ43" s="509"/>
      <c r="AK43" s="509"/>
      <c r="AL43" s="509"/>
      <c r="AM43" s="510"/>
    </row>
    <row r="44" spans="1:39">
      <c r="A44" s="511"/>
      <c r="B44" s="500" t="s">
        <v>993</v>
      </c>
      <c r="C44" s="512"/>
      <c r="D44" s="503" t="s">
        <v>994</v>
      </c>
      <c r="E44" s="844"/>
      <c r="F44" s="845"/>
      <c r="G44" s="845"/>
      <c r="H44" s="845"/>
      <c r="I44" s="845"/>
      <c r="J44" s="845"/>
      <c r="K44" s="845"/>
      <c r="L44" s="846"/>
      <c r="M44" s="853"/>
      <c r="N44" s="854"/>
      <c r="O44" s="854"/>
      <c r="P44" s="854"/>
      <c r="Q44" s="854"/>
      <c r="R44" s="854"/>
      <c r="S44" s="854"/>
      <c r="T44" s="854"/>
      <c r="U44" s="854"/>
      <c r="V44" s="854"/>
      <c r="W44" s="855"/>
      <c r="X44" s="513"/>
      <c r="Y44" s="500" t="s">
        <v>105</v>
      </c>
      <c r="AB44" s="503"/>
      <c r="AC44" s="513"/>
      <c r="AD44" s="500" t="s">
        <v>995</v>
      </c>
      <c r="AF44" s="507"/>
      <c r="AG44" s="508"/>
      <c r="AH44" s="514"/>
      <c r="AI44" s="514"/>
      <c r="AJ44" s="514"/>
      <c r="AK44" s="514"/>
      <c r="AL44" s="514"/>
      <c r="AM44" s="515"/>
    </row>
    <row r="45" spans="1:39">
      <c r="A45" s="502"/>
      <c r="B45" s="859" t="s">
        <v>210</v>
      </c>
      <c r="C45" s="859"/>
      <c r="D45" s="503"/>
      <c r="E45" s="844"/>
      <c r="F45" s="845"/>
      <c r="G45" s="845"/>
      <c r="H45" s="845"/>
      <c r="I45" s="845"/>
      <c r="J45" s="845"/>
      <c r="K45" s="845"/>
      <c r="L45" s="846"/>
      <c r="M45" s="853"/>
      <c r="N45" s="854"/>
      <c r="O45" s="854"/>
      <c r="P45" s="854"/>
      <c r="Q45" s="854"/>
      <c r="R45" s="854"/>
      <c r="S45" s="854"/>
      <c r="T45" s="854"/>
      <c r="U45" s="854"/>
      <c r="V45" s="854"/>
      <c r="W45" s="855"/>
      <c r="X45" s="513"/>
      <c r="Y45" s="500" t="s">
        <v>106</v>
      </c>
      <c r="AB45" s="503"/>
      <c r="AC45" s="513"/>
      <c r="AD45" s="500" t="s">
        <v>996</v>
      </c>
      <c r="AH45" s="514"/>
      <c r="AI45" s="514"/>
      <c r="AJ45" s="509"/>
      <c r="AK45" s="509"/>
      <c r="AL45" s="509"/>
      <c r="AM45" s="510"/>
    </row>
    <row r="46" spans="1:39">
      <c r="A46" s="511"/>
      <c r="B46" s="500" t="s">
        <v>993</v>
      </c>
      <c r="C46" s="512"/>
      <c r="D46" s="503" t="s">
        <v>994</v>
      </c>
      <c r="E46" s="844"/>
      <c r="F46" s="845"/>
      <c r="G46" s="845"/>
      <c r="H46" s="845"/>
      <c r="I46" s="845"/>
      <c r="J46" s="845"/>
      <c r="K46" s="845"/>
      <c r="L46" s="846"/>
      <c r="M46" s="853"/>
      <c r="N46" s="854"/>
      <c r="O46" s="854"/>
      <c r="P46" s="854"/>
      <c r="Q46" s="854"/>
      <c r="R46" s="854"/>
      <c r="S46" s="854"/>
      <c r="T46" s="854"/>
      <c r="U46" s="854"/>
      <c r="V46" s="854"/>
      <c r="W46" s="855"/>
      <c r="X46" s="513"/>
      <c r="Y46" s="500" t="s">
        <v>36</v>
      </c>
      <c r="AB46" s="503"/>
      <c r="AC46" s="502"/>
      <c r="AD46" s="860" t="s">
        <v>997</v>
      </c>
      <c r="AE46" s="860"/>
      <c r="AF46" s="860"/>
      <c r="AG46" s="860"/>
      <c r="AH46" s="861"/>
      <c r="AI46" s="861"/>
      <c r="AJ46" s="861"/>
      <c r="AK46" s="861"/>
      <c r="AL46" s="861"/>
      <c r="AM46" s="862"/>
    </row>
    <row r="47" spans="1:39">
      <c r="A47" s="863" t="s">
        <v>998</v>
      </c>
      <c r="B47" s="864"/>
      <c r="C47" s="864"/>
      <c r="D47" s="865"/>
      <c r="E47" s="844"/>
      <c r="F47" s="845"/>
      <c r="G47" s="845"/>
      <c r="H47" s="845"/>
      <c r="I47" s="845"/>
      <c r="J47" s="845"/>
      <c r="K47" s="845"/>
      <c r="L47" s="846"/>
      <c r="M47" s="853"/>
      <c r="N47" s="854"/>
      <c r="O47" s="854"/>
      <c r="P47" s="854"/>
      <c r="Q47" s="854"/>
      <c r="R47" s="854"/>
      <c r="S47" s="854"/>
      <c r="T47" s="854"/>
      <c r="U47" s="854"/>
      <c r="V47" s="854"/>
      <c r="W47" s="855"/>
      <c r="X47" s="502"/>
      <c r="Y47" s="866"/>
      <c r="Z47" s="866"/>
      <c r="AA47" s="866"/>
      <c r="AB47" s="503"/>
      <c r="AC47" s="516"/>
      <c r="AD47" s="860" t="s">
        <v>999</v>
      </c>
      <c r="AE47" s="860"/>
      <c r="AF47" s="860"/>
      <c r="AG47" s="860"/>
      <c r="AH47" s="861"/>
      <c r="AI47" s="861"/>
      <c r="AJ47" s="861"/>
      <c r="AK47" s="861"/>
      <c r="AL47" s="861"/>
      <c r="AM47" s="862"/>
    </row>
    <row r="48" spans="1:39">
      <c r="A48" s="517" t="s">
        <v>1000</v>
      </c>
      <c r="B48" s="518"/>
      <c r="C48" s="518"/>
      <c r="D48" s="519"/>
      <c r="E48" s="847"/>
      <c r="F48" s="848"/>
      <c r="G48" s="848"/>
      <c r="H48" s="848"/>
      <c r="I48" s="848"/>
      <c r="J48" s="848"/>
      <c r="K48" s="848"/>
      <c r="L48" s="849"/>
      <c r="M48" s="856"/>
      <c r="N48" s="857"/>
      <c r="O48" s="857"/>
      <c r="P48" s="857"/>
      <c r="Q48" s="857"/>
      <c r="R48" s="857"/>
      <c r="S48" s="857"/>
      <c r="T48" s="857"/>
      <c r="U48" s="857"/>
      <c r="V48" s="857"/>
      <c r="W48" s="858"/>
      <c r="X48" s="517"/>
      <c r="Y48" s="867"/>
      <c r="Z48" s="867"/>
      <c r="AA48" s="867"/>
      <c r="AB48" s="519"/>
      <c r="AC48" s="520"/>
      <c r="AD48" s="868" t="s">
        <v>250</v>
      </c>
      <c r="AE48" s="868"/>
      <c r="AF48" s="868"/>
      <c r="AG48" s="868"/>
      <c r="AH48" s="840"/>
      <c r="AI48" s="840"/>
      <c r="AJ48" s="840"/>
      <c r="AK48" s="521" t="s">
        <v>1001</v>
      </c>
      <c r="AL48" s="521"/>
      <c r="AM48" s="522"/>
    </row>
    <row r="49" spans="1:39" ht="13.5" customHeight="1">
      <c r="A49" s="837" t="s">
        <v>986</v>
      </c>
      <c r="B49" s="838"/>
      <c r="C49" s="838"/>
      <c r="D49" s="839"/>
      <c r="E49" s="837" t="s">
        <v>987</v>
      </c>
      <c r="F49" s="838"/>
      <c r="G49" s="838"/>
      <c r="H49" s="838"/>
      <c r="I49" s="838"/>
      <c r="J49" s="838"/>
      <c r="K49" s="838"/>
      <c r="L49" s="839"/>
      <c r="M49" s="837" t="s">
        <v>988</v>
      </c>
      <c r="N49" s="838"/>
      <c r="O49" s="838"/>
      <c r="P49" s="838"/>
      <c r="Q49" s="838"/>
      <c r="R49" s="838"/>
      <c r="S49" s="838"/>
      <c r="T49" s="838"/>
      <c r="U49" s="838"/>
      <c r="V49" s="838"/>
      <c r="W49" s="839"/>
      <c r="X49" s="837" t="s">
        <v>989</v>
      </c>
      <c r="Y49" s="838"/>
      <c r="Z49" s="838"/>
      <c r="AA49" s="838"/>
      <c r="AB49" s="839"/>
      <c r="AC49" s="837" t="s">
        <v>990</v>
      </c>
      <c r="AD49" s="838"/>
      <c r="AE49" s="838"/>
      <c r="AF49" s="838"/>
      <c r="AG49" s="838"/>
      <c r="AH49" s="838"/>
      <c r="AI49" s="838"/>
      <c r="AJ49" s="838"/>
      <c r="AK49" s="838"/>
      <c r="AL49" s="838"/>
      <c r="AM49" s="839"/>
    </row>
    <row r="50" spans="1:39">
      <c r="A50" s="502"/>
      <c r="D50" s="503"/>
      <c r="E50" s="841"/>
      <c r="F50" s="842"/>
      <c r="G50" s="842"/>
      <c r="H50" s="842"/>
      <c r="I50" s="842"/>
      <c r="J50" s="842"/>
      <c r="K50" s="842"/>
      <c r="L50" s="843"/>
      <c r="M50" s="850"/>
      <c r="N50" s="851"/>
      <c r="O50" s="851"/>
      <c r="P50" s="851"/>
      <c r="Q50" s="851"/>
      <c r="R50" s="851"/>
      <c r="S50" s="851"/>
      <c r="T50" s="851"/>
      <c r="U50" s="851"/>
      <c r="V50" s="851"/>
      <c r="W50" s="852"/>
      <c r="X50" s="504"/>
      <c r="Y50" s="505" t="s">
        <v>991</v>
      </c>
      <c r="Z50" s="505"/>
      <c r="AA50" s="505"/>
      <c r="AB50" s="506"/>
      <c r="AC50" s="502" t="s">
        <v>992</v>
      </c>
      <c r="AD50" s="507"/>
      <c r="AE50" s="507"/>
      <c r="AF50" s="507"/>
      <c r="AG50" s="508"/>
      <c r="AH50" s="509"/>
      <c r="AI50" s="509"/>
      <c r="AJ50" s="509"/>
      <c r="AK50" s="509"/>
      <c r="AL50" s="509"/>
      <c r="AM50" s="510"/>
    </row>
    <row r="51" spans="1:39">
      <c r="A51" s="511"/>
      <c r="B51" s="500" t="s">
        <v>993</v>
      </c>
      <c r="C51" s="512"/>
      <c r="D51" s="503" t="s">
        <v>994</v>
      </c>
      <c r="E51" s="844"/>
      <c r="F51" s="845"/>
      <c r="G51" s="845"/>
      <c r="H51" s="845"/>
      <c r="I51" s="845"/>
      <c r="J51" s="845"/>
      <c r="K51" s="845"/>
      <c r="L51" s="846"/>
      <c r="M51" s="853"/>
      <c r="N51" s="854"/>
      <c r="O51" s="854"/>
      <c r="P51" s="854"/>
      <c r="Q51" s="854"/>
      <c r="R51" s="854"/>
      <c r="S51" s="854"/>
      <c r="T51" s="854"/>
      <c r="U51" s="854"/>
      <c r="V51" s="854"/>
      <c r="W51" s="855"/>
      <c r="X51" s="513"/>
      <c r="Y51" s="500" t="s">
        <v>105</v>
      </c>
      <c r="AB51" s="503"/>
      <c r="AC51" s="513"/>
      <c r="AD51" s="500" t="s">
        <v>995</v>
      </c>
      <c r="AF51" s="507"/>
      <c r="AG51" s="508"/>
      <c r="AH51" s="514"/>
      <c r="AI51" s="514"/>
      <c r="AJ51" s="514"/>
      <c r="AK51" s="514"/>
      <c r="AL51" s="514"/>
      <c r="AM51" s="515"/>
    </row>
    <row r="52" spans="1:39">
      <c r="A52" s="502"/>
      <c r="B52" s="859" t="s">
        <v>210</v>
      </c>
      <c r="C52" s="859"/>
      <c r="D52" s="503"/>
      <c r="E52" s="844"/>
      <c r="F52" s="845"/>
      <c r="G52" s="845"/>
      <c r="H52" s="845"/>
      <c r="I52" s="845"/>
      <c r="J52" s="845"/>
      <c r="K52" s="845"/>
      <c r="L52" s="846"/>
      <c r="M52" s="853"/>
      <c r="N52" s="854"/>
      <c r="O52" s="854"/>
      <c r="P52" s="854"/>
      <c r="Q52" s="854"/>
      <c r="R52" s="854"/>
      <c r="S52" s="854"/>
      <c r="T52" s="854"/>
      <c r="U52" s="854"/>
      <c r="V52" s="854"/>
      <c r="W52" s="855"/>
      <c r="X52" s="513"/>
      <c r="Y52" s="500" t="s">
        <v>106</v>
      </c>
      <c r="AB52" s="503"/>
      <c r="AC52" s="513"/>
      <c r="AD52" s="500" t="s">
        <v>996</v>
      </c>
      <c r="AH52" s="514"/>
      <c r="AI52" s="514"/>
      <c r="AJ52" s="509"/>
      <c r="AK52" s="509"/>
      <c r="AL52" s="509"/>
      <c r="AM52" s="510"/>
    </row>
    <row r="53" spans="1:39">
      <c r="A53" s="511"/>
      <c r="B53" s="500" t="s">
        <v>993</v>
      </c>
      <c r="C53" s="512"/>
      <c r="D53" s="503" t="s">
        <v>994</v>
      </c>
      <c r="E53" s="844"/>
      <c r="F53" s="845"/>
      <c r="G53" s="845"/>
      <c r="H53" s="845"/>
      <c r="I53" s="845"/>
      <c r="J53" s="845"/>
      <c r="K53" s="845"/>
      <c r="L53" s="846"/>
      <c r="M53" s="853"/>
      <c r="N53" s="854"/>
      <c r="O53" s="854"/>
      <c r="P53" s="854"/>
      <c r="Q53" s="854"/>
      <c r="R53" s="854"/>
      <c r="S53" s="854"/>
      <c r="T53" s="854"/>
      <c r="U53" s="854"/>
      <c r="V53" s="854"/>
      <c r="W53" s="855"/>
      <c r="X53" s="513"/>
      <c r="Y53" s="500" t="s">
        <v>36</v>
      </c>
      <c r="AB53" s="503"/>
      <c r="AC53" s="502"/>
      <c r="AD53" s="860" t="s">
        <v>997</v>
      </c>
      <c r="AE53" s="860"/>
      <c r="AF53" s="860"/>
      <c r="AG53" s="860"/>
      <c r="AH53" s="861"/>
      <c r="AI53" s="861"/>
      <c r="AJ53" s="861"/>
      <c r="AK53" s="861"/>
      <c r="AL53" s="861"/>
      <c r="AM53" s="862"/>
    </row>
    <row r="54" spans="1:39">
      <c r="A54" s="863" t="s">
        <v>998</v>
      </c>
      <c r="B54" s="864"/>
      <c r="C54" s="864"/>
      <c r="D54" s="865"/>
      <c r="E54" s="844"/>
      <c r="F54" s="845"/>
      <c r="G54" s="845"/>
      <c r="H54" s="845"/>
      <c r="I54" s="845"/>
      <c r="J54" s="845"/>
      <c r="K54" s="845"/>
      <c r="L54" s="846"/>
      <c r="M54" s="853"/>
      <c r="N54" s="854"/>
      <c r="O54" s="854"/>
      <c r="P54" s="854"/>
      <c r="Q54" s="854"/>
      <c r="R54" s="854"/>
      <c r="S54" s="854"/>
      <c r="T54" s="854"/>
      <c r="U54" s="854"/>
      <c r="V54" s="854"/>
      <c r="W54" s="855"/>
      <c r="X54" s="502"/>
      <c r="Y54" s="866"/>
      <c r="Z54" s="866"/>
      <c r="AA54" s="866"/>
      <c r="AB54" s="503"/>
      <c r="AC54" s="516"/>
      <c r="AD54" s="860" t="s">
        <v>999</v>
      </c>
      <c r="AE54" s="860"/>
      <c r="AF54" s="860"/>
      <c r="AG54" s="860"/>
      <c r="AH54" s="861"/>
      <c r="AI54" s="861"/>
      <c r="AJ54" s="861"/>
      <c r="AK54" s="861"/>
      <c r="AL54" s="861"/>
      <c r="AM54" s="862"/>
    </row>
    <row r="55" spans="1:39">
      <c r="A55" s="517" t="s">
        <v>1000</v>
      </c>
      <c r="B55" s="518"/>
      <c r="C55" s="518"/>
      <c r="D55" s="519"/>
      <c r="E55" s="847"/>
      <c r="F55" s="848"/>
      <c r="G55" s="848"/>
      <c r="H55" s="848"/>
      <c r="I55" s="848"/>
      <c r="J55" s="848"/>
      <c r="K55" s="848"/>
      <c r="L55" s="849"/>
      <c r="M55" s="856"/>
      <c r="N55" s="857"/>
      <c r="O55" s="857"/>
      <c r="P55" s="857"/>
      <c r="Q55" s="857"/>
      <c r="R55" s="857"/>
      <c r="S55" s="857"/>
      <c r="T55" s="857"/>
      <c r="U55" s="857"/>
      <c r="V55" s="857"/>
      <c r="W55" s="858"/>
      <c r="X55" s="517"/>
      <c r="Y55" s="867"/>
      <c r="Z55" s="867"/>
      <c r="AA55" s="867"/>
      <c r="AB55" s="519"/>
      <c r="AC55" s="520"/>
      <c r="AD55" s="868" t="s">
        <v>250</v>
      </c>
      <c r="AE55" s="868"/>
      <c r="AF55" s="868"/>
      <c r="AG55" s="868"/>
      <c r="AH55" s="840"/>
      <c r="AI55" s="840"/>
      <c r="AJ55" s="840"/>
      <c r="AK55" s="521" t="s">
        <v>1001</v>
      </c>
      <c r="AL55" s="521"/>
      <c r="AM55" s="522"/>
    </row>
    <row r="56" spans="1:39" ht="13.5" customHeight="1">
      <c r="A56" s="837" t="s">
        <v>986</v>
      </c>
      <c r="B56" s="838"/>
      <c r="C56" s="838"/>
      <c r="D56" s="839"/>
      <c r="E56" s="837" t="s">
        <v>987</v>
      </c>
      <c r="F56" s="838"/>
      <c r="G56" s="838"/>
      <c r="H56" s="838"/>
      <c r="I56" s="838"/>
      <c r="J56" s="838"/>
      <c r="K56" s="838"/>
      <c r="L56" s="839"/>
      <c r="M56" s="837" t="s">
        <v>988</v>
      </c>
      <c r="N56" s="838"/>
      <c r="O56" s="838"/>
      <c r="P56" s="838"/>
      <c r="Q56" s="838"/>
      <c r="R56" s="838"/>
      <c r="S56" s="838"/>
      <c r="T56" s="838"/>
      <c r="U56" s="838"/>
      <c r="V56" s="838"/>
      <c r="W56" s="839"/>
      <c r="X56" s="837" t="s">
        <v>989</v>
      </c>
      <c r="Y56" s="838"/>
      <c r="Z56" s="838"/>
      <c r="AA56" s="838"/>
      <c r="AB56" s="839"/>
      <c r="AC56" s="837" t="s">
        <v>990</v>
      </c>
      <c r="AD56" s="838"/>
      <c r="AE56" s="838"/>
      <c r="AF56" s="838"/>
      <c r="AG56" s="838"/>
      <c r="AH56" s="838"/>
      <c r="AI56" s="838"/>
      <c r="AJ56" s="838"/>
      <c r="AK56" s="838"/>
      <c r="AL56" s="838"/>
      <c r="AM56" s="839"/>
    </row>
    <row r="57" spans="1:39">
      <c r="A57" s="502"/>
      <c r="D57" s="503"/>
      <c r="E57" s="841"/>
      <c r="F57" s="842"/>
      <c r="G57" s="842"/>
      <c r="H57" s="842"/>
      <c r="I57" s="842"/>
      <c r="J57" s="842"/>
      <c r="K57" s="842"/>
      <c r="L57" s="843"/>
      <c r="M57" s="850"/>
      <c r="N57" s="851"/>
      <c r="O57" s="851"/>
      <c r="P57" s="851"/>
      <c r="Q57" s="851"/>
      <c r="R57" s="851"/>
      <c r="S57" s="851"/>
      <c r="T57" s="851"/>
      <c r="U57" s="851"/>
      <c r="V57" s="851"/>
      <c r="W57" s="852"/>
      <c r="X57" s="504"/>
      <c r="Y57" s="505" t="s">
        <v>991</v>
      </c>
      <c r="Z57" s="505"/>
      <c r="AA57" s="505"/>
      <c r="AB57" s="506"/>
      <c r="AC57" s="502" t="s">
        <v>992</v>
      </c>
      <c r="AD57" s="507"/>
      <c r="AE57" s="507"/>
      <c r="AF57" s="507"/>
      <c r="AG57" s="508"/>
      <c r="AH57" s="509"/>
      <c r="AI57" s="509"/>
      <c r="AJ57" s="509"/>
      <c r="AK57" s="509"/>
      <c r="AL57" s="509"/>
      <c r="AM57" s="510"/>
    </row>
    <row r="58" spans="1:39">
      <c r="A58" s="511"/>
      <c r="B58" s="500" t="s">
        <v>993</v>
      </c>
      <c r="C58" s="512"/>
      <c r="D58" s="503" t="s">
        <v>994</v>
      </c>
      <c r="E58" s="844"/>
      <c r="F58" s="845"/>
      <c r="G58" s="845"/>
      <c r="H58" s="845"/>
      <c r="I58" s="845"/>
      <c r="J58" s="845"/>
      <c r="K58" s="845"/>
      <c r="L58" s="846"/>
      <c r="M58" s="853"/>
      <c r="N58" s="854"/>
      <c r="O58" s="854"/>
      <c r="P58" s="854"/>
      <c r="Q58" s="854"/>
      <c r="R58" s="854"/>
      <c r="S58" s="854"/>
      <c r="T58" s="854"/>
      <c r="U58" s="854"/>
      <c r="V58" s="854"/>
      <c r="W58" s="855"/>
      <c r="X58" s="513"/>
      <c r="Y58" s="500" t="s">
        <v>105</v>
      </c>
      <c r="AB58" s="503"/>
      <c r="AC58" s="513"/>
      <c r="AD58" s="500" t="s">
        <v>995</v>
      </c>
      <c r="AF58" s="507"/>
      <c r="AG58" s="508"/>
      <c r="AH58" s="514"/>
      <c r="AI58" s="514"/>
      <c r="AJ58" s="514"/>
      <c r="AK58" s="514"/>
      <c r="AL58" s="514"/>
      <c r="AM58" s="515"/>
    </row>
    <row r="59" spans="1:39">
      <c r="A59" s="502"/>
      <c r="B59" s="859" t="s">
        <v>210</v>
      </c>
      <c r="C59" s="859"/>
      <c r="D59" s="503"/>
      <c r="E59" s="844"/>
      <c r="F59" s="845"/>
      <c r="G59" s="845"/>
      <c r="H59" s="845"/>
      <c r="I59" s="845"/>
      <c r="J59" s="845"/>
      <c r="K59" s="845"/>
      <c r="L59" s="846"/>
      <c r="M59" s="853"/>
      <c r="N59" s="854"/>
      <c r="O59" s="854"/>
      <c r="P59" s="854"/>
      <c r="Q59" s="854"/>
      <c r="R59" s="854"/>
      <c r="S59" s="854"/>
      <c r="T59" s="854"/>
      <c r="U59" s="854"/>
      <c r="V59" s="854"/>
      <c r="W59" s="855"/>
      <c r="X59" s="513"/>
      <c r="Y59" s="500" t="s">
        <v>106</v>
      </c>
      <c r="AB59" s="503"/>
      <c r="AC59" s="513"/>
      <c r="AD59" s="500" t="s">
        <v>996</v>
      </c>
      <c r="AH59" s="514"/>
      <c r="AI59" s="514"/>
      <c r="AJ59" s="509"/>
      <c r="AK59" s="509"/>
      <c r="AL59" s="509"/>
      <c r="AM59" s="510"/>
    </row>
    <row r="60" spans="1:39">
      <c r="A60" s="511"/>
      <c r="B60" s="500" t="s">
        <v>993</v>
      </c>
      <c r="C60" s="512"/>
      <c r="D60" s="503" t="s">
        <v>994</v>
      </c>
      <c r="E60" s="844"/>
      <c r="F60" s="845"/>
      <c r="G60" s="845"/>
      <c r="H60" s="845"/>
      <c r="I60" s="845"/>
      <c r="J60" s="845"/>
      <c r="K60" s="845"/>
      <c r="L60" s="846"/>
      <c r="M60" s="853"/>
      <c r="N60" s="854"/>
      <c r="O60" s="854"/>
      <c r="P60" s="854"/>
      <c r="Q60" s="854"/>
      <c r="R60" s="854"/>
      <c r="S60" s="854"/>
      <c r="T60" s="854"/>
      <c r="U60" s="854"/>
      <c r="V60" s="854"/>
      <c r="W60" s="855"/>
      <c r="X60" s="513"/>
      <c r="Y60" s="500" t="s">
        <v>36</v>
      </c>
      <c r="AB60" s="503"/>
      <c r="AC60" s="502"/>
      <c r="AD60" s="860" t="s">
        <v>997</v>
      </c>
      <c r="AE60" s="860"/>
      <c r="AF60" s="860"/>
      <c r="AG60" s="860"/>
      <c r="AH60" s="861"/>
      <c r="AI60" s="861"/>
      <c r="AJ60" s="861"/>
      <c r="AK60" s="861"/>
      <c r="AL60" s="861"/>
      <c r="AM60" s="862"/>
    </row>
    <row r="61" spans="1:39">
      <c r="A61" s="863" t="s">
        <v>998</v>
      </c>
      <c r="B61" s="864"/>
      <c r="C61" s="864"/>
      <c r="D61" s="865"/>
      <c r="E61" s="844"/>
      <c r="F61" s="845"/>
      <c r="G61" s="845"/>
      <c r="H61" s="845"/>
      <c r="I61" s="845"/>
      <c r="J61" s="845"/>
      <c r="K61" s="845"/>
      <c r="L61" s="846"/>
      <c r="M61" s="853"/>
      <c r="N61" s="854"/>
      <c r="O61" s="854"/>
      <c r="P61" s="854"/>
      <c r="Q61" s="854"/>
      <c r="R61" s="854"/>
      <c r="S61" s="854"/>
      <c r="T61" s="854"/>
      <c r="U61" s="854"/>
      <c r="V61" s="854"/>
      <c r="W61" s="855"/>
      <c r="X61" s="502"/>
      <c r="Y61" s="866"/>
      <c r="Z61" s="866"/>
      <c r="AA61" s="866"/>
      <c r="AB61" s="503"/>
      <c r="AC61" s="516"/>
      <c r="AD61" s="860" t="s">
        <v>999</v>
      </c>
      <c r="AE61" s="860"/>
      <c r="AF61" s="860"/>
      <c r="AG61" s="860"/>
      <c r="AH61" s="861"/>
      <c r="AI61" s="861"/>
      <c r="AJ61" s="861"/>
      <c r="AK61" s="861"/>
      <c r="AL61" s="861"/>
      <c r="AM61" s="862"/>
    </row>
    <row r="62" spans="1:39">
      <c r="A62" s="517" t="s">
        <v>1000</v>
      </c>
      <c r="B62" s="518"/>
      <c r="C62" s="518"/>
      <c r="D62" s="519"/>
      <c r="E62" s="847"/>
      <c r="F62" s="848"/>
      <c r="G62" s="848"/>
      <c r="H62" s="848"/>
      <c r="I62" s="848"/>
      <c r="J62" s="848"/>
      <c r="K62" s="848"/>
      <c r="L62" s="849"/>
      <c r="M62" s="856"/>
      <c r="N62" s="857"/>
      <c r="O62" s="857"/>
      <c r="P62" s="857"/>
      <c r="Q62" s="857"/>
      <c r="R62" s="857"/>
      <c r="S62" s="857"/>
      <c r="T62" s="857"/>
      <c r="U62" s="857"/>
      <c r="V62" s="857"/>
      <c r="W62" s="858"/>
      <c r="X62" s="517"/>
      <c r="Y62" s="867"/>
      <c r="Z62" s="867"/>
      <c r="AA62" s="867"/>
      <c r="AB62" s="519"/>
      <c r="AC62" s="520"/>
      <c r="AD62" s="868" t="s">
        <v>250</v>
      </c>
      <c r="AE62" s="868"/>
      <c r="AF62" s="868"/>
      <c r="AG62" s="868"/>
      <c r="AH62" s="840"/>
      <c r="AI62" s="840"/>
      <c r="AJ62" s="840"/>
      <c r="AK62" s="521" t="s">
        <v>1001</v>
      </c>
      <c r="AL62" s="521"/>
      <c r="AM62" s="522"/>
    </row>
  </sheetData>
  <mergeCells count="130">
    <mergeCell ref="AH62:AJ62"/>
    <mergeCell ref="E57:L62"/>
    <mergeCell ref="M57:W62"/>
    <mergeCell ref="B59:C59"/>
    <mergeCell ref="AD60:AG60"/>
    <mergeCell ref="AH60:AM60"/>
    <mergeCell ref="A61:D61"/>
    <mergeCell ref="Y61:AA62"/>
    <mergeCell ref="AD61:AG61"/>
    <mergeCell ref="AH61:AM61"/>
    <mergeCell ref="AD62:AG62"/>
    <mergeCell ref="AH55:AJ55"/>
    <mergeCell ref="A56:D56"/>
    <mergeCell ref="E56:L56"/>
    <mergeCell ref="M56:W56"/>
    <mergeCell ref="X56:AB56"/>
    <mergeCell ref="AC56:AM56"/>
    <mergeCell ref="E50:L55"/>
    <mergeCell ref="M50:W55"/>
    <mergeCell ref="B52:C52"/>
    <mergeCell ref="AD53:AG53"/>
    <mergeCell ref="AH53:AM53"/>
    <mergeCell ref="A54:D54"/>
    <mergeCell ref="Y54:AA55"/>
    <mergeCell ref="AD54:AG54"/>
    <mergeCell ref="AH54:AM54"/>
    <mergeCell ref="AD55:AG55"/>
    <mergeCell ref="AH48:AJ48"/>
    <mergeCell ref="A49:D49"/>
    <mergeCell ref="E49:L49"/>
    <mergeCell ref="M49:W49"/>
    <mergeCell ref="X49:AB49"/>
    <mergeCell ref="AC49:AM49"/>
    <mergeCell ref="E43:L48"/>
    <mergeCell ref="M43:W48"/>
    <mergeCell ref="B45:C45"/>
    <mergeCell ref="AD46:AG46"/>
    <mergeCell ref="AH46:AM46"/>
    <mergeCell ref="A47:D47"/>
    <mergeCell ref="Y47:AA48"/>
    <mergeCell ref="AD47:AG47"/>
    <mergeCell ref="AH47:AM47"/>
    <mergeCell ref="AD48:AG48"/>
    <mergeCell ref="AH41:AJ41"/>
    <mergeCell ref="A42:D42"/>
    <mergeCell ref="E42:L42"/>
    <mergeCell ref="M42:W42"/>
    <mergeCell ref="X42:AB42"/>
    <mergeCell ref="AC42:AM42"/>
    <mergeCell ref="E36:L41"/>
    <mergeCell ref="M36:W41"/>
    <mergeCell ref="B38:C38"/>
    <mergeCell ref="AD39:AG39"/>
    <mergeCell ref="AH39:AM39"/>
    <mergeCell ref="A40:D40"/>
    <mergeCell ref="Y40:AA41"/>
    <mergeCell ref="AD40:AG40"/>
    <mergeCell ref="AH40:AM40"/>
    <mergeCell ref="AD41:AG41"/>
    <mergeCell ref="AH34:AJ34"/>
    <mergeCell ref="A35:D35"/>
    <mergeCell ref="E35:L35"/>
    <mergeCell ref="M35:W35"/>
    <mergeCell ref="X35:AB35"/>
    <mergeCell ref="AC35:AM35"/>
    <mergeCell ref="E29:L34"/>
    <mergeCell ref="M29:W34"/>
    <mergeCell ref="B31:C31"/>
    <mergeCell ref="AD32:AG32"/>
    <mergeCell ref="AH32:AM32"/>
    <mergeCell ref="A33:D33"/>
    <mergeCell ref="Y33:AA34"/>
    <mergeCell ref="AD33:AG33"/>
    <mergeCell ref="AH33:AM33"/>
    <mergeCell ref="AD34:AG34"/>
    <mergeCell ref="AH27:AJ27"/>
    <mergeCell ref="A28:D28"/>
    <mergeCell ref="E28:L28"/>
    <mergeCell ref="M28:W28"/>
    <mergeCell ref="X28:AB28"/>
    <mergeCell ref="AC28:AM28"/>
    <mergeCell ref="E22:L27"/>
    <mergeCell ref="M22:W27"/>
    <mergeCell ref="B24:C24"/>
    <mergeCell ref="AD25:AG25"/>
    <mergeCell ref="AH25:AM25"/>
    <mergeCell ref="A26:D26"/>
    <mergeCell ref="Y26:AA27"/>
    <mergeCell ref="AD26:AG26"/>
    <mergeCell ref="AH26:AM26"/>
    <mergeCell ref="AD27:AG27"/>
    <mergeCell ref="AH20:AJ20"/>
    <mergeCell ref="A21:D21"/>
    <mergeCell ref="E21:L21"/>
    <mergeCell ref="M21:W21"/>
    <mergeCell ref="X21:AB21"/>
    <mergeCell ref="AC21:AM21"/>
    <mergeCell ref="E15:L20"/>
    <mergeCell ref="M15:W20"/>
    <mergeCell ref="B17:C17"/>
    <mergeCell ref="AD18:AG18"/>
    <mergeCell ref="AH18:AM18"/>
    <mergeCell ref="A19:D19"/>
    <mergeCell ref="Y19:AA20"/>
    <mergeCell ref="AD19:AG19"/>
    <mergeCell ref="AH19:AM19"/>
    <mergeCell ref="AD20:AG20"/>
    <mergeCell ref="A2:AM2"/>
    <mergeCell ref="A3:AM4"/>
    <mergeCell ref="A7:D7"/>
    <mergeCell ref="E7:L7"/>
    <mergeCell ref="M7:W7"/>
    <mergeCell ref="X7:AB7"/>
    <mergeCell ref="AC7:AM7"/>
    <mergeCell ref="AH13:AJ13"/>
    <mergeCell ref="A14:D14"/>
    <mergeCell ref="E14:L14"/>
    <mergeCell ref="M14:W14"/>
    <mergeCell ref="X14:AB14"/>
    <mergeCell ref="AC14:AM14"/>
    <mergeCell ref="E8:L13"/>
    <mergeCell ref="M8:W13"/>
    <mergeCell ref="B10:C10"/>
    <mergeCell ref="AD11:AG11"/>
    <mergeCell ref="AH11:AM11"/>
    <mergeCell ref="A12:D12"/>
    <mergeCell ref="Y12:AA13"/>
    <mergeCell ref="AD12:AG12"/>
    <mergeCell ref="AH12:AM12"/>
    <mergeCell ref="AD13:AG13"/>
  </mergeCells>
  <phoneticPr fontId="1"/>
  <dataValidations count="1">
    <dataValidation type="list" allowBlank="1" showInputMessage="1" showErrorMessage="1" sqref="X8:X11 AC9:AC10 AC51:AC52 X57:X60 X15:X18 AC16:AC17 X22:X25 AC23:AC24 X29:X32 AC30:AC31 X36:X39 AC37:AC38 X43:X46 AC44:AC45 X50:X53 AC58:AC59" xr:uid="{66819540-E576-4638-9920-E391C9F7AB54}">
      <formula1>"✓"</formula1>
    </dataValidation>
  </dataValidations>
  <pageMargins left="0.52" right="0.43"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K41"/>
  <sheetViews>
    <sheetView showGridLines="0" view="pageBreakPreview" topLeftCell="A25" zoomScale="85" zoomScaleNormal="100" zoomScaleSheetLayoutView="85" workbookViewId="0">
      <selection activeCell="P20" sqref="P20"/>
    </sheetView>
  </sheetViews>
  <sheetFormatPr defaultColWidth="9" defaultRowHeight="17.25" customHeight="1"/>
  <cols>
    <col min="1" max="1" width="3.08984375" style="3" bestFit="1" customWidth="1"/>
    <col min="2" max="2" width="11" style="3" bestFit="1" customWidth="1"/>
    <col min="3" max="3" width="12.08984375" style="3" customWidth="1"/>
    <col min="4" max="4" width="5.36328125" style="3" bestFit="1" customWidth="1"/>
    <col min="5" max="5" width="5.453125" style="3" customWidth="1"/>
    <col min="6" max="16384" width="9" style="3"/>
  </cols>
  <sheetData>
    <row r="1" spans="1:11" ht="17.25" customHeight="1">
      <c r="A1" s="699" t="str">
        <f>①海外研修実施希望申込書!D7</f>
        <v>技術協力活用型・新興国市場開拓事業（研修・専門家派遣・寄附講座開設事業）</v>
      </c>
      <c r="B1" s="699"/>
      <c r="C1" s="699"/>
      <c r="D1" s="699"/>
      <c r="E1" s="699"/>
      <c r="F1" s="699"/>
      <c r="G1" s="699"/>
      <c r="H1" s="699"/>
      <c r="I1" s="699"/>
      <c r="J1" s="699"/>
      <c r="K1" s="699"/>
    </row>
    <row r="3" spans="1:11" ht="17.25" customHeight="1">
      <c r="A3" s="3" t="s">
        <v>114</v>
      </c>
      <c r="J3" s="887">
        <v>45017</v>
      </c>
      <c r="K3" s="887"/>
    </row>
    <row r="4" spans="1:11" ht="17.25" customHeight="1">
      <c r="A4" s="3" t="s">
        <v>115</v>
      </c>
    </row>
    <row r="6" spans="1:11" ht="17.25" customHeight="1">
      <c r="A6" s="700" t="s">
        <v>8</v>
      </c>
      <c r="B6" s="700"/>
      <c r="C6" s="700"/>
      <c r="D6" s="700"/>
      <c r="E6" s="700"/>
      <c r="F6" s="700"/>
      <c r="G6" s="700"/>
      <c r="H6" s="700"/>
      <c r="I6" s="700"/>
      <c r="J6" s="700"/>
      <c r="K6" s="700"/>
    </row>
    <row r="7" spans="1:11" ht="17.25" customHeight="1">
      <c r="A7" s="888" t="str">
        <f>①海外研修実施希望申込書!E24</f>
        <v>インドネシア・ジャカルタ</v>
      </c>
      <c r="B7" s="888"/>
      <c r="C7" s="888"/>
      <c r="D7" s="888"/>
      <c r="E7" s="888"/>
      <c r="F7" s="888"/>
      <c r="G7" s="888"/>
      <c r="H7" s="888"/>
      <c r="I7" s="888"/>
      <c r="J7" s="888"/>
      <c r="K7" s="888"/>
    </row>
    <row r="9" spans="1:11" ht="17.25" customHeight="1">
      <c r="A9" s="889" t="s">
        <v>116</v>
      </c>
      <c r="B9" s="889"/>
      <c r="C9" s="889"/>
      <c r="D9" s="889"/>
      <c r="E9" s="889"/>
      <c r="F9" s="889"/>
      <c r="G9" s="889"/>
      <c r="H9" s="889"/>
      <c r="I9" s="889"/>
      <c r="J9" s="889"/>
      <c r="K9" s="889"/>
    </row>
    <row r="10" spans="1:11" ht="17.25" customHeight="1">
      <c r="A10" s="889"/>
      <c r="B10" s="889"/>
      <c r="C10" s="889"/>
      <c r="D10" s="889"/>
      <c r="E10" s="889"/>
      <c r="F10" s="889"/>
      <c r="G10" s="889"/>
      <c r="H10" s="889"/>
      <c r="I10" s="889"/>
      <c r="J10" s="889"/>
      <c r="K10" s="889"/>
    </row>
    <row r="12" spans="1:11" ht="17.25" customHeight="1">
      <c r="A12" s="890" t="s">
        <v>117</v>
      </c>
      <c r="B12" s="890"/>
      <c r="C12" s="890"/>
      <c r="D12" s="890"/>
      <c r="E12" s="890"/>
      <c r="F12" s="890"/>
      <c r="G12" s="890"/>
      <c r="H12" s="890"/>
      <c r="I12" s="890"/>
      <c r="J12" s="890"/>
      <c r="K12" s="890"/>
    </row>
    <row r="14" spans="1:11" ht="17.25" customHeight="1">
      <c r="A14" s="756" t="s">
        <v>118</v>
      </c>
      <c r="B14" s="770"/>
      <c r="C14" s="757"/>
      <c r="D14" s="31" t="s">
        <v>26</v>
      </c>
      <c r="E14" s="894" t="str">
        <f>①海外研修実施希望申込書!F11</f>
        <v>株式会社AOTS</v>
      </c>
      <c r="F14" s="894"/>
      <c r="G14" s="894"/>
      <c r="H14" s="894"/>
      <c r="I14" s="894"/>
      <c r="J14" s="894"/>
      <c r="K14" s="895"/>
    </row>
    <row r="15" spans="1:11" ht="17.25" customHeight="1">
      <c r="A15" s="760"/>
      <c r="B15" s="890"/>
      <c r="C15" s="761"/>
      <c r="D15" s="19" t="s">
        <v>27</v>
      </c>
      <c r="E15" s="872" t="str">
        <f>①海外研修実施希望申込書!F12</f>
        <v>AOTS Co., Ltd.</v>
      </c>
      <c r="F15" s="872"/>
      <c r="G15" s="872"/>
      <c r="H15" s="872"/>
      <c r="I15" s="872"/>
      <c r="J15" s="872"/>
      <c r="K15" s="896"/>
    </row>
    <row r="16" spans="1:11" ht="17.25" customHeight="1">
      <c r="A16" s="756" t="s">
        <v>119</v>
      </c>
      <c r="B16" s="770"/>
      <c r="C16" s="757"/>
      <c r="D16" s="882" t="str">
        <f>①海外研修実施希望申込書!F13</f>
        <v>〒120-8534</v>
      </c>
      <c r="E16" s="882"/>
      <c r="F16" s="882"/>
      <c r="G16" s="882"/>
      <c r="H16" s="882"/>
      <c r="I16" s="882"/>
      <c r="J16" s="882"/>
      <c r="K16" s="882"/>
    </row>
    <row r="17" spans="1:11" ht="17.25" customHeight="1">
      <c r="A17" s="760"/>
      <c r="B17" s="890"/>
      <c r="C17" s="761"/>
      <c r="D17" s="883" t="str">
        <f>①海外研修実施希望申込書!F14</f>
        <v>東京都足立区千住東1-30-1</v>
      </c>
      <c r="E17" s="883"/>
      <c r="F17" s="883"/>
      <c r="G17" s="883"/>
      <c r="H17" s="883"/>
      <c r="I17" s="883"/>
      <c r="J17" s="883"/>
      <c r="K17" s="883"/>
    </row>
    <row r="18" spans="1:11" ht="17.25" customHeight="1">
      <c r="A18" s="738"/>
      <c r="B18" s="771"/>
      <c r="C18" s="739"/>
      <c r="D18" s="884"/>
      <c r="E18" s="884"/>
      <c r="F18" s="884"/>
      <c r="G18" s="884"/>
      <c r="H18" s="884"/>
      <c r="I18" s="884"/>
      <c r="J18" s="884"/>
      <c r="K18" s="884"/>
    </row>
    <row r="19" spans="1:11" ht="17.25" customHeight="1">
      <c r="A19" s="756" t="s">
        <v>120</v>
      </c>
      <c r="B19" s="757"/>
      <c r="C19" s="32" t="s">
        <v>121</v>
      </c>
      <c r="D19" s="879" t="str">
        <f>①海外研修実施希望申込書!F16</f>
        <v>代表取締役</v>
      </c>
      <c r="E19" s="879"/>
      <c r="F19" s="879"/>
      <c r="G19" s="879"/>
      <c r="H19" s="879"/>
      <c r="I19" s="879"/>
      <c r="J19" s="879"/>
      <c r="K19" s="879"/>
    </row>
    <row r="20" spans="1:11" ht="17.25" customHeight="1">
      <c r="A20" s="738"/>
      <c r="B20" s="739"/>
      <c r="C20" s="33" t="s">
        <v>122</v>
      </c>
      <c r="D20" s="871" t="str">
        <f>①海外研修実施希望申込書!F17</f>
        <v>田中　太郎</v>
      </c>
      <c r="E20" s="872"/>
      <c r="F20" s="872"/>
      <c r="G20" s="872"/>
      <c r="H20" s="872"/>
      <c r="I20" s="872"/>
      <c r="J20" s="873" t="s">
        <v>330</v>
      </c>
      <c r="K20" s="874"/>
    </row>
    <row r="21" spans="1:11" ht="17.25" customHeight="1">
      <c r="A21" s="756" t="s">
        <v>123</v>
      </c>
      <c r="B21" s="757"/>
      <c r="C21" s="34" t="s">
        <v>124</v>
      </c>
      <c r="D21" s="879" t="str">
        <f>①海外研修実施希望申込書!F18</f>
        <v>製造本部　製造第1課　課長</v>
      </c>
      <c r="E21" s="879"/>
      <c r="F21" s="879"/>
      <c r="G21" s="879"/>
      <c r="H21" s="879"/>
      <c r="I21" s="879"/>
      <c r="J21" s="879"/>
      <c r="K21" s="879"/>
    </row>
    <row r="22" spans="1:11" ht="17.25" customHeight="1">
      <c r="A22" s="760"/>
      <c r="B22" s="761"/>
      <c r="C22" s="35" t="s">
        <v>122</v>
      </c>
      <c r="D22" s="880" t="str">
        <f>①海外研修実施希望申込書!F19</f>
        <v>山田　二郎</v>
      </c>
      <c r="E22" s="880"/>
      <c r="F22" s="880"/>
      <c r="G22" s="880"/>
      <c r="H22" s="880"/>
      <c r="I22" s="880"/>
      <c r="J22" s="880"/>
      <c r="K22" s="880"/>
    </row>
    <row r="23" spans="1:11" ht="17.25" customHeight="1">
      <c r="A23" s="760"/>
      <c r="B23" s="761"/>
      <c r="C23" s="36" t="s">
        <v>135</v>
      </c>
      <c r="D23" s="891" t="s">
        <v>501</v>
      </c>
      <c r="E23" s="891"/>
      <c r="F23" s="891"/>
      <c r="G23" s="891"/>
      <c r="H23" s="891"/>
      <c r="I23" s="891"/>
      <c r="J23" s="891"/>
      <c r="K23" s="891"/>
    </row>
    <row r="24" spans="1:11" ht="17.25" customHeight="1">
      <c r="A24" s="760"/>
      <c r="B24" s="761"/>
      <c r="C24" s="885" t="s">
        <v>416</v>
      </c>
      <c r="D24" s="892" t="s">
        <v>136</v>
      </c>
      <c r="E24" s="892"/>
      <c r="F24" s="892"/>
      <c r="G24" s="892"/>
      <c r="H24" s="892"/>
      <c r="I24" s="892"/>
      <c r="J24" s="892"/>
      <c r="K24" s="892"/>
    </row>
    <row r="25" spans="1:11" ht="17.25" customHeight="1">
      <c r="A25" s="760"/>
      <c r="B25" s="761"/>
      <c r="C25" s="886"/>
      <c r="D25" s="893"/>
      <c r="E25" s="893"/>
      <c r="F25" s="893"/>
      <c r="G25" s="893"/>
      <c r="H25" s="893"/>
      <c r="I25" s="893"/>
      <c r="J25" s="893"/>
      <c r="K25" s="893"/>
    </row>
    <row r="26" spans="1:11" ht="17.25" customHeight="1">
      <c r="A26" s="760"/>
      <c r="B26" s="761"/>
      <c r="C26" s="35" t="s">
        <v>125</v>
      </c>
      <c r="D26" s="880" t="str">
        <f>①海外研修実施希望申込書!G20</f>
        <v>03-xxxx-xxxx</v>
      </c>
      <c r="E26" s="880"/>
      <c r="F26" s="880"/>
      <c r="G26" s="880"/>
      <c r="H26" s="880"/>
      <c r="I26" s="880"/>
      <c r="J26" s="880"/>
      <c r="K26" s="880"/>
    </row>
    <row r="27" spans="1:11" ht="17.25" customHeight="1">
      <c r="A27" s="760"/>
      <c r="B27" s="761"/>
      <c r="C27" s="36" t="s">
        <v>126</v>
      </c>
      <c r="D27" s="881" t="str">
        <f>①海外研修実施希望申込書!J20</f>
        <v>03-xxxx-xxxx</v>
      </c>
      <c r="E27" s="881"/>
      <c r="F27" s="881"/>
      <c r="G27" s="881"/>
      <c r="H27" s="881"/>
      <c r="I27" s="881"/>
      <c r="J27" s="881"/>
      <c r="K27" s="881"/>
    </row>
    <row r="28" spans="1:11" ht="17.25" customHeight="1">
      <c r="A28" s="738"/>
      <c r="B28" s="739"/>
      <c r="C28" s="37" t="s">
        <v>127</v>
      </c>
      <c r="D28" s="876" t="str">
        <f>①海外研修実施希望申込書!G21</f>
        <v>yamada@aots.co.jp</v>
      </c>
      <c r="E28" s="876"/>
      <c r="F28" s="876"/>
      <c r="G28" s="876"/>
      <c r="H28" s="876"/>
      <c r="I28" s="876"/>
      <c r="J28" s="876"/>
      <c r="K28" s="876"/>
    </row>
    <row r="30" spans="1:11" ht="17.25" customHeight="1">
      <c r="A30" s="756" t="s">
        <v>128</v>
      </c>
      <c r="B30" s="757"/>
      <c r="C30" s="179">
        <v>0</v>
      </c>
      <c r="D30" s="869" t="s">
        <v>132</v>
      </c>
      <c r="E30" s="870"/>
      <c r="F30" s="877">
        <v>0</v>
      </c>
      <c r="G30" s="877"/>
      <c r="H30" s="743" t="s">
        <v>133</v>
      </c>
      <c r="I30" s="743"/>
      <c r="J30" s="878">
        <v>0</v>
      </c>
      <c r="K30" s="878"/>
    </row>
    <row r="31" spans="1:11" ht="17.25" customHeight="1">
      <c r="A31" s="869" t="s">
        <v>129</v>
      </c>
      <c r="B31" s="870"/>
      <c r="C31" s="875"/>
      <c r="D31" s="875"/>
      <c r="E31" s="875"/>
      <c r="F31" s="875"/>
      <c r="G31" s="875"/>
      <c r="H31" s="875"/>
      <c r="I31" s="875"/>
      <c r="J31" s="875"/>
      <c r="K31" s="875"/>
    </row>
    <row r="32" spans="1:11" ht="17.25" customHeight="1">
      <c r="A32" s="869" t="s">
        <v>130</v>
      </c>
      <c r="B32" s="870"/>
      <c r="C32" s="875"/>
      <c r="D32" s="875"/>
      <c r="E32" s="875"/>
      <c r="F32" s="875"/>
      <c r="G32" s="875"/>
      <c r="H32" s="875"/>
      <c r="I32" s="875"/>
      <c r="J32" s="875"/>
      <c r="K32" s="875"/>
    </row>
    <row r="33" spans="1:11" ht="17.25" customHeight="1">
      <c r="A33" s="738" t="s">
        <v>131</v>
      </c>
      <c r="B33" s="739"/>
      <c r="C33" s="875"/>
      <c r="D33" s="875"/>
      <c r="E33" s="875"/>
      <c r="F33" s="875"/>
      <c r="G33" s="875"/>
      <c r="H33" s="875"/>
      <c r="I33" s="875"/>
      <c r="J33" s="875"/>
      <c r="K33" s="875"/>
    </row>
    <row r="35" spans="1:11" ht="17.25" customHeight="1">
      <c r="A35" s="20" t="s">
        <v>563</v>
      </c>
      <c r="B35" s="3" t="s">
        <v>624</v>
      </c>
    </row>
    <row r="36" spans="1:11" ht="17.25" customHeight="1">
      <c r="A36" s="20" t="s">
        <v>11</v>
      </c>
      <c r="B36" s="3" t="s">
        <v>139</v>
      </c>
    </row>
    <row r="37" spans="1:11" ht="17.25" customHeight="1">
      <c r="A37" s="20" t="s">
        <v>831</v>
      </c>
      <c r="B37" s="3" t="s">
        <v>836</v>
      </c>
    </row>
    <row r="38" spans="1:11" ht="17.25" customHeight="1">
      <c r="A38" s="20" t="s">
        <v>832</v>
      </c>
      <c r="B38" s="3" t="s">
        <v>837</v>
      </c>
    </row>
    <row r="39" spans="1:11" ht="17.25" customHeight="1">
      <c r="A39" s="20" t="s">
        <v>833</v>
      </c>
      <c r="B39" s="3" t="s">
        <v>514</v>
      </c>
    </row>
    <row r="40" spans="1:11" ht="17.25" customHeight="1">
      <c r="A40" s="20" t="s">
        <v>834</v>
      </c>
      <c r="B40" s="3" t="s">
        <v>95</v>
      </c>
    </row>
    <row r="41" spans="1:11" ht="17.25" customHeight="1">
      <c r="A41" s="20" t="s">
        <v>835</v>
      </c>
      <c r="B41" s="3" t="s">
        <v>838</v>
      </c>
    </row>
  </sheetData>
  <mergeCells count="36">
    <mergeCell ref="C24:C25"/>
    <mergeCell ref="A1:K1"/>
    <mergeCell ref="J3:K3"/>
    <mergeCell ref="A6:K6"/>
    <mergeCell ref="A7:K7"/>
    <mergeCell ref="A9:K10"/>
    <mergeCell ref="A12:K12"/>
    <mergeCell ref="D23:K23"/>
    <mergeCell ref="D24:K25"/>
    <mergeCell ref="A14:C15"/>
    <mergeCell ref="A16:C18"/>
    <mergeCell ref="A19:B20"/>
    <mergeCell ref="E14:K14"/>
    <mergeCell ref="D22:K22"/>
    <mergeCell ref="E15:K15"/>
    <mergeCell ref="D27:K27"/>
    <mergeCell ref="D30:E30"/>
    <mergeCell ref="D16:K16"/>
    <mergeCell ref="D17:K18"/>
    <mergeCell ref="D19:K19"/>
    <mergeCell ref="A32:B32"/>
    <mergeCell ref="A33:B33"/>
    <mergeCell ref="D20:I20"/>
    <mergeCell ref="J20:K20"/>
    <mergeCell ref="C33:K33"/>
    <mergeCell ref="A21:B28"/>
    <mergeCell ref="A30:B30"/>
    <mergeCell ref="A31:B31"/>
    <mergeCell ref="D28:K28"/>
    <mergeCell ref="F30:G30"/>
    <mergeCell ref="J30:K30"/>
    <mergeCell ref="H30:I30"/>
    <mergeCell ref="C31:K31"/>
    <mergeCell ref="C32:K32"/>
    <mergeCell ref="D21:K21"/>
    <mergeCell ref="D26:K2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39</vt:i4>
      </vt:variant>
      <vt:variant>
        <vt:lpstr>名前付き一覧</vt:lpstr>
      </vt:variant>
      <vt:variant>
        <vt:i4>25</vt:i4>
      </vt:variant>
    </vt:vector>
  </HeadingPairs>
  <TitlesOfParts>
    <vt:vector size="64" baseType="lpstr">
      <vt:lpstr>シート一覧 </vt:lpstr>
      <vt:lpstr>シート一覧</vt:lpstr>
      <vt:lpstr>②海外研修日程案  (記入例)</vt:lpstr>
      <vt:lpstr>①海外研修実施希望申込書</vt:lpstr>
      <vt:lpstr>①-b 【ゼロエミ】 低炭素技術説明書(プロセス・FA)</vt:lpstr>
      <vt:lpstr>①-b 【ゼロエミ】低炭素技術説明書(省エネ機器)</vt:lpstr>
      <vt:lpstr>②海外研修日程案 </vt:lpstr>
      <vt:lpstr>②-b【三国型実務】日程表案</vt:lpstr>
      <vt:lpstr>③海外研修実施申請書</vt:lpstr>
      <vt:lpstr>④申告書（新興国）</vt:lpstr>
      <vt:lpstr>④申告書（ゼロエミ）</vt:lpstr>
      <vt:lpstr>⑤海外研修実施計画の概要</vt:lpstr>
      <vt:lpstr>【非表示】審査会用</vt:lpstr>
      <vt:lpstr>【非表示】審査結果通知書</vt:lpstr>
      <vt:lpstr>【非表示】データ（集計用）</vt:lpstr>
      <vt:lpstr>⑥講師・管理員略歴書</vt:lpstr>
      <vt:lpstr>⑦通訳略歴書</vt:lpstr>
      <vt:lpstr>⑧海外研修実施予算概算</vt:lpstr>
      <vt:lpstr>⑨個人情報の取り扱いについて</vt:lpstr>
      <vt:lpstr>⑩研修生名簿 (確定)</vt:lpstr>
      <vt:lpstr>⑪変更申請書</vt:lpstr>
      <vt:lpstr>⑫海外研修完了報告及び精算払請求書</vt:lpstr>
      <vt:lpstr>⑬費用入力シート</vt:lpstr>
      <vt:lpstr>⑬費用入力 例</vt:lpstr>
      <vt:lpstr>非表示</vt:lpstr>
      <vt:lpstr>⑭海外研修実施費実績額並びに精算払請求金額の算出内訳</vt:lpstr>
      <vt:lpstr>⑭-b（日本円以外の精算)</vt:lpstr>
      <vt:lpstr>⑮海外研修実施結果（報告書）</vt:lpstr>
      <vt:lpstr>⑯研修生名簿（実績）</vt:lpstr>
      <vt:lpstr>⑰海外研修実績日程表　</vt:lpstr>
      <vt:lpstr>⑰-b【三国型実務】実績日程表</vt:lpstr>
      <vt:lpstr>⑱出張業務日程表、滞在費</vt:lpstr>
      <vt:lpstr>⑲参加者出欠確認表</vt:lpstr>
      <vt:lpstr>⑳参加者日当領収書</vt:lpstr>
      <vt:lpstr>㉑研修協力謝金請求書</vt:lpstr>
      <vt:lpstr>㉒研修協力謝金領収書</vt:lpstr>
      <vt:lpstr>㉓遠隔地からの参加者のための宿泊費等明細</vt:lpstr>
      <vt:lpstr>㉔振込先口座届</vt:lpstr>
      <vt:lpstr>㉔-b振込先口座届（日本以外）</vt:lpstr>
      <vt:lpstr>【非表示】審査会用!Print_Area</vt:lpstr>
      <vt:lpstr>'①-b 【ゼロエミ】 低炭素技術説明書(プロセス・FA)'!Print_Area</vt:lpstr>
      <vt:lpstr>'①-b 【ゼロエミ】低炭素技術説明書(省エネ機器)'!Print_Area</vt:lpstr>
      <vt:lpstr>①海外研修実施希望申込書!Print_Area</vt:lpstr>
      <vt:lpstr>'②海外研修日程案 '!Print_Area</vt:lpstr>
      <vt:lpstr>'②海外研修日程案  (記入例)'!Print_Area</vt:lpstr>
      <vt:lpstr>③海外研修実施申請書!Print_Area</vt:lpstr>
      <vt:lpstr>'④申告書（ゼロエミ）'!Print_Area</vt:lpstr>
      <vt:lpstr>⑤海外研修実施計画の概要!Print_Area</vt:lpstr>
      <vt:lpstr>⑥講師・管理員略歴書!Print_Area</vt:lpstr>
      <vt:lpstr>⑦通訳略歴書!Print_Area</vt:lpstr>
      <vt:lpstr>⑨個人情報の取り扱いについて!Print_Area</vt:lpstr>
      <vt:lpstr>⑪変更申請書!Print_Area</vt:lpstr>
      <vt:lpstr>⑫海外研修完了報告及び精算払請求書!Print_Area</vt:lpstr>
      <vt:lpstr>'⑭-b（日本円以外の精算)'!Print_Area</vt:lpstr>
      <vt:lpstr>⑭海外研修実施費実績額並びに精算払請求金額の算出内訳!Print_Area</vt:lpstr>
      <vt:lpstr>'⑮海外研修実施結果（報告書）'!Print_Area</vt:lpstr>
      <vt:lpstr>'⑰海外研修実績日程表　'!Print_Area</vt:lpstr>
      <vt:lpstr>'⑱出張業務日程表、滞在費'!Print_Area</vt:lpstr>
      <vt:lpstr>'㉑研修協力謝金請求書'!Print_Area</vt:lpstr>
      <vt:lpstr>'㉒研修協力謝金領収書'!Print_Area</vt:lpstr>
      <vt:lpstr>'㉔-b振込先口座届（日本以外）'!Print_Area</vt:lpstr>
      <vt:lpstr>'㉔振込先口座届'!Print_Area</vt:lpstr>
      <vt:lpstr>シート一覧!Print_Area</vt:lpstr>
      <vt:lpstr>'シート一覧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2023-04-11T00:47:39Z</cp:lastPrinted>
  <dcterms:created xsi:type="dcterms:W3CDTF">2020-09-15T05:49:31Z</dcterms:created>
  <dcterms:modified xsi:type="dcterms:W3CDTF">2023-05-18T06:01:51Z</dcterms:modified>
</cp:coreProperties>
</file>