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drawings/drawing12.xml" ContentType="application/vnd.openxmlformats-officedocument.drawing+xml"/>
  <Override PartName="/xl/comments9.xml" ContentType="application/vnd.openxmlformats-officedocument.spreadsheetml.comments+xml"/>
  <Override PartName="/xl/comments10.xml" ContentType="application/vnd.openxmlformats-officedocument.spreadsheetml.comments+xml"/>
  <Override PartName="/xl/drawings/drawing13.xml" ContentType="application/vnd.openxmlformats-officedocument.drawing+xml"/>
  <Override PartName="/xl/comments11.xml" ContentType="application/vnd.openxmlformats-officedocument.spreadsheetml.comments+xml"/>
  <Override PartName="/xl/drawings/drawing14.xml" ContentType="application/vnd.openxmlformats-officedocument.drawing+xml"/>
  <Override PartName="/xl/comments12.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omments13.xml" ContentType="application/vnd.openxmlformats-officedocument.spreadsheetml.comments+xml"/>
  <Override PartName="/xl/drawings/drawing18.xml" ContentType="application/vnd.openxmlformats-officedocument.drawing+xml"/>
  <Override PartName="/xl/comments14.xml" ContentType="application/vnd.openxmlformats-officedocument.spreadsheetml.comments+xml"/>
  <Override PartName="/xl/drawings/drawing19.xml" ContentType="application/vnd.openxmlformats-officedocument.drawing+xml"/>
  <Override PartName="/xl/comments15.xml" ContentType="application/vnd.openxmlformats-officedocument.spreadsheetml.comments+xml"/>
  <Override PartName="/xl/drawings/drawing20.xml" ContentType="application/vnd.openxmlformats-officedocument.drawing+xml"/>
  <Override PartName="/xl/comments16.xml" ContentType="application/vnd.openxmlformats-officedocument.spreadsheetml.comments+xml"/>
  <Override PartName="/xl/drawings/drawing21.xml" ContentType="application/vnd.openxmlformats-officedocument.drawing+xml"/>
  <Override PartName="/xl/comments17.xml" ContentType="application/vnd.openxmlformats-officedocument.spreadsheetml.comments+xml"/>
  <Override PartName="/xl/drawings/drawing22.xml" ContentType="application/vnd.openxmlformats-officedocument.drawing+xml"/>
  <Override PartName="/xl/comments18.xml" ContentType="application/vnd.openxmlformats-officedocument.spreadsheetml.comments+xml"/>
  <Override PartName="/xl/drawings/drawing23.xml" ContentType="application/vnd.openxmlformats-officedocument.drawing+xml"/>
  <Override PartName="/xl/comments19.xml" ContentType="application/vnd.openxmlformats-officedocument.spreadsheetml.comments+xml"/>
  <Override PartName="/xl/drawings/drawing2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20.xml" ContentType="application/vnd.openxmlformats-officedocument.spreadsheetml.comments+xml"/>
  <Override PartName="/xl/drawings/drawing25.xml" ContentType="application/vnd.openxmlformats-officedocument.drawing+xml"/>
  <Override PartName="/xl/comments21.xml" ContentType="application/vnd.openxmlformats-officedocument.spreadsheetml.comments+xml"/>
  <Override PartName="/xl/drawings/drawing26.xml" ContentType="application/vnd.openxmlformats-officedocument.drawing+xml"/>
  <Override PartName="/xl/comments22.xml" ContentType="application/vnd.openxmlformats-officedocument.spreadsheetml.comments+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omments23.xml" ContentType="application/vnd.openxmlformats-officedocument.spreadsheetml.comments+xml"/>
  <Override PartName="/xl/drawings/drawing31.xml" ContentType="application/vnd.openxmlformats-officedocument.drawing+xml"/>
  <Override PartName="/xl/comments24.xml" ContentType="application/vnd.openxmlformats-officedocument.spreadsheetml.comments+xml"/>
  <Override PartName="/xl/drawings/drawing32.xml" ContentType="application/vnd.openxmlformats-officedocument.drawing+xml"/>
  <Override PartName="/xl/comments25.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26.xml" ContentType="application/vnd.openxmlformats-officedocument.spreadsheetml.comments+xml"/>
  <Override PartName="/xl/drawings/drawing35.xml" ContentType="application/vnd.openxmlformats-officedocument.drawing+xml"/>
  <Override PartName="/xl/comments27.xml" ContentType="application/vnd.openxmlformats-officedocument.spreadsheetml.comments+xml"/>
  <Override PartName="/xl/drawings/drawing36.xml" ContentType="application/vnd.openxmlformats-officedocument.drawing+xml"/>
  <Override PartName="/xl/comments28.xml" ContentType="application/vnd.openxmlformats-officedocument.spreadsheetml.comments+xml"/>
  <Override PartName="/xl/drawings/drawing37.xml" ContentType="application/vnd.openxmlformats-officedocument.drawing+xml"/>
  <Override PartName="/xl/comments29.xml" ContentType="application/vnd.openxmlformats-officedocument.spreadsheetml.comments+xml"/>
  <Override PartName="/xl/drawings/drawing38.xml" ContentType="application/vnd.openxmlformats-officedocument.drawing+xml"/>
  <Override PartName="/xl/comments30.xml" ContentType="application/vnd.openxmlformats-officedocument.spreadsheetml.comments+xml"/>
  <Override PartName="/xl/drawings/drawing39.xml" ContentType="application/vnd.openxmlformats-officedocument.drawing+xml"/>
  <Override PartName="/xl/comments31.xml" ContentType="application/vnd.openxmlformats-officedocument.spreadsheetml.comments+xml"/>
  <Override PartName="/xl/drawings/drawing40.xml" ContentType="application/vnd.openxmlformats-officedocument.drawing+xml"/>
  <Override PartName="/xl/drawings/drawing41.xml" ContentType="application/vnd.openxmlformats-officedocument.drawing+xml"/>
  <Override PartName="/xl/comments32.xml" ContentType="application/vnd.openxmlformats-officedocument.spreadsheetml.comments+xml"/>
  <Override PartName="/xl/drawings/drawing42.xml" ContentType="application/vnd.openxmlformats-officedocument.drawing+xml"/>
  <Override PartName="/xl/comments33.xml" ContentType="application/vnd.openxmlformats-officedocument.spreadsheetml.comments+xml"/>
  <Override PartName="/xl/drawings/drawing43.xml" ContentType="application/vnd.openxmlformats-officedocument.drawing+xml"/>
  <Override PartName="/xl/comments34.xml" ContentType="application/vnd.openxmlformats-officedocument.spreadsheetml.comments+xml"/>
  <Override PartName="/xl/drawings/drawing44.xml" ContentType="application/vnd.openxmlformats-officedocument.drawing+xml"/>
  <Override PartName="/xl/comments35.xml" ContentType="application/vnd.openxmlformats-officedocument.spreadsheetml.comments+xml"/>
  <Override PartName="/xl/drawings/drawing4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tsrfl011\04.企業連携G\500 海外研修(案件募集型)\2025年度\001 募集要項・マニュアル・書式\003 書式\申込書\"/>
    </mc:Choice>
  </mc:AlternateContent>
  <xr:revisionPtr revIDLastSave="0" documentId="13_ncr:1_{DCBBD7E5-3140-48A8-A78A-B19AFB08EE62}" xr6:coauthVersionLast="47" xr6:coauthVersionMax="47" xr10:uidLastSave="{00000000-0000-0000-0000-000000000000}"/>
  <bookViews>
    <workbookView xWindow="-120" yWindow="-120" windowWidth="29040" windowHeight="15840" tabRatio="774" xr2:uid="{00000000-000D-0000-FFFF-FFFF00000000}"/>
  </bookViews>
  <sheets>
    <sheet name="シート一覧 " sheetId="57" r:id="rId1"/>
    <sheet name="①海外研修実施希望申込書" sheetId="3" r:id="rId2"/>
    <sheet name="①-b 【ゼロエミ】 低炭素技術説明書(プロセス・FA)" sheetId="51" r:id="rId3"/>
    <sheet name="①-b 【ゼロエミ】低炭素技術説明書(省エネ機器)" sheetId="50" r:id="rId4"/>
    <sheet name="②海外研修日程案 " sheetId="44" r:id="rId5"/>
    <sheet name="②海外研修日程案  (記入例)" sheetId="47" r:id="rId6"/>
    <sheet name="②-b【三国型実務】日程表案" sheetId="52" r:id="rId7"/>
    <sheet name="アンケート" sheetId="63" r:id="rId8"/>
    <sheet name="【非表示】アンケート集計" sheetId="64" state="hidden" r:id="rId9"/>
    <sheet name="③海外研修実施申請書" sheetId="5" r:id="rId10"/>
    <sheet name="④申告書（新興国）" sheetId="37" r:id="rId11"/>
    <sheet name="④申告書（ゼロエミ）" sheetId="56" r:id="rId12"/>
    <sheet name="⑤海外研修実施計画の概要（新興国）" sheetId="6" r:id="rId13"/>
    <sheet name="⑤海外研修実施計画の概要 (ゼロエミ)" sheetId="60" r:id="rId14"/>
    <sheet name="【非表示】審査会用" sheetId="46" state="hidden" r:id="rId15"/>
    <sheet name="【非表示】審査結果通知書" sheetId="49" state="hidden" r:id="rId16"/>
    <sheet name="【非表示】データ（集計用）" sheetId="59" state="hidden" r:id="rId17"/>
    <sheet name="【非表示】METI一覧転記用" sheetId="65" state="hidden" r:id="rId18"/>
    <sheet name="【非表示】緊急連絡先リスト" sheetId="74" state="hidden" r:id="rId19"/>
    <sheet name="⑥講師・管理員略歴書" sheetId="7" r:id="rId20"/>
    <sheet name="⑦通訳略歴書" sheetId="68" r:id="rId21"/>
    <sheet name="⑧海外研修実施予算概算" sheetId="9" r:id="rId22"/>
    <sheet name="⑨個人情報の取り扱いについて" sheetId="62" r:id="rId23"/>
    <sheet name="⑩研修生名簿 (確定)" sheetId="38" r:id="rId24"/>
    <sheet name="⑩-1出張業務日程表、緊急連絡先（1人目）" sheetId="66" r:id="rId25"/>
    <sheet name="⑩-1出張業務日程表、緊急連絡先（2人目）" sheetId="80" r:id="rId26"/>
    <sheet name="⑩-1出張業務日程表、緊急連絡先（3人目）" sheetId="81" r:id="rId27"/>
    <sheet name="⑩-1出張業務日程表、緊急連絡先（4人目）" sheetId="82" r:id="rId28"/>
    <sheet name="⑩-1出張業務日程表、緊急連絡先（5人目）" sheetId="83" r:id="rId29"/>
    <sheet name="⑩-1出張業務日程表、緊急連絡先（6人目）" sheetId="84" r:id="rId30"/>
    <sheet name="⑪審査承認内容に関する変更申請書" sheetId="48" r:id="rId31"/>
    <sheet name="⑫海外研修完了報告及び精算払請求書" sheetId="12" r:id="rId32"/>
    <sheet name="⑬費用入力シート" sheetId="39" r:id="rId33"/>
    <sheet name="⑬費用入力 例" sheetId="42" r:id="rId34"/>
    <sheet name="非表示" sheetId="40" state="hidden" r:id="rId35"/>
    <sheet name="⑭海外研修実施費実績額並びに精算払請求金額の算出内訳" sheetId="41" r:id="rId36"/>
    <sheet name="⑭-b（日本円以外の精算)" sheetId="58" r:id="rId37"/>
    <sheet name="⑮海外研修実施結果（報告書）" sheetId="29" r:id="rId38"/>
    <sheet name="⑯研修生名簿（実績）" sheetId="15" r:id="rId39"/>
    <sheet name="⑰海外研修実績日程表　" sheetId="45" r:id="rId40"/>
    <sheet name="⑰-b【三国型実務】実績日程表" sheetId="55" r:id="rId41"/>
    <sheet name="⑱出張業務日程表、滞在費（実績）（1人目）" sheetId="18" r:id="rId42"/>
    <sheet name="⑱出張業務日程表、滞在費（実績）（2人目）" sheetId="85" r:id="rId43"/>
    <sheet name="⑱出張業務日程表、滞在費（実績）（3人目）" sheetId="86" r:id="rId44"/>
    <sheet name="⑱出張業務日程表、滞在費（実績）（4人目）" sheetId="87" r:id="rId45"/>
    <sheet name="⑱出張業務日程表、滞在費（実績）（5人目）" sheetId="88" r:id="rId46"/>
    <sheet name="⑱出張業務日程表、滞在費（実績）（6人目）" sheetId="89" r:id="rId47"/>
    <sheet name="⑲参加者出欠確認表" sheetId="19" r:id="rId48"/>
    <sheet name="⑳参加者日当領収書" sheetId="34" r:id="rId49"/>
    <sheet name="㉑研修協力謝金請求書" sheetId="21" r:id="rId50"/>
    <sheet name="㉒研修協力謝金領収書" sheetId="35" r:id="rId51"/>
    <sheet name="㉓遠隔地からの参加者のための宿泊費等明細" sheetId="23" r:id="rId52"/>
    <sheet name="㉔振込先口座届" sheetId="43" r:id="rId53"/>
    <sheet name="㉔-b振込先口座届（日本以外）" sheetId="54" r:id="rId54"/>
  </sheets>
  <externalReferences>
    <externalReference r:id="rId55"/>
    <externalReference r:id="rId56"/>
    <externalReference r:id="rId57"/>
    <externalReference r:id="rId58"/>
  </externalReferences>
  <definedNames>
    <definedName name="_xlnm._FilterDatabase" localSheetId="33" hidden="1">'⑬費用入力 例'!#REF!</definedName>
    <definedName name="_xlnm.Print_Area" localSheetId="17">【非表示】METI一覧転記用!$A$1:$M$7</definedName>
    <definedName name="_xlnm.Print_Area" localSheetId="14">【非表示】審査会用!$A$1:$S$86</definedName>
    <definedName name="_xlnm.Print_Area" localSheetId="15">【非表示】審査結果通知書!$A$1:$J$26</definedName>
    <definedName name="_xlnm.Print_Area" localSheetId="2">'①-b 【ゼロエミ】 低炭素技術説明書(プロセス・FA)'!$A$1:$K$42</definedName>
    <definedName name="_xlnm.Print_Area" localSheetId="3">'①-b 【ゼロエミ】低炭素技術説明書(省エネ機器)'!$A$1:$K$54</definedName>
    <definedName name="_xlnm.Print_Area" localSheetId="1">①海外研修実施希望申込書!$A$1:$K$103</definedName>
    <definedName name="_xlnm.Print_Area" localSheetId="6">'②-b【三国型実務】日程表案'!$A$1:$AM$62</definedName>
    <definedName name="_xlnm.Print_Area" localSheetId="4">'②海外研修日程案 '!$A$1:$O$47</definedName>
    <definedName name="_xlnm.Print_Area" localSheetId="5">'②海外研修日程案  (記入例)'!$A$1:$O$34</definedName>
    <definedName name="_xlnm.Print_Area" localSheetId="9">③海外研修実施申請書!$A$1:$K$55</definedName>
    <definedName name="_xlnm.Print_Area" localSheetId="11">'④申告書（ゼロエミ）'!$A:$K</definedName>
    <definedName name="_xlnm.Print_Area" localSheetId="10">'④申告書（新興国）'!$A$1:$K$44</definedName>
    <definedName name="_xlnm.Print_Area" localSheetId="13">'⑤海外研修実施計画の概要 (ゼロエミ)'!$A$1:$S$110</definedName>
    <definedName name="_xlnm.Print_Area" localSheetId="12">'⑤海外研修実施計画の概要（新興国）'!$A$1:$S$110</definedName>
    <definedName name="_xlnm.Print_Area" localSheetId="19">⑥講師・管理員略歴書!$A$1:$M$57</definedName>
    <definedName name="_xlnm.Print_Area" localSheetId="20">⑦通訳略歴書!$A$1:$M$52</definedName>
    <definedName name="_xlnm.Print_Area" localSheetId="21">⑧海外研修実施予算概算!$A$1:$E$50</definedName>
    <definedName name="_xlnm.Print_Area" localSheetId="22">⑨個人情報の取り扱いについて!$A$1:$I$44</definedName>
    <definedName name="_xlnm.Print_Area" localSheetId="24">'⑩-1出張業務日程表、緊急連絡先（1人目）'!$A$1:$J$46</definedName>
    <definedName name="_xlnm.Print_Area" localSheetId="25">'⑩-1出張業務日程表、緊急連絡先（2人目）'!$A$1:$J$46</definedName>
    <definedName name="_xlnm.Print_Area" localSheetId="26">'⑩-1出張業務日程表、緊急連絡先（3人目）'!$A$1:$J$46</definedName>
    <definedName name="_xlnm.Print_Area" localSheetId="27">'⑩-1出張業務日程表、緊急連絡先（4人目）'!$A$1:$J$46</definedName>
    <definedName name="_xlnm.Print_Area" localSheetId="28">'⑩-1出張業務日程表、緊急連絡先（5人目）'!$A$1:$J$46</definedName>
    <definedName name="_xlnm.Print_Area" localSheetId="29">'⑩-1出張業務日程表、緊急連絡先（6人目）'!$A$1:$J$46</definedName>
    <definedName name="_xlnm.Print_Area" localSheetId="23">'⑩研修生名簿 (確定)'!$A$1:$M$66</definedName>
    <definedName name="_xlnm.Print_Area" localSheetId="30">⑪審査承認内容に関する変更申請書!$A$1:$K$40</definedName>
    <definedName name="_xlnm.Print_Area" localSheetId="31">⑫海外研修完了報告及び精算払請求書!$A$1:$H$38</definedName>
    <definedName name="_xlnm.Print_Area" localSheetId="32">⑬費用入力シート!$A$1:$L$32</definedName>
    <definedName name="_xlnm.Print_Area" localSheetId="36">'⑭-b（日本円以外の精算)'!$A$1:$N$39</definedName>
    <definedName name="_xlnm.Print_Area" localSheetId="35">⑭海外研修実施費実績額並びに精算払請求金額の算出内訳!$A$1:$N$42</definedName>
    <definedName name="_xlnm.Print_Area" localSheetId="37">'⑮海外研修実施結果（報告書）'!$A$1:$T$131</definedName>
    <definedName name="_xlnm.Print_Area" localSheetId="38">'⑯研修生名簿（実績）'!$A$1:$M$66</definedName>
    <definedName name="_xlnm.Print_Area" localSheetId="40">'⑰-b【三国型実務】実績日程表'!$A$1:$AM$62</definedName>
    <definedName name="_xlnm.Print_Area" localSheetId="39">'⑰海外研修実績日程表　'!$A$1:$O$63</definedName>
    <definedName name="_xlnm.Print_Area" localSheetId="41">'⑱出張業務日程表、滞在費（実績）（1人目）'!$A$1:$L$31</definedName>
    <definedName name="_xlnm.Print_Area" localSheetId="42">'⑱出張業務日程表、滞在費（実績）（2人目）'!$A$1:$L$31</definedName>
    <definedName name="_xlnm.Print_Area" localSheetId="43">'⑱出張業務日程表、滞在費（実績）（3人目）'!$A$1:$L$31</definedName>
    <definedName name="_xlnm.Print_Area" localSheetId="44">'⑱出張業務日程表、滞在費（実績）（4人目）'!$A$1:$L$31</definedName>
    <definedName name="_xlnm.Print_Area" localSheetId="45">'⑱出張業務日程表、滞在費（実績）（5人目）'!$A$1:$L$31</definedName>
    <definedName name="_xlnm.Print_Area" localSheetId="46">'⑱出張業務日程表、滞在費（実績）（6人目）'!$A$1:$L$31</definedName>
    <definedName name="_xlnm.Print_Area" localSheetId="47">⑲参加者出欠確認表!$A$1:$M$35</definedName>
    <definedName name="_xlnm.Print_Area" localSheetId="48">⑳参加者日当領収書!$A$1:$P$38</definedName>
    <definedName name="_xlnm.Print_Area" localSheetId="49">'㉑研修協力謝金請求書'!$A$1:$I$25</definedName>
    <definedName name="_xlnm.Print_Area" localSheetId="50">'㉒研修協力謝金領収書'!$A$1:$I$25</definedName>
    <definedName name="_xlnm.Print_Area" localSheetId="51">'㉓遠隔地からの参加者のための宿泊費等明細'!$A$1:$I$27</definedName>
    <definedName name="_xlnm.Print_Area" localSheetId="53">'㉔-b振込先口座届（日本以外）'!$A$1:$I$24</definedName>
    <definedName name="_xlnm.Print_Area" localSheetId="52">'㉔振込先口座届'!$A$1:$M$40</definedName>
    <definedName name="_xlnm.Print_Area" localSheetId="7">アンケート!$A$1:$AR$55</definedName>
    <definedName name="_xlnm.Print_Area" localSheetId="0">'シート一覧 '!$B$1:$L$41</definedName>
    <definedName name="_xlnm.Print_Area">[1]質問票!$A$1:$E$177</definedName>
    <definedName name="_xlnm.Print_Titles" localSheetId="17">【非表示】METI一覧転記用!#REF!</definedName>
    <definedName name="Z_3B7F916D_6764_47A4_8348_B779871C7256_.wvu.PrintArea" localSheetId="7" hidden="1">アンケート!#REF!</definedName>
    <definedName name="Z_C64E8976_8B41_4282_A9E8_FC712A0D71CE_.wvu.PrintArea" localSheetId="17" hidden="1">【非表示】METI一覧転記用!#REF!</definedName>
    <definedName name="Z_C64E8976_8B41_4282_A9E8_FC712A0D71CE_.wvu.PrintTitles" localSheetId="17" hidden="1">【非表示】METI一覧転記用!#REF!</definedName>
    <definedName name="Z_F4987036_3DE7_428A_9F59_A51101D53572_.wvu.PrintArea" localSheetId="17" hidden="1">【非表示】METI一覧転記用!#REF!</definedName>
    <definedName name="Z_F4987036_3DE7_428A_9F59_A51101D53572_.wvu.PrintTitles" localSheetId="17" hidden="1">【非表示】METI一覧転記用!#REF!</definedName>
    <definedName name="メール" localSheetId="22">'[2]1)申請書(概要)'!#REF!</definedName>
    <definedName name="メール">'[2]1)申請書(概要)'!#REF!</definedName>
    <definedName name="案件">#REF!</definedName>
    <definedName name="協力企業との関係商取引" localSheetId="22">'[2]1)申請書(概要)'!#REF!</definedName>
    <definedName name="協力企業との関係商取引" localSheetId="7">'[2]1)申請書(概要)'!#REF!</definedName>
    <definedName name="協力企業との関係商取引">'[2]1)申請書(概要)'!#REF!</definedName>
    <definedName name="協力企業名">'[2]2)申請書'!$O$10</definedName>
    <definedName name="協力企業名英文">'[2]2)申請書'!$K$57</definedName>
    <definedName name="業種1">'[2]1)申請書(概要)'!#REF!</definedName>
    <definedName name="業種2">'[2]1)申請書(概要)'!#REF!</definedName>
    <definedName name="業種3">'[2]1)申請書(概要)'!#REF!</definedName>
    <definedName name="業種4">'[2]1)申請書(概要)'!#REF!</definedName>
    <definedName name="業種5">'[2]1)申請書(概要)'!#REF!</definedName>
    <definedName name="業種6">'[2]1)申請書(概要)'!#REF!</definedName>
    <definedName name="業種その他">'[2]1)申請書(概要)'!#REF!</definedName>
    <definedName name="区分">'[3]明細（概算）'!$P$1:$P$5</definedName>
    <definedName name="敬称" localSheetId="16">[4]基本データ!#REF!</definedName>
    <definedName name="敬称" localSheetId="18">[4]基本データ!#REF!</definedName>
    <definedName name="敬称" localSheetId="6">[4]基本データ!#REF!</definedName>
    <definedName name="敬称" localSheetId="11">[4]基本データ!#REF!</definedName>
    <definedName name="敬称" localSheetId="22">[4]基本データ!#REF!</definedName>
    <definedName name="敬称" localSheetId="23">[4]基本データ!#REF!</definedName>
    <definedName name="敬称" localSheetId="40">[4]基本データ!#REF!</definedName>
    <definedName name="敬称" localSheetId="48">[4]基本データ!#REF!</definedName>
    <definedName name="敬称" localSheetId="50">[4]基本データ!#REF!</definedName>
    <definedName name="敬称" localSheetId="53">[4]基本データ!#REF!</definedName>
    <definedName name="敬称" localSheetId="7">[4]基本データ!#REF!</definedName>
    <definedName name="敬称">[4]基本データ!#REF!</definedName>
    <definedName name="経営課題２" localSheetId="7">'[2]4)指導計画書'!#REF!</definedName>
    <definedName name="経営課題２">'[2]4)指導計画書'!#REF!</definedName>
    <definedName name="受入企業TEL" localSheetId="7">'[2]3)要請書'!#REF!</definedName>
    <definedName name="受入企業TEL">'[2]3)要請書'!#REF!</definedName>
    <definedName name="受入企業との関係その他" localSheetId="7">'[2]1)申請書(概要)'!#REF!</definedName>
    <definedName name="受入企業との関係その他">'[2]1)申請書(概要)'!#REF!</definedName>
    <definedName name="受入企業との関係その他文言">'[2]1)申請書(概要)'!#REF!</definedName>
    <definedName name="受入企業との関係購入">'[2]1)申請書(概要)'!#REF!</definedName>
    <definedName name="受入企業との関係取引">'[2]1)申請書(概要)'!#REF!</definedName>
    <definedName name="受入企業株主その他１">'[2]3)要請書'!$AB$69</definedName>
    <definedName name="受入企業株主その他２">'[2]3)要請書'!$AB$70</definedName>
    <definedName name="受入企業株主その他３">'[2]3)要請書'!$AB$74</definedName>
    <definedName name="受入企業株主現地１">'[2]3)要請書'!$X$69</definedName>
    <definedName name="受入企業株主現地２">'[2]3)要請書'!$X$70</definedName>
    <definedName name="受入企業株主現地３">'[2]3)要請書'!$X$74</definedName>
    <definedName name="受入企業株主日本１">'[2]3)要請書'!$T$69</definedName>
    <definedName name="受入企業株主日本２">'[2]3)要請書'!$T$70</definedName>
    <definedName name="受入企業株主日本３">'[2]3)要請書'!$T$74</definedName>
    <definedName name="受入企業出資比率１">'[2]3)要請書'!$D$69</definedName>
    <definedName name="受入企業出資比率２">'[2]3)要請書'!$D$70</definedName>
    <definedName name="受入企業出資比率３">'[2]3)要請書'!$D$74</definedName>
    <definedName name="住所">'[2]1)申請書(概要)'!#REF!</definedName>
    <definedName name="担当者所属">'[2]1)申請書(概要)'!#REF!</definedName>
    <definedName name="担当者名">'[2]1)申請書(概要)'!#REF!</definedName>
    <definedName name="通貨" localSheetId="6">[4]基本データ!#REF!</definedName>
    <definedName name="通貨" localSheetId="22">[4]基本データ!#REF!</definedName>
    <definedName name="通貨" localSheetId="23">[4]基本データ!#REF!</definedName>
    <definedName name="通貨" localSheetId="40">[4]基本データ!#REF!</definedName>
    <definedName name="通貨" localSheetId="48">[4]基本データ!#REF!</definedName>
    <definedName name="通貨" localSheetId="50">[4]基本データ!#REF!</definedName>
    <definedName name="通貨" localSheetId="7">[4]基本データ!#REF!</definedName>
    <definedName name="通貨">[4]基本データ!#REF!</definedName>
    <definedName name="認知方法利用実績">'[2]1)申請書(概要)'!#REF!</definedName>
    <definedName name="認知方法利用実績種類">'[2]1)申請書(概要)'!#REF!</definedName>
    <definedName name="派遣人数">'[2]1)申請書(概要)'!#REF!</definedName>
    <definedName name="付加指導先名">'[2]1)申請書(概要)'!#REF!</definedName>
    <definedName name="法的制限×">'[2]1)申請書(概要)'!#REF!</definedName>
    <definedName name="法的制限△">'[2]1)申請書(概要)'!#REF!</definedName>
    <definedName name="法的制限○">'[2]1)申請書(概要)'!#REF!</definedName>
    <definedName name="郵送">'[2]1)申請書(概要)'!#REF!</definedName>
    <definedName name="郵便番号">'[2]1)申請書(概要)'!#REF!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4" i="66" l="1"/>
  <c r="D28" i="66"/>
  <c r="J4" i="74"/>
  <c r="J5" i="74"/>
  <c r="J6" i="74"/>
  <c r="J7" i="74"/>
  <c r="J8" i="74"/>
  <c r="I8" i="74"/>
  <c r="I7" i="74"/>
  <c r="I6" i="74"/>
  <c r="I5" i="74"/>
  <c r="I4" i="74"/>
  <c r="I3" i="74"/>
  <c r="H3" i="74"/>
  <c r="D22" i="89"/>
  <c r="D23" i="89"/>
  <c r="D24" i="89"/>
  <c r="D25" i="89"/>
  <c r="D26" i="89"/>
  <c r="D22" i="88"/>
  <c r="D23" i="88"/>
  <c r="D24" i="88"/>
  <c r="D25" i="88"/>
  <c r="D26" i="88"/>
  <c r="D22" i="87"/>
  <c r="D23" i="87"/>
  <c r="D24" i="87"/>
  <c r="D25" i="87"/>
  <c r="D26" i="87"/>
  <c r="D22" i="86"/>
  <c r="D23" i="86"/>
  <c r="D24" i="86"/>
  <c r="D25" i="86"/>
  <c r="D26" i="86"/>
  <c r="D22" i="85"/>
  <c r="D23" i="85"/>
  <c r="D24" i="85"/>
  <c r="D25" i="85"/>
  <c r="D26" i="85"/>
  <c r="K27" i="18"/>
  <c r="D22" i="18"/>
  <c r="D23" i="18"/>
  <c r="D24" i="18"/>
  <c r="D25" i="18"/>
  <c r="D26" i="18"/>
  <c r="R66" i="29"/>
  <c r="R67" i="29"/>
  <c r="R68" i="29"/>
  <c r="R69" i="29"/>
  <c r="G66" i="29"/>
  <c r="G67" i="29"/>
  <c r="G68" i="29"/>
  <c r="G69" i="29"/>
  <c r="C66" i="29"/>
  <c r="C67" i="29"/>
  <c r="C68" i="29"/>
  <c r="C69" i="29"/>
  <c r="A16" i="49"/>
  <c r="F3" i="89"/>
  <c r="F3" i="88"/>
  <c r="F3" i="87"/>
  <c r="F3" i="86"/>
  <c r="F3" i="85"/>
  <c r="F3" i="18"/>
  <c r="B12" i="89"/>
  <c r="B13" i="89" s="1"/>
  <c r="D21" i="89"/>
  <c r="D20" i="89"/>
  <c r="D19" i="89"/>
  <c r="D18" i="89"/>
  <c r="D17" i="89"/>
  <c r="D16" i="89"/>
  <c r="D15" i="89"/>
  <c r="D14" i="89"/>
  <c r="D13" i="89"/>
  <c r="D12" i="89"/>
  <c r="I5" i="89"/>
  <c r="B12" i="88"/>
  <c r="C12" i="88" s="1"/>
  <c r="D21" i="88"/>
  <c r="D20" i="88"/>
  <c r="D19" i="88"/>
  <c r="D18" i="88"/>
  <c r="D17" i="88"/>
  <c r="D16" i="88"/>
  <c r="D15" i="88"/>
  <c r="D14" i="88"/>
  <c r="D13" i="88"/>
  <c r="D12" i="88"/>
  <c r="I5" i="88"/>
  <c r="B12" i="87"/>
  <c r="B13" i="87" s="1"/>
  <c r="D21" i="87"/>
  <c r="D20" i="87"/>
  <c r="D19" i="87"/>
  <c r="D18" i="87"/>
  <c r="D17" i="87"/>
  <c r="D16" i="87"/>
  <c r="D15" i="87"/>
  <c r="D14" i="87"/>
  <c r="D13" i="87"/>
  <c r="D12" i="87"/>
  <c r="I5" i="87"/>
  <c r="B12" i="86"/>
  <c r="B13" i="86" s="1"/>
  <c r="D21" i="86"/>
  <c r="D20" i="86"/>
  <c r="D19" i="86"/>
  <c r="D18" i="86"/>
  <c r="D17" i="86"/>
  <c r="D16" i="86"/>
  <c r="D15" i="86"/>
  <c r="D14" i="86"/>
  <c r="D13" i="86"/>
  <c r="D12" i="86"/>
  <c r="I5" i="86"/>
  <c r="B12" i="85"/>
  <c r="D21" i="85"/>
  <c r="D20" i="85"/>
  <c r="D19" i="85"/>
  <c r="D18" i="85"/>
  <c r="D17" i="85"/>
  <c r="D16" i="85"/>
  <c r="D15" i="85"/>
  <c r="D14" i="85"/>
  <c r="D13" i="85"/>
  <c r="D12" i="85"/>
  <c r="I5" i="85"/>
  <c r="L27" i="89"/>
  <c r="K27" i="89"/>
  <c r="K30" i="89" s="1"/>
  <c r="L27" i="88"/>
  <c r="K27" i="88"/>
  <c r="B13" i="88"/>
  <c r="B14" i="88" s="1"/>
  <c r="L27" i="87"/>
  <c r="K27" i="87"/>
  <c r="L27" i="86"/>
  <c r="K30" i="86" s="1"/>
  <c r="K27" i="86"/>
  <c r="L27" i="85"/>
  <c r="K27" i="85"/>
  <c r="K30" i="85" s="1"/>
  <c r="B13" i="85"/>
  <c r="E8" i="74"/>
  <c r="E7" i="74"/>
  <c r="E6" i="74"/>
  <c r="E5" i="74"/>
  <c r="E4" i="74"/>
  <c r="D8" i="74"/>
  <c r="D7" i="74"/>
  <c r="D6" i="74"/>
  <c r="D5" i="74"/>
  <c r="D4" i="74"/>
  <c r="E3" i="74"/>
  <c r="D3" i="74"/>
  <c r="J3" i="74"/>
  <c r="H8" i="74"/>
  <c r="H7" i="74"/>
  <c r="H6" i="74"/>
  <c r="H5" i="74"/>
  <c r="H4" i="74"/>
  <c r="G8" i="74"/>
  <c r="G7" i="74"/>
  <c r="G6" i="74"/>
  <c r="G5" i="74"/>
  <c r="G4" i="74"/>
  <c r="G3" i="74"/>
  <c r="F8" i="74"/>
  <c r="F7" i="74"/>
  <c r="F6" i="74"/>
  <c r="F5" i="74"/>
  <c r="F4" i="74"/>
  <c r="F3" i="74"/>
  <c r="C8" i="74"/>
  <c r="C7" i="74"/>
  <c r="C6" i="74"/>
  <c r="C5" i="74"/>
  <c r="C4" i="74"/>
  <c r="C3" i="74"/>
  <c r="E20" i="74"/>
  <c r="D20" i="74"/>
  <c r="C12" i="74"/>
  <c r="D16" i="74"/>
  <c r="D46" i="84"/>
  <c r="D45" i="84"/>
  <c r="D43" i="84"/>
  <c r="D28" i="84"/>
  <c r="B8" i="74" s="1"/>
  <c r="D38" i="84"/>
  <c r="F37" i="84"/>
  <c r="D37" i="84"/>
  <c r="D36" i="84"/>
  <c r="D42" i="84"/>
  <c r="D41" i="84"/>
  <c r="D40" i="84"/>
  <c r="D39" i="84"/>
  <c r="B11" i="84"/>
  <c r="B12" i="84" s="1"/>
  <c r="C10" i="84"/>
  <c r="D46" i="83"/>
  <c r="D45" i="83"/>
  <c r="D43" i="83"/>
  <c r="D28" i="83"/>
  <c r="B7" i="74" s="1"/>
  <c r="D38" i="83"/>
  <c r="F37" i="83"/>
  <c r="D37" i="83"/>
  <c r="D36" i="83"/>
  <c r="D42" i="83"/>
  <c r="D41" i="83"/>
  <c r="D40" i="83"/>
  <c r="D39" i="83"/>
  <c r="B11" i="83"/>
  <c r="B12" i="83" s="1"/>
  <c r="C10" i="83"/>
  <c r="D46" i="82"/>
  <c r="D45" i="82"/>
  <c r="D43" i="82"/>
  <c r="D28" i="82"/>
  <c r="B6" i="74" s="1"/>
  <c r="D38" i="82"/>
  <c r="F37" i="82"/>
  <c r="D37" i="82"/>
  <c r="D36" i="82"/>
  <c r="D42" i="82"/>
  <c r="D41" i="82"/>
  <c r="D40" i="82"/>
  <c r="D39" i="82"/>
  <c r="B11" i="82"/>
  <c r="C11" i="82" s="1"/>
  <c r="C10" i="82"/>
  <c r="D46" i="81"/>
  <c r="D45" i="81"/>
  <c r="D43" i="81"/>
  <c r="D28" i="81"/>
  <c r="B5" i="74" s="1"/>
  <c r="D38" i="81"/>
  <c r="F37" i="81"/>
  <c r="D37" i="81"/>
  <c r="D36" i="81"/>
  <c r="D42" i="81"/>
  <c r="D41" i="81"/>
  <c r="D40" i="81"/>
  <c r="D39" i="81"/>
  <c r="B11" i="81"/>
  <c r="C11" i="81" s="1"/>
  <c r="C10" i="81"/>
  <c r="D46" i="80"/>
  <c r="D45" i="80"/>
  <c r="D38" i="80"/>
  <c r="D41" i="80"/>
  <c r="D43" i="80"/>
  <c r="D28" i="80"/>
  <c r="B4" i="74" s="1"/>
  <c r="F37" i="80"/>
  <c r="D37" i="80"/>
  <c r="D36" i="80"/>
  <c r="D42" i="80"/>
  <c r="D40" i="80"/>
  <c r="D39" i="80"/>
  <c r="B11" i="80"/>
  <c r="B12" i="80" s="1"/>
  <c r="B13" i="80" s="1"/>
  <c r="C10" i="80"/>
  <c r="D37" i="66"/>
  <c r="D12" i="74" s="1"/>
  <c r="D43" i="66"/>
  <c r="B20" i="74" s="1"/>
  <c r="D39" i="66"/>
  <c r="B16" i="74" s="1"/>
  <c r="D36" i="66"/>
  <c r="B12" i="74" s="1"/>
  <c r="D44" i="82" l="1"/>
  <c r="D44" i="83"/>
  <c r="D44" i="84"/>
  <c r="C20" i="74"/>
  <c r="D44" i="80"/>
  <c r="D44" i="81"/>
  <c r="K30" i="88"/>
  <c r="K30" i="87"/>
  <c r="C12" i="89"/>
  <c r="B14" i="89"/>
  <c r="C13" i="89"/>
  <c r="B15" i="88"/>
  <c r="C14" i="88"/>
  <c r="C13" i="88"/>
  <c r="B14" i="87"/>
  <c r="C13" i="87"/>
  <c r="C12" i="87"/>
  <c r="B14" i="86"/>
  <c r="C13" i="86"/>
  <c r="C12" i="86"/>
  <c r="C13" i="85"/>
  <c r="B14" i="85"/>
  <c r="C12" i="85"/>
  <c r="C11" i="83"/>
  <c r="B13" i="84"/>
  <c r="C12" i="84"/>
  <c r="C11" i="84"/>
  <c r="C12" i="83"/>
  <c r="B13" i="83"/>
  <c r="B12" i="82"/>
  <c r="B12" i="81"/>
  <c r="C11" i="80"/>
  <c r="B14" i="80"/>
  <c r="C13" i="80"/>
  <c r="C12" i="80"/>
  <c r="AU2" i="59"/>
  <c r="AM2" i="59"/>
  <c r="AL2" i="59"/>
  <c r="AK2" i="59"/>
  <c r="AJ2" i="59"/>
  <c r="AI2" i="59"/>
  <c r="AA2" i="59"/>
  <c r="Z2" i="59"/>
  <c r="V2" i="59"/>
  <c r="U2" i="59"/>
  <c r="T2" i="59"/>
  <c r="X2" i="59"/>
  <c r="S2" i="59"/>
  <c r="R2" i="59"/>
  <c r="Q2" i="59"/>
  <c r="I42" i="45"/>
  <c r="N39" i="45"/>
  <c r="N40" i="45"/>
  <c r="N41" i="45"/>
  <c r="N38" i="45"/>
  <c r="M38" i="45"/>
  <c r="J38" i="45"/>
  <c r="K38" i="45"/>
  <c r="L38" i="45"/>
  <c r="J39" i="45"/>
  <c r="K39" i="45"/>
  <c r="L39" i="45"/>
  <c r="M39" i="45"/>
  <c r="J40" i="45"/>
  <c r="K40" i="45"/>
  <c r="L40" i="45"/>
  <c r="M40" i="45"/>
  <c r="J41" i="45"/>
  <c r="K41" i="45"/>
  <c r="L41" i="45"/>
  <c r="M41" i="45"/>
  <c r="I39" i="45"/>
  <c r="I40" i="45"/>
  <c r="I41" i="45"/>
  <c r="I38" i="45"/>
  <c r="I38" i="44"/>
  <c r="M37" i="45"/>
  <c r="A9" i="48"/>
  <c r="C14" i="89" l="1"/>
  <c r="B15" i="89"/>
  <c r="C15" i="88"/>
  <c r="B16" i="88"/>
  <c r="B15" i="87"/>
  <c r="C14" i="87"/>
  <c r="B15" i="86"/>
  <c r="C14" i="86"/>
  <c r="C14" i="85"/>
  <c r="B15" i="85"/>
  <c r="B14" i="84"/>
  <c r="C13" i="84"/>
  <c r="C13" i="83"/>
  <c r="B14" i="83"/>
  <c r="B13" i="82"/>
  <c r="C12" i="82"/>
  <c r="C12" i="81"/>
  <c r="B13" i="81"/>
  <c r="B15" i="80"/>
  <c r="C14" i="80"/>
  <c r="N26" i="47"/>
  <c r="N27" i="47"/>
  <c r="N28" i="47"/>
  <c r="N25" i="47"/>
  <c r="J29" i="47"/>
  <c r="K29" i="47"/>
  <c r="L29" i="47"/>
  <c r="M29" i="47"/>
  <c r="I29" i="47"/>
  <c r="K25" i="47"/>
  <c r="L25" i="47"/>
  <c r="M25" i="47"/>
  <c r="K26" i="47"/>
  <c r="L26" i="47"/>
  <c r="M26" i="47"/>
  <c r="K27" i="47"/>
  <c r="L27" i="47"/>
  <c r="M27" i="47"/>
  <c r="K28" i="47"/>
  <c r="L28" i="47"/>
  <c r="M28" i="47"/>
  <c r="J26" i="47"/>
  <c r="J27" i="47"/>
  <c r="J28" i="47"/>
  <c r="J25" i="47"/>
  <c r="I28" i="47"/>
  <c r="I26" i="47"/>
  <c r="I27" i="47"/>
  <c r="I25" i="47"/>
  <c r="J42" i="44"/>
  <c r="K42" i="44"/>
  <c r="I42" i="44"/>
  <c r="N38" i="44"/>
  <c r="N42" i="44" s="1"/>
  <c r="M38" i="44"/>
  <c r="J38" i="44"/>
  <c r="K38" i="44"/>
  <c r="L38" i="44"/>
  <c r="L42" i="44" s="1"/>
  <c r="J39" i="44"/>
  <c r="K39" i="44"/>
  <c r="L39" i="44"/>
  <c r="N39" i="44" s="1"/>
  <c r="M39" i="44"/>
  <c r="M42" i="44" s="1"/>
  <c r="J40" i="44"/>
  <c r="K40" i="44"/>
  <c r="L40" i="44"/>
  <c r="N40" i="44" s="1"/>
  <c r="M40" i="44"/>
  <c r="J41" i="44"/>
  <c r="K41" i="44"/>
  <c r="L41" i="44"/>
  <c r="N41" i="44" s="1"/>
  <c r="M41" i="44"/>
  <c r="I41" i="44"/>
  <c r="I40" i="44"/>
  <c r="I39" i="44"/>
  <c r="C15" i="89" l="1"/>
  <c r="B16" i="89"/>
  <c r="C16" i="88"/>
  <c r="B17" i="88"/>
  <c r="C15" i="87"/>
  <c r="B16" i="87"/>
  <c r="B16" i="86"/>
  <c r="C15" i="86"/>
  <c r="B16" i="85"/>
  <c r="C15" i="85"/>
  <c r="C14" i="84"/>
  <c r="B15" i="84"/>
  <c r="B15" i="83"/>
  <c r="C14" i="83"/>
  <c r="B14" i="82"/>
  <c r="C13" i="82"/>
  <c r="B14" i="81"/>
  <c r="C13" i="81"/>
  <c r="C15" i="80"/>
  <c r="B16" i="80"/>
  <c r="N29" i="47"/>
  <c r="B17" i="89" l="1"/>
  <c r="C16" i="89"/>
  <c r="C17" i="88"/>
  <c r="B18" i="88"/>
  <c r="C16" i="87"/>
  <c r="B17" i="87"/>
  <c r="C16" i="86"/>
  <c r="B17" i="86"/>
  <c r="B17" i="85"/>
  <c r="C16" i="85"/>
  <c r="B16" i="84"/>
  <c r="C15" i="84"/>
  <c r="C15" i="83"/>
  <c r="B16" i="83"/>
  <c r="B15" i="82"/>
  <c r="C14" i="82"/>
  <c r="B15" i="81"/>
  <c r="C14" i="81"/>
  <c r="B17" i="80"/>
  <c r="C16" i="80"/>
  <c r="Q42" i="46"/>
  <c r="F42" i="46"/>
  <c r="C42" i="46"/>
  <c r="Q41" i="46"/>
  <c r="F41" i="46"/>
  <c r="C41" i="46"/>
  <c r="C17" i="89" l="1"/>
  <c r="B18" i="89"/>
  <c r="B19" i="88"/>
  <c r="C18" i="88"/>
  <c r="B18" i="87"/>
  <c r="C17" i="87"/>
  <c r="B18" i="86"/>
  <c r="C17" i="86"/>
  <c r="C17" i="85"/>
  <c r="B18" i="85"/>
  <c r="B17" i="84"/>
  <c r="C16" i="84"/>
  <c r="B17" i="83"/>
  <c r="C16" i="83"/>
  <c r="C15" i="82"/>
  <c r="B16" i="82"/>
  <c r="C15" i="81"/>
  <c r="B16" i="81"/>
  <c r="B18" i="80"/>
  <c r="C17" i="80"/>
  <c r="D52" i="12"/>
  <c r="B45" i="46"/>
  <c r="B19" i="89" l="1"/>
  <c r="C18" i="89"/>
  <c r="C19" i="88"/>
  <c r="B20" i="88"/>
  <c r="C18" i="87"/>
  <c r="B19" i="87"/>
  <c r="B19" i="86"/>
  <c r="C18" i="86"/>
  <c r="B19" i="85"/>
  <c r="C18" i="85"/>
  <c r="B18" i="84"/>
  <c r="C17" i="84"/>
  <c r="C17" i="83"/>
  <c r="B18" i="83"/>
  <c r="B17" i="82"/>
  <c r="C16" i="82"/>
  <c r="B17" i="81"/>
  <c r="C16" i="81"/>
  <c r="B19" i="80"/>
  <c r="C18" i="80"/>
  <c r="N10" i="58"/>
  <c r="B20" i="89" l="1"/>
  <c r="C19" i="89"/>
  <c r="B21" i="88"/>
  <c r="C20" i="88"/>
  <c r="B20" i="87"/>
  <c r="C19" i="87"/>
  <c r="C19" i="86"/>
  <c r="B20" i="86"/>
  <c r="B20" i="85"/>
  <c r="C19" i="85"/>
  <c r="C18" i="84"/>
  <c r="B19" i="84"/>
  <c r="B19" i="83"/>
  <c r="C18" i="83"/>
  <c r="B18" i="82"/>
  <c r="C17" i="82"/>
  <c r="B18" i="81"/>
  <c r="C17" i="81"/>
  <c r="B20" i="80"/>
  <c r="C19" i="80"/>
  <c r="I25" i="23"/>
  <c r="H25" i="23"/>
  <c r="C18" i="35"/>
  <c r="C15" i="35"/>
  <c r="I5" i="18"/>
  <c r="D12" i="18"/>
  <c r="J37" i="45"/>
  <c r="K37" i="45"/>
  <c r="L37" i="45"/>
  <c r="K55" i="45"/>
  <c r="K49" i="45"/>
  <c r="K50" i="45"/>
  <c r="K51" i="45"/>
  <c r="K48" i="45"/>
  <c r="B50" i="45"/>
  <c r="O34" i="45"/>
  <c r="O31" i="45"/>
  <c r="O28" i="45"/>
  <c r="O25" i="45"/>
  <c r="O22" i="45"/>
  <c r="O19" i="45"/>
  <c r="O16" i="45"/>
  <c r="O13" i="45"/>
  <c r="H34" i="45"/>
  <c r="H31" i="45"/>
  <c r="H28" i="45"/>
  <c r="H25" i="45"/>
  <c r="H22" i="45"/>
  <c r="H19" i="45"/>
  <c r="H16" i="45"/>
  <c r="H13" i="45"/>
  <c r="O10" i="45"/>
  <c r="H10" i="45"/>
  <c r="I8" i="45"/>
  <c r="B8" i="45"/>
  <c r="O33" i="45"/>
  <c r="O30" i="45"/>
  <c r="O27" i="45"/>
  <c r="O24" i="45"/>
  <c r="O21" i="45"/>
  <c r="O18" i="45"/>
  <c r="O15" i="45"/>
  <c r="O12" i="45"/>
  <c r="H33" i="45"/>
  <c r="H30" i="45"/>
  <c r="H27" i="45"/>
  <c r="H24" i="45"/>
  <c r="H21" i="45"/>
  <c r="H18" i="45"/>
  <c r="H15" i="45"/>
  <c r="H12" i="45"/>
  <c r="N27" i="29"/>
  <c r="R23" i="29"/>
  <c r="F57" i="29"/>
  <c r="B59" i="29"/>
  <c r="J37" i="58"/>
  <c r="H37" i="58"/>
  <c r="I37" i="58" s="1"/>
  <c r="F37" i="58"/>
  <c r="G37" i="58" s="1"/>
  <c r="D37" i="58"/>
  <c r="C37" i="58"/>
  <c r="J36" i="58"/>
  <c r="H36" i="58"/>
  <c r="I36" i="58" s="1"/>
  <c r="F36" i="58"/>
  <c r="G36" i="58" s="1"/>
  <c r="D36" i="58"/>
  <c r="C36" i="58"/>
  <c r="E36" i="58" s="1"/>
  <c r="J35" i="58"/>
  <c r="H35" i="58"/>
  <c r="I35" i="58" s="1"/>
  <c r="F35" i="58"/>
  <c r="G35" i="58" s="1"/>
  <c r="D35" i="58"/>
  <c r="C35" i="58"/>
  <c r="J38" i="41"/>
  <c r="H38" i="41"/>
  <c r="I38" i="41" s="1"/>
  <c r="F38" i="41"/>
  <c r="G38" i="41" s="1"/>
  <c r="D38" i="41"/>
  <c r="C38" i="41"/>
  <c r="J37" i="41"/>
  <c r="H37" i="41"/>
  <c r="I37" i="41" s="1"/>
  <c r="F37" i="41"/>
  <c r="G37" i="41" s="1"/>
  <c r="D37" i="41"/>
  <c r="C37" i="41"/>
  <c r="J36" i="41"/>
  <c r="H36" i="41"/>
  <c r="I36" i="41" s="1"/>
  <c r="F36" i="41"/>
  <c r="G36" i="41" s="1"/>
  <c r="D36" i="41"/>
  <c r="C36" i="41"/>
  <c r="C21" i="88" l="1"/>
  <c r="B22" i="88"/>
  <c r="C20" i="89"/>
  <c r="B21" i="89"/>
  <c r="B21" i="87"/>
  <c r="C20" i="87"/>
  <c r="B21" i="86"/>
  <c r="C20" i="86"/>
  <c r="B21" i="85"/>
  <c r="C20" i="85"/>
  <c r="B20" i="84"/>
  <c r="C19" i="84"/>
  <c r="C19" i="83"/>
  <c r="B20" i="83"/>
  <c r="B19" i="82"/>
  <c r="C18" i="82"/>
  <c r="B19" i="81"/>
  <c r="C18" i="81"/>
  <c r="B21" i="80"/>
  <c r="C20" i="80"/>
  <c r="B49" i="45"/>
  <c r="B51" i="45"/>
  <c r="E35" i="58"/>
  <c r="E37" i="58"/>
  <c r="L36" i="58"/>
  <c r="L35" i="58"/>
  <c r="L37" i="58"/>
  <c r="E38" i="41"/>
  <c r="E37" i="41"/>
  <c r="E36" i="41"/>
  <c r="L36" i="41"/>
  <c r="L37" i="41"/>
  <c r="L38" i="41"/>
  <c r="D26" i="48"/>
  <c r="D25" i="48"/>
  <c r="D48" i="9"/>
  <c r="D42" i="9"/>
  <c r="D40" i="9" s="1"/>
  <c r="D36" i="9"/>
  <c r="D33" i="9"/>
  <c r="D30" i="9"/>
  <c r="D27" i="9"/>
  <c r="D21" i="9"/>
  <c r="D16" i="9"/>
  <c r="D7" i="9"/>
  <c r="C21" i="86" l="1"/>
  <c r="B22" i="86"/>
  <c r="C21" i="87"/>
  <c r="B22" i="87"/>
  <c r="C21" i="89"/>
  <c r="B22" i="89"/>
  <c r="B23" i="88"/>
  <c r="C22" i="88"/>
  <c r="C21" i="85"/>
  <c r="B22" i="85"/>
  <c r="B21" i="84"/>
  <c r="C20" i="84"/>
  <c r="B21" i="83"/>
  <c r="C20" i="83"/>
  <c r="C19" i="82"/>
  <c r="B20" i="82"/>
  <c r="C19" i="81"/>
  <c r="B20" i="81"/>
  <c r="B22" i="80"/>
  <c r="C21" i="80"/>
  <c r="D5" i="68"/>
  <c r="E86" i="46"/>
  <c r="B24" i="88" l="1"/>
  <c r="C23" i="88"/>
  <c r="B23" i="89"/>
  <c r="C22" i="89"/>
  <c r="B23" i="87"/>
  <c r="C22" i="87"/>
  <c r="B23" i="85"/>
  <c r="C22" i="85"/>
  <c r="B23" i="86"/>
  <c r="C22" i="86"/>
  <c r="B22" i="84"/>
  <c r="C21" i="84"/>
  <c r="C21" i="83"/>
  <c r="B22" i="83"/>
  <c r="B21" i="82"/>
  <c r="C20" i="82"/>
  <c r="B21" i="81"/>
  <c r="C20" i="81"/>
  <c r="B23" i="80"/>
  <c r="C22" i="80"/>
  <c r="C39" i="44"/>
  <c r="B24" i="85" l="1"/>
  <c r="C23" i="85"/>
  <c r="B24" i="87"/>
  <c r="C23" i="87"/>
  <c r="B24" i="89"/>
  <c r="C23" i="89"/>
  <c r="B24" i="86"/>
  <c r="C23" i="86"/>
  <c r="B25" i="88"/>
  <c r="C24" i="88"/>
  <c r="C22" i="84"/>
  <c r="B23" i="84"/>
  <c r="B23" i="83"/>
  <c r="C22" i="83"/>
  <c r="B22" i="82"/>
  <c r="C21" i="82"/>
  <c r="B22" i="81"/>
  <c r="C21" i="81"/>
  <c r="C23" i="80"/>
  <c r="B24" i="80"/>
  <c r="C24" i="80" s="1"/>
  <c r="L27" i="18"/>
  <c r="D13" i="18"/>
  <c r="D14" i="18"/>
  <c r="D15" i="18"/>
  <c r="D16" i="18"/>
  <c r="D17" i="18"/>
  <c r="D18" i="18"/>
  <c r="D19" i="18"/>
  <c r="D20" i="18"/>
  <c r="D21" i="18"/>
  <c r="B12" i="18"/>
  <c r="B3" i="74"/>
  <c r="B11" i="66"/>
  <c r="B12" i="66" s="1"/>
  <c r="B13" i="66" s="1"/>
  <c r="B14" i="66" s="1"/>
  <c r="B15" i="66" s="1"/>
  <c r="B16" i="66" s="1"/>
  <c r="B17" i="66" s="1"/>
  <c r="B18" i="66" s="1"/>
  <c r="B19" i="66" s="1"/>
  <c r="B20" i="66" s="1"/>
  <c r="D42" i="66"/>
  <c r="E16" i="74" s="1"/>
  <c r="D40" i="66"/>
  <c r="C16" i="74" s="1"/>
  <c r="F37" i="66"/>
  <c r="E12" i="74" s="1"/>
  <c r="C10" i="66"/>
  <c r="AX2" i="59"/>
  <c r="AW2" i="59"/>
  <c r="B17" i="60"/>
  <c r="D35" i="12"/>
  <c r="B25" i="86" l="1"/>
  <c r="C24" i="86"/>
  <c r="B25" i="89"/>
  <c r="C24" i="89"/>
  <c r="B25" i="87"/>
  <c r="C24" i="87"/>
  <c r="B26" i="88"/>
  <c r="C26" i="88" s="1"/>
  <c r="C25" i="88"/>
  <c r="B25" i="85"/>
  <c r="C24" i="85"/>
  <c r="K30" i="18"/>
  <c r="B24" i="84"/>
  <c r="C24" i="84" s="1"/>
  <c r="C23" i="84"/>
  <c r="C23" i="83"/>
  <c r="B24" i="83"/>
  <c r="C24" i="83" s="1"/>
  <c r="B23" i="82"/>
  <c r="C22" i="82"/>
  <c r="B23" i="81"/>
  <c r="C22" i="81"/>
  <c r="C20" i="66"/>
  <c r="B21" i="66"/>
  <c r="C12" i="66"/>
  <c r="C11" i="66"/>
  <c r="B26" i="87" l="1"/>
  <c r="C26" i="87" s="1"/>
  <c r="C25" i="87"/>
  <c r="B26" i="89"/>
  <c r="C26" i="89" s="1"/>
  <c r="C25" i="89"/>
  <c r="B26" i="85"/>
  <c r="C26" i="85" s="1"/>
  <c r="C25" i="85"/>
  <c r="B26" i="86"/>
  <c r="C26" i="86" s="1"/>
  <c r="C25" i="86"/>
  <c r="C23" i="82"/>
  <c r="B24" i="82"/>
  <c r="C24" i="82" s="1"/>
  <c r="C23" i="81"/>
  <c r="B24" i="81"/>
  <c r="C24" i="81" s="1"/>
  <c r="C21" i="66"/>
  <c r="B22" i="66"/>
  <c r="C13" i="66"/>
  <c r="M2" i="59"/>
  <c r="L2" i="59"/>
  <c r="K6" i="65"/>
  <c r="F6" i="65"/>
  <c r="I6" i="65"/>
  <c r="H6" i="65"/>
  <c r="G6" i="65"/>
  <c r="E6" i="65"/>
  <c r="D6" i="65"/>
  <c r="C6" i="65"/>
  <c r="B6" i="65"/>
  <c r="AK3" i="64"/>
  <c r="AJ3" i="64"/>
  <c r="AI3" i="64"/>
  <c r="AH3" i="64"/>
  <c r="AG3" i="64"/>
  <c r="AF3" i="64"/>
  <c r="AE3" i="64"/>
  <c r="AD3" i="64"/>
  <c r="AC3" i="64"/>
  <c r="AB3" i="64"/>
  <c r="AA3" i="64"/>
  <c r="Z3" i="64"/>
  <c r="Y3" i="64"/>
  <c r="X3" i="64"/>
  <c r="W3" i="64"/>
  <c r="V3" i="64"/>
  <c r="U3" i="64"/>
  <c r="T3" i="64"/>
  <c r="S3" i="64"/>
  <c r="R3" i="64"/>
  <c r="Q3" i="64"/>
  <c r="P3" i="64"/>
  <c r="O3" i="64"/>
  <c r="N3" i="64"/>
  <c r="M3" i="64"/>
  <c r="L3" i="64"/>
  <c r="K3" i="64"/>
  <c r="J3" i="64"/>
  <c r="I3" i="64"/>
  <c r="H3" i="64"/>
  <c r="G3" i="64"/>
  <c r="F3" i="64"/>
  <c r="E3" i="64"/>
  <c r="D3" i="64"/>
  <c r="C3" i="64"/>
  <c r="B3" i="64"/>
  <c r="A3" i="64"/>
  <c r="B23" i="66" l="1"/>
  <c r="C22" i="66"/>
  <c r="C14" i="66"/>
  <c r="J6" i="65"/>
  <c r="D32" i="5"/>
  <c r="C32" i="5"/>
  <c r="C31" i="5"/>
  <c r="F30" i="5"/>
  <c r="C18" i="41"/>
  <c r="L18" i="41" s="1"/>
  <c r="C10" i="41"/>
  <c r="D10" i="41"/>
  <c r="F10" i="41"/>
  <c r="C65" i="29"/>
  <c r="F47" i="29"/>
  <c r="N24" i="29"/>
  <c r="C11" i="21"/>
  <c r="H10" i="29"/>
  <c r="C9" i="21"/>
  <c r="F48" i="29"/>
  <c r="B19" i="46"/>
  <c r="C85" i="29"/>
  <c r="Q40" i="46"/>
  <c r="Q39" i="46"/>
  <c r="R65" i="29"/>
  <c r="Q38" i="46"/>
  <c r="F40" i="46"/>
  <c r="F39" i="46"/>
  <c r="G65" i="29"/>
  <c r="F38" i="46"/>
  <c r="C40" i="46"/>
  <c r="C39" i="46"/>
  <c r="C38" i="46"/>
  <c r="F56" i="29"/>
  <c r="F55" i="29"/>
  <c r="F54" i="29"/>
  <c r="F53" i="29"/>
  <c r="F52" i="29"/>
  <c r="F51" i="29"/>
  <c r="F50" i="29"/>
  <c r="F49" i="29"/>
  <c r="E76" i="46" a="1"/>
  <c r="E76" i="46" s="1"/>
  <c r="G31" i="29"/>
  <c r="I30" i="29"/>
  <c r="N28" i="29"/>
  <c r="G28" i="29"/>
  <c r="G27" i="29"/>
  <c r="G26" i="29"/>
  <c r="G25" i="29"/>
  <c r="G24" i="29"/>
  <c r="N22" i="29"/>
  <c r="G23" i="29"/>
  <c r="G22" i="29"/>
  <c r="G21" i="29"/>
  <c r="F15" i="29"/>
  <c r="B13" i="29"/>
  <c r="M13" i="29"/>
  <c r="L19" i="46"/>
  <c r="H13" i="29"/>
  <c r="G19" i="46"/>
  <c r="S5" i="29"/>
  <c r="R8" i="46"/>
  <c r="G35" i="12"/>
  <c r="D30" i="48"/>
  <c r="F21" i="46"/>
  <c r="H29" i="48"/>
  <c r="E29" i="48"/>
  <c r="B29" i="48"/>
  <c r="N2" i="59"/>
  <c r="D22" i="49"/>
  <c r="K2" i="59"/>
  <c r="E85" i="46"/>
  <c r="E84" i="46"/>
  <c r="E83" i="46"/>
  <c r="R5" i="60"/>
  <c r="E65" i="60"/>
  <c r="B61" i="60"/>
  <c r="E57" i="60"/>
  <c r="E48" i="60"/>
  <c r="B48" i="60"/>
  <c r="J29" i="60"/>
  <c r="E28" i="60"/>
  <c r="I27" i="60"/>
  <c r="E27" i="60"/>
  <c r="B22" i="60"/>
  <c r="B15" i="60"/>
  <c r="G10" i="60"/>
  <c r="G8" i="60"/>
  <c r="G7" i="60"/>
  <c r="G6" i="60"/>
  <c r="G5" i="60"/>
  <c r="G4" i="60"/>
  <c r="B22" i="6"/>
  <c r="B29" i="46" s="1"/>
  <c r="E2" i="59"/>
  <c r="B24" i="66" l="1"/>
  <c r="C24" i="66" s="1"/>
  <c r="C23" i="66"/>
  <c r="D50" i="12"/>
  <c r="AV2" i="59"/>
  <c r="D5" i="19"/>
  <c r="M6" i="34"/>
  <c r="L10" i="41"/>
  <c r="E10" i="41"/>
  <c r="C15" i="66"/>
  <c r="D47" i="12"/>
  <c r="C82" i="3"/>
  <c r="C79" i="3"/>
  <c r="Y2" i="59"/>
  <c r="A1" i="48"/>
  <c r="C16" i="66" l="1"/>
  <c r="A4" i="46"/>
  <c r="C38" i="58"/>
  <c r="D38" i="58"/>
  <c r="F38" i="58"/>
  <c r="G38" i="58" s="1"/>
  <c r="H38" i="58"/>
  <c r="I38" i="58" s="1"/>
  <c r="J38" i="58"/>
  <c r="C35" i="41"/>
  <c r="D35" i="41"/>
  <c r="F35" i="41"/>
  <c r="G35" i="41" s="1"/>
  <c r="H35" i="41"/>
  <c r="I35" i="41" s="1"/>
  <c r="J35" i="41"/>
  <c r="C17" i="66" l="1"/>
  <c r="E35" i="41"/>
  <c r="E38" i="58"/>
  <c r="L35" i="41"/>
  <c r="L38" i="58"/>
  <c r="C19" i="66" l="1"/>
  <c r="C18" i="66"/>
  <c r="G2" i="59"/>
  <c r="D42" i="12"/>
  <c r="D45" i="12" l="1"/>
  <c r="C2" i="59" l="1"/>
  <c r="D2" i="59"/>
  <c r="B2" i="59"/>
  <c r="C24" i="35" l="1"/>
  <c r="AS2" i="59" l="1"/>
  <c r="AR2" i="59"/>
  <c r="AQ2" i="59"/>
  <c r="AP2" i="59"/>
  <c r="AO2" i="59"/>
  <c r="AN2" i="59"/>
  <c r="AH2" i="59"/>
  <c r="AG2" i="59"/>
  <c r="AF2" i="59"/>
  <c r="AE2" i="59"/>
  <c r="AD2" i="59"/>
  <c r="AC2" i="59"/>
  <c r="AB2" i="59"/>
  <c r="D46" i="12" l="1"/>
  <c r="D44" i="12" l="1"/>
  <c r="D43" i="12" s="1"/>
  <c r="H2" i="59" s="1"/>
  <c r="J34" i="58"/>
  <c r="H34" i="58"/>
  <c r="I34" i="58" s="1"/>
  <c r="F34" i="58"/>
  <c r="G34" i="58" s="1"/>
  <c r="D34" i="58"/>
  <c r="C34" i="58"/>
  <c r="J33" i="58"/>
  <c r="H33" i="58"/>
  <c r="I33" i="58" s="1"/>
  <c r="F33" i="58"/>
  <c r="G33" i="58" s="1"/>
  <c r="D33" i="58"/>
  <c r="C33" i="58"/>
  <c r="J32" i="58"/>
  <c r="H32" i="58"/>
  <c r="I32" i="58" s="1"/>
  <c r="F32" i="58"/>
  <c r="G32" i="58" s="1"/>
  <c r="D32" i="58"/>
  <c r="C32" i="58"/>
  <c r="J31" i="58"/>
  <c r="H31" i="58"/>
  <c r="I31" i="58" s="1"/>
  <c r="F31" i="58"/>
  <c r="G31" i="58" s="1"/>
  <c r="D31" i="58"/>
  <c r="C31" i="58"/>
  <c r="J30" i="58"/>
  <c r="H30" i="58"/>
  <c r="I30" i="58" s="1"/>
  <c r="F30" i="58"/>
  <c r="G30" i="58" s="1"/>
  <c r="D30" i="58"/>
  <c r="C30" i="58"/>
  <c r="J29" i="58"/>
  <c r="H29" i="58"/>
  <c r="I29" i="58" s="1"/>
  <c r="F29" i="58"/>
  <c r="G29" i="58" s="1"/>
  <c r="D29" i="58"/>
  <c r="C29" i="58"/>
  <c r="J28" i="58"/>
  <c r="H28" i="58"/>
  <c r="I28" i="58" s="1"/>
  <c r="F28" i="58"/>
  <c r="G28" i="58" s="1"/>
  <c r="D28" i="58"/>
  <c r="C28" i="58"/>
  <c r="J27" i="58"/>
  <c r="H27" i="58"/>
  <c r="I27" i="58" s="1"/>
  <c r="F27" i="58"/>
  <c r="G27" i="58" s="1"/>
  <c r="D27" i="58"/>
  <c r="C27" i="58"/>
  <c r="J26" i="58"/>
  <c r="H26" i="58"/>
  <c r="I26" i="58" s="1"/>
  <c r="F26" i="58"/>
  <c r="G26" i="58" s="1"/>
  <c r="D26" i="58"/>
  <c r="C26" i="58"/>
  <c r="J25" i="58"/>
  <c r="H25" i="58"/>
  <c r="I25" i="58" s="1"/>
  <c r="F25" i="58"/>
  <c r="G25" i="58" s="1"/>
  <c r="D25" i="58"/>
  <c r="C25" i="58"/>
  <c r="J24" i="58"/>
  <c r="H24" i="58"/>
  <c r="I24" i="58" s="1"/>
  <c r="F24" i="58"/>
  <c r="G24" i="58" s="1"/>
  <c r="D24" i="58"/>
  <c r="C24" i="58"/>
  <c r="J23" i="58"/>
  <c r="H23" i="58"/>
  <c r="I23" i="58" s="1"/>
  <c r="F23" i="58"/>
  <c r="G23" i="58" s="1"/>
  <c r="D23" i="58"/>
  <c r="C23" i="58"/>
  <c r="J22" i="58"/>
  <c r="H22" i="58"/>
  <c r="I22" i="58" s="1"/>
  <c r="F22" i="58"/>
  <c r="G22" i="58" s="1"/>
  <c r="D22" i="58"/>
  <c r="C22" i="58"/>
  <c r="J21" i="58"/>
  <c r="H21" i="58"/>
  <c r="I21" i="58" s="1"/>
  <c r="F21" i="58"/>
  <c r="G21" i="58" s="1"/>
  <c r="D21" i="58"/>
  <c r="C21" i="58"/>
  <c r="J20" i="58"/>
  <c r="H20" i="58"/>
  <c r="I20" i="58" s="1"/>
  <c r="F20" i="58"/>
  <c r="G20" i="58" s="1"/>
  <c r="D20" i="58"/>
  <c r="C20" i="58"/>
  <c r="J19" i="58"/>
  <c r="H19" i="58"/>
  <c r="I19" i="58" s="1"/>
  <c r="F19" i="58"/>
  <c r="G19" i="58" s="1"/>
  <c r="D19" i="58"/>
  <c r="C19" i="58"/>
  <c r="J18" i="58"/>
  <c r="H18" i="58"/>
  <c r="I18" i="58" s="1"/>
  <c r="F18" i="58"/>
  <c r="G18" i="58" s="1"/>
  <c r="D18" i="58"/>
  <c r="C18" i="58"/>
  <c r="J17" i="58"/>
  <c r="H17" i="58"/>
  <c r="I17" i="58" s="1"/>
  <c r="F17" i="58"/>
  <c r="G17" i="58" s="1"/>
  <c r="D17" i="58"/>
  <c r="C17" i="58"/>
  <c r="J16" i="58"/>
  <c r="H16" i="58"/>
  <c r="I16" i="58" s="1"/>
  <c r="F16" i="58"/>
  <c r="G16" i="58" s="1"/>
  <c r="D16" i="58"/>
  <c r="C16" i="58"/>
  <c r="J15" i="58"/>
  <c r="H15" i="58"/>
  <c r="I15" i="58" s="1"/>
  <c r="F15" i="58"/>
  <c r="G15" i="58" s="1"/>
  <c r="D15" i="58"/>
  <c r="C15" i="58"/>
  <c r="J14" i="58"/>
  <c r="H14" i="58"/>
  <c r="I14" i="58" s="1"/>
  <c r="F14" i="58"/>
  <c r="G14" i="58" s="1"/>
  <c r="D14" i="58"/>
  <c r="C14" i="58"/>
  <c r="J13" i="58"/>
  <c r="H13" i="58"/>
  <c r="I13" i="58" s="1"/>
  <c r="F13" i="58"/>
  <c r="G13" i="58" s="1"/>
  <c r="D13" i="58"/>
  <c r="C13" i="58"/>
  <c r="J12" i="58"/>
  <c r="H12" i="58"/>
  <c r="I12" i="58" s="1"/>
  <c r="F12" i="58"/>
  <c r="G12" i="58" s="1"/>
  <c r="D12" i="58"/>
  <c r="C12" i="58"/>
  <c r="J11" i="58"/>
  <c r="H11" i="58"/>
  <c r="I11" i="58" s="1"/>
  <c r="F11" i="58"/>
  <c r="G11" i="58" s="1"/>
  <c r="D11" i="58"/>
  <c r="C11" i="58"/>
  <c r="J10" i="58"/>
  <c r="H10" i="58"/>
  <c r="F10" i="58"/>
  <c r="D10" i="58"/>
  <c r="C10" i="58"/>
  <c r="L10" i="58" s="1"/>
  <c r="R7" i="46"/>
  <c r="A1" i="12"/>
  <c r="A13" i="49"/>
  <c r="A3" i="46"/>
  <c r="A1" i="5"/>
  <c r="H11" i="46"/>
  <c r="H10" i="46"/>
  <c r="R9" i="46"/>
  <c r="L9" i="46"/>
  <c r="H9" i="46"/>
  <c r="C39" i="58" l="1"/>
  <c r="D39" i="58"/>
  <c r="F39" i="58"/>
  <c r="I10" i="58"/>
  <c r="I39" i="58" s="1"/>
  <c r="H39" i="58"/>
  <c r="J39" i="58"/>
  <c r="E16" i="58"/>
  <c r="E24" i="58"/>
  <c r="E14" i="58"/>
  <c r="E22" i="58"/>
  <c r="E13" i="58"/>
  <c r="E17" i="58"/>
  <c r="E20" i="58"/>
  <c r="E11" i="58"/>
  <c r="E33" i="58"/>
  <c r="E19" i="58"/>
  <c r="E18" i="58"/>
  <c r="E21" i="58"/>
  <c r="E12" i="58"/>
  <c r="E26" i="58"/>
  <c r="E34" i="58"/>
  <c r="E23" i="58"/>
  <c r="E29" i="58"/>
  <c r="E32" i="58"/>
  <c r="E10" i="58"/>
  <c r="E25" i="58"/>
  <c r="E28" i="58"/>
  <c r="E15" i="58"/>
  <c r="E31" i="58"/>
  <c r="E27" i="58"/>
  <c r="E30" i="58"/>
  <c r="K10" i="58"/>
  <c r="G10" i="58"/>
  <c r="G39" i="58" s="1"/>
  <c r="L14" i="58"/>
  <c r="L18" i="58"/>
  <c r="L22" i="58"/>
  <c r="L26" i="58"/>
  <c r="L28" i="58"/>
  <c r="L12" i="58"/>
  <c r="L16" i="58"/>
  <c r="L20" i="58"/>
  <c r="L24" i="58"/>
  <c r="L30" i="58"/>
  <c r="L32" i="58"/>
  <c r="L34" i="58"/>
  <c r="L17" i="58"/>
  <c r="L21" i="58"/>
  <c r="L25" i="58"/>
  <c r="L27" i="58"/>
  <c r="L31" i="58"/>
  <c r="L11" i="58"/>
  <c r="L13" i="58"/>
  <c r="L15" i="58"/>
  <c r="L19" i="58"/>
  <c r="L23" i="58"/>
  <c r="L29" i="58"/>
  <c r="L33" i="58"/>
  <c r="AH62" i="55"/>
  <c r="AH61" i="55"/>
  <c r="Y61" i="55"/>
  <c r="AH60" i="55"/>
  <c r="X60" i="55"/>
  <c r="AC59" i="55"/>
  <c r="X59" i="55"/>
  <c r="AC58" i="55"/>
  <c r="X58" i="55"/>
  <c r="X57" i="55"/>
  <c r="AH55" i="55"/>
  <c r="AH54" i="55"/>
  <c r="Y54" i="55"/>
  <c r="AH53" i="55"/>
  <c r="X53" i="55"/>
  <c r="AC52" i="55"/>
  <c r="X52" i="55"/>
  <c r="AC51" i="55"/>
  <c r="X51" i="55"/>
  <c r="X50" i="55"/>
  <c r="AH48" i="55"/>
  <c r="AH47" i="55"/>
  <c r="Y47" i="55"/>
  <c r="AH46" i="55"/>
  <c r="X46" i="55"/>
  <c r="AC45" i="55"/>
  <c r="X45" i="55"/>
  <c r="AC44" i="55"/>
  <c r="X44" i="55"/>
  <c r="X43" i="55"/>
  <c r="AH41" i="55"/>
  <c r="AH40" i="55"/>
  <c r="Y40" i="55"/>
  <c r="AH39" i="55"/>
  <c r="X39" i="55"/>
  <c r="AC38" i="55"/>
  <c r="X38" i="55"/>
  <c r="AC37" i="55"/>
  <c r="X37" i="55"/>
  <c r="X36" i="55"/>
  <c r="AH34" i="55"/>
  <c r="AH33" i="55"/>
  <c r="Y33" i="55"/>
  <c r="AH32" i="55"/>
  <c r="X32" i="55"/>
  <c r="AC31" i="55"/>
  <c r="X31" i="55"/>
  <c r="AC30" i="55"/>
  <c r="X30" i="55"/>
  <c r="X29" i="55"/>
  <c r="AH27" i="55"/>
  <c r="AH26" i="55"/>
  <c r="Y26" i="55"/>
  <c r="AH25" i="55"/>
  <c r="X25" i="55"/>
  <c r="AC24" i="55"/>
  <c r="X24" i="55"/>
  <c r="AC23" i="55"/>
  <c r="X23" i="55"/>
  <c r="X22" i="55"/>
  <c r="AH20" i="55"/>
  <c r="AH19" i="55"/>
  <c r="Y19" i="55"/>
  <c r="AH18" i="55"/>
  <c r="X18" i="55"/>
  <c r="AC17" i="55"/>
  <c r="X17" i="55"/>
  <c r="AC16" i="55"/>
  <c r="X16" i="55"/>
  <c r="X15" i="55"/>
  <c r="AH13" i="55"/>
  <c r="AH12" i="55"/>
  <c r="AH11" i="55"/>
  <c r="AC10" i="55"/>
  <c r="AC9" i="55"/>
  <c r="Y12" i="55"/>
  <c r="X11" i="55"/>
  <c r="X10" i="55"/>
  <c r="X9" i="55"/>
  <c r="X8" i="55"/>
  <c r="A61" i="55"/>
  <c r="C60" i="55"/>
  <c r="A60" i="55"/>
  <c r="C58" i="55"/>
  <c r="A58" i="55"/>
  <c r="A54" i="55"/>
  <c r="C53" i="55"/>
  <c r="A53" i="55"/>
  <c r="C51" i="55"/>
  <c r="A51" i="55"/>
  <c r="A47" i="55"/>
  <c r="C46" i="55"/>
  <c r="A46" i="55"/>
  <c r="C44" i="55"/>
  <c r="A44" i="55"/>
  <c r="A40" i="55"/>
  <c r="C39" i="55"/>
  <c r="A39" i="55"/>
  <c r="C37" i="55"/>
  <c r="A37" i="55"/>
  <c r="A33" i="55"/>
  <c r="C32" i="55"/>
  <c r="A32" i="55"/>
  <c r="C30" i="55"/>
  <c r="A30" i="55"/>
  <c r="A26" i="55"/>
  <c r="C25" i="55"/>
  <c r="A25" i="55"/>
  <c r="C23" i="55"/>
  <c r="A23" i="55"/>
  <c r="A19" i="55"/>
  <c r="C18" i="55"/>
  <c r="A18" i="55"/>
  <c r="C16" i="55"/>
  <c r="A16" i="55"/>
  <c r="A12" i="55"/>
  <c r="C9" i="55"/>
  <c r="C11" i="55"/>
  <c r="A11" i="55"/>
  <c r="A9" i="55"/>
  <c r="M57" i="55"/>
  <c r="M50" i="55"/>
  <c r="M43" i="55"/>
  <c r="M36" i="55"/>
  <c r="M29" i="55"/>
  <c r="M22" i="55"/>
  <c r="M15" i="55"/>
  <c r="M8" i="55"/>
  <c r="E57" i="55"/>
  <c r="E50" i="55"/>
  <c r="E43" i="55"/>
  <c r="E36" i="55"/>
  <c r="E29" i="55"/>
  <c r="E22" i="55"/>
  <c r="E15" i="55"/>
  <c r="E8" i="55"/>
  <c r="M10" i="58" l="1"/>
  <c r="E39" i="58"/>
  <c r="K37" i="58"/>
  <c r="K36" i="58"/>
  <c r="K35" i="58"/>
  <c r="K16" i="58"/>
  <c r="N16" i="58" s="1"/>
  <c r="K38" i="58"/>
  <c r="K33" i="58"/>
  <c r="K29" i="58"/>
  <c r="K21" i="58"/>
  <c r="K31" i="58"/>
  <c r="K27" i="58"/>
  <c r="K19" i="58"/>
  <c r="K25" i="58"/>
  <c r="K23" i="58"/>
  <c r="K17" i="58"/>
  <c r="K13" i="58"/>
  <c r="K30" i="58"/>
  <c r="K26" i="58"/>
  <c r="K20" i="58"/>
  <c r="K15" i="58"/>
  <c r="K28" i="58"/>
  <c r="K32" i="58"/>
  <c r="K18" i="58"/>
  <c r="K22" i="58"/>
  <c r="K11" i="58"/>
  <c r="K24" i="58"/>
  <c r="K12" i="58"/>
  <c r="K14" i="58"/>
  <c r="K34" i="58"/>
  <c r="B9" i="51"/>
  <c r="B7" i="50"/>
  <c r="K39" i="58" l="1"/>
  <c r="N35" i="58"/>
  <c r="M35" i="58"/>
  <c r="N36" i="58"/>
  <c r="M36" i="58"/>
  <c r="M37" i="58"/>
  <c r="N37" i="58"/>
  <c r="M16" i="58"/>
  <c r="N38" i="58"/>
  <c r="M38" i="58"/>
  <c r="M24" i="58"/>
  <c r="N24" i="58"/>
  <c r="N21" i="58"/>
  <c r="M21" i="58"/>
  <c r="N31" i="58"/>
  <c r="M31" i="58"/>
  <c r="M29" i="58"/>
  <c r="N29" i="58"/>
  <c r="M33" i="58"/>
  <c r="N33" i="58"/>
  <c r="M11" i="58"/>
  <c r="N11" i="58"/>
  <c r="M18" i="58"/>
  <c r="N18" i="58"/>
  <c r="N23" i="58"/>
  <c r="M23" i="58"/>
  <c r="M27" i="58"/>
  <c r="N27" i="58"/>
  <c r="N22" i="58"/>
  <c r="M22" i="58"/>
  <c r="M13" i="58"/>
  <c r="N13" i="58"/>
  <c r="N17" i="58"/>
  <c r="M17" i="58"/>
  <c r="M14" i="58"/>
  <c r="N14" i="58"/>
  <c r="M15" i="58"/>
  <c r="N15" i="58"/>
  <c r="N25" i="58"/>
  <c r="M25" i="58"/>
  <c r="N26" i="58"/>
  <c r="M26" i="58"/>
  <c r="N30" i="58"/>
  <c r="M30" i="58"/>
  <c r="N34" i="58"/>
  <c r="M34" i="58"/>
  <c r="N32" i="58"/>
  <c r="M32" i="58"/>
  <c r="N28" i="58"/>
  <c r="M28" i="58"/>
  <c r="N12" i="58"/>
  <c r="M12" i="58"/>
  <c r="M20" i="58"/>
  <c r="N20" i="58"/>
  <c r="M19" i="58"/>
  <c r="N19" i="58"/>
  <c r="N39" i="58" l="1"/>
  <c r="D20" i="48"/>
  <c r="D19" i="48"/>
  <c r="D17" i="48"/>
  <c r="D16" i="48"/>
  <c r="E15" i="48"/>
  <c r="E14" i="48"/>
  <c r="A7" i="48"/>
  <c r="N35" i="45"/>
  <c r="M35" i="45"/>
  <c r="J35" i="45"/>
  <c r="I35" i="45"/>
  <c r="G35" i="45"/>
  <c r="F35" i="45"/>
  <c r="C35" i="45"/>
  <c r="B35" i="45"/>
  <c r="N34" i="45"/>
  <c r="M34" i="45"/>
  <c r="J34" i="45"/>
  <c r="I34" i="45"/>
  <c r="G34" i="45"/>
  <c r="F34" i="45"/>
  <c r="C34" i="45"/>
  <c r="B34" i="45"/>
  <c r="N33" i="45"/>
  <c r="M33" i="45"/>
  <c r="J33" i="45"/>
  <c r="I33" i="45"/>
  <c r="G33" i="45"/>
  <c r="F33" i="45"/>
  <c r="C33" i="45"/>
  <c r="B33" i="45"/>
  <c r="N32" i="45"/>
  <c r="M32" i="45"/>
  <c r="J32" i="45"/>
  <c r="I32" i="45"/>
  <c r="G32" i="45"/>
  <c r="F32" i="45"/>
  <c r="C32" i="45"/>
  <c r="B32" i="45"/>
  <c r="N31" i="45"/>
  <c r="M31" i="45"/>
  <c r="J31" i="45"/>
  <c r="I31" i="45"/>
  <c r="G31" i="45"/>
  <c r="F31" i="45"/>
  <c r="C31" i="45"/>
  <c r="B31" i="45"/>
  <c r="N30" i="45"/>
  <c r="M30" i="45"/>
  <c r="J30" i="45"/>
  <c r="I30" i="45"/>
  <c r="G30" i="45"/>
  <c r="F30" i="45"/>
  <c r="C30" i="45"/>
  <c r="B30" i="45"/>
  <c r="N29" i="45"/>
  <c r="M29" i="45"/>
  <c r="J29" i="45"/>
  <c r="I29" i="45"/>
  <c r="G29" i="45"/>
  <c r="F29" i="45"/>
  <c r="C29" i="45"/>
  <c r="B29" i="45"/>
  <c r="N28" i="45"/>
  <c r="M28" i="45"/>
  <c r="J28" i="45"/>
  <c r="I28" i="45"/>
  <c r="G28" i="45"/>
  <c r="F28" i="45"/>
  <c r="C28" i="45"/>
  <c r="B28" i="45"/>
  <c r="N27" i="45"/>
  <c r="M27" i="45"/>
  <c r="J27" i="45"/>
  <c r="I27" i="45"/>
  <c r="G27" i="45"/>
  <c r="F27" i="45"/>
  <c r="C27" i="45"/>
  <c r="B27" i="45"/>
  <c r="N26" i="45"/>
  <c r="M26" i="45"/>
  <c r="J26" i="45"/>
  <c r="I26" i="45"/>
  <c r="G26" i="45"/>
  <c r="F26" i="45"/>
  <c r="C26" i="45"/>
  <c r="B26" i="45"/>
  <c r="N25" i="45"/>
  <c r="M25" i="45"/>
  <c r="J25" i="45"/>
  <c r="I25" i="45"/>
  <c r="G25" i="45"/>
  <c r="F25" i="45"/>
  <c r="C25" i="45"/>
  <c r="B25" i="45"/>
  <c r="N24" i="45"/>
  <c r="M24" i="45"/>
  <c r="J24" i="45"/>
  <c r="I24" i="45"/>
  <c r="G24" i="45"/>
  <c r="F24" i="45"/>
  <c r="C24" i="45"/>
  <c r="B24" i="45"/>
  <c r="N23" i="45"/>
  <c r="M23" i="45"/>
  <c r="J23" i="45"/>
  <c r="I23" i="45"/>
  <c r="G23" i="45"/>
  <c r="F23" i="45"/>
  <c r="C23" i="45"/>
  <c r="B23" i="45"/>
  <c r="N22" i="45"/>
  <c r="M22" i="45"/>
  <c r="J22" i="45"/>
  <c r="I22" i="45"/>
  <c r="G22" i="45"/>
  <c r="F22" i="45"/>
  <c r="C22" i="45"/>
  <c r="B22" i="45"/>
  <c r="N21" i="45"/>
  <c r="M21" i="45"/>
  <c r="J21" i="45"/>
  <c r="I21" i="45"/>
  <c r="G21" i="45"/>
  <c r="F21" i="45"/>
  <c r="C21" i="45"/>
  <c r="B21" i="45"/>
  <c r="C27" i="47" l="1"/>
  <c r="C26" i="47"/>
  <c r="A11" i="47"/>
  <c r="A14" i="47" s="1"/>
  <c r="A9" i="47"/>
  <c r="A17" i="47" l="1"/>
  <c r="A15" i="47"/>
  <c r="A12" i="47"/>
  <c r="A20" i="47" l="1"/>
  <c r="A21" i="47" s="1"/>
  <c r="A18" i="47"/>
  <c r="B69" i="46" l="1"/>
  <c r="E65" i="46"/>
  <c r="B65" i="46"/>
  <c r="E56" i="46"/>
  <c r="B56" i="46"/>
  <c r="J36" i="46"/>
  <c r="E35" i="46"/>
  <c r="I34" i="46"/>
  <c r="E34" i="46"/>
  <c r="G16" i="46"/>
  <c r="G14" i="46"/>
  <c r="G13" i="46"/>
  <c r="G12" i="46"/>
  <c r="G8" i="46"/>
  <c r="G7" i="46"/>
  <c r="I37" i="45"/>
  <c r="C38" i="45"/>
  <c r="N20" i="45"/>
  <c r="M20" i="45"/>
  <c r="J20" i="45"/>
  <c r="I20" i="45"/>
  <c r="N19" i="45"/>
  <c r="M19" i="45"/>
  <c r="J19" i="45"/>
  <c r="I19" i="45"/>
  <c r="N18" i="45"/>
  <c r="M18" i="45"/>
  <c r="J18" i="45"/>
  <c r="I18" i="45"/>
  <c r="N17" i="45"/>
  <c r="M17" i="45"/>
  <c r="J17" i="45"/>
  <c r="I17" i="45"/>
  <c r="N16" i="45"/>
  <c r="M16" i="45"/>
  <c r="J16" i="45"/>
  <c r="I16" i="45"/>
  <c r="N15" i="45"/>
  <c r="M15" i="45"/>
  <c r="J15" i="45"/>
  <c r="I15" i="45"/>
  <c r="N14" i="45"/>
  <c r="M14" i="45"/>
  <c r="J14" i="45"/>
  <c r="I14" i="45"/>
  <c r="N13" i="45"/>
  <c r="M13" i="45"/>
  <c r="J13" i="45"/>
  <c r="I13" i="45"/>
  <c r="N12" i="45"/>
  <c r="M12" i="45"/>
  <c r="J12" i="45"/>
  <c r="I12" i="45"/>
  <c r="N11" i="45"/>
  <c r="M11" i="45"/>
  <c r="J11" i="45"/>
  <c r="I11" i="45"/>
  <c r="N10" i="45"/>
  <c r="M10" i="45"/>
  <c r="J10" i="45"/>
  <c r="I10" i="45"/>
  <c r="G20" i="45"/>
  <c r="F20" i="45"/>
  <c r="C20" i="45"/>
  <c r="B20" i="45"/>
  <c r="G19" i="45"/>
  <c r="F19" i="45"/>
  <c r="C19" i="45"/>
  <c r="B19" i="45"/>
  <c r="G18" i="45"/>
  <c r="F18" i="45"/>
  <c r="C18" i="45"/>
  <c r="B18" i="45"/>
  <c r="G17" i="45"/>
  <c r="F17" i="45"/>
  <c r="C17" i="45"/>
  <c r="B17" i="45"/>
  <c r="G16" i="45"/>
  <c r="F16" i="45"/>
  <c r="C16" i="45"/>
  <c r="B16" i="45"/>
  <c r="G15" i="45"/>
  <c r="F15" i="45"/>
  <c r="C15" i="45"/>
  <c r="B15" i="45"/>
  <c r="G14" i="45"/>
  <c r="F14" i="45"/>
  <c r="C14" i="45"/>
  <c r="B14" i="45"/>
  <c r="G13" i="45"/>
  <c r="F13" i="45"/>
  <c r="C13" i="45"/>
  <c r="B13" i="45"/>
  <c r="G12" i="45"/>
  <c r="F12" i="45"/>
  <c r="C12" i="45"/>
  <c r="B12" i="45"/>
  <c r="B11" i="45"/>
  <c r="G11" i="45"/>
  <c r="F11" i="45"/>
  <c r="C11" i="45"/>
  <c r="G10" i="45"/>
  <c r="F10" i="45"/>
  <c r="C10" i="45"/>
  <c r="B10" i="45"/>
  <c r="O9" i="45"/>
  <c r="N9" i="45"/>
  <c r="M9" i="45"/>
  <c r="M42" i="45" s="1"/>
  <c r="J9" i="45"/>
  <c r="I9" i="45"/>
  <c r="H9" i="45"/>
  <c r="G9" i="45"/>
  <c r="F9" i="45"/>
  <c r="C9" i="45"/>
  <c r="B9" i="45"/>
  <c r="A9" i="45"/>
  <c r="A10" i="45" s="1"/>
  <c r="K61" i="45"/>
  <c r="K60" i="45"/>
  <c r="K56" i="45"/>
  <c r="B48" i="45" l="1"/>
  <c r="K62" i="45"/>
  <c r="K52" i="45"/>
  <c r="K57" i="45"/>
  <c r="A12" i="45"/>
  <c r="A13" i="45" s="1"/>
  <c r="K42" i="45" l="1"/>
  <c r="L42" i="45"/>
  <c r="A15" i="45"/>
  <c r="A18" i="45" s="1"/>
  <c r="A21" i="45" s="1"/>
  <c r="J42" i="45"/>
  <c r="A22" i="45" l="1"/>
  <c r="A24" i="45"/>
  <c r="A16" i="45"/>
  <c r="N42" i="45"/>
  <c r="A19" i="45"/>
  <c r="A25" i="45" l="1"/>
  <c r="A27" i="45"/>
  <c r="A12" i="44"/>
  <c r="A13" i="44" s="1"/>
  <c r="C40" i="44"/>
  <c r="C40" i="45" s="1"/>
  <c r="C39" i="45"/>
  <c r="A10" i="44"/>
  <c r="D34" i="12"/>
  <c r="H6" i="29"/>
  <c r="D33" i="12"/>
  <c r="H8" i="29"/>
  <c r="D11" i="41"/>
  <c r="D12" i="41"/>
  <c r="D13" i="41"/>
  <c r="D14" i="41"/>
  <c r="D15" i="41"/>
  <c r="D16" i="41"/>
  <c r="D17" i="41"/>
  <c r="D18" i="41"/>
  <c r="E18" i="41" s="1"/>
  <c r="D19" i="41"/>
  <c r="D20" i="41"/>
  <c r="D21" i="41"/>
  <c r="D22" i="41"/>
  <c r="D23" i="41"/>
  <c r="D24" i="41"/>
  <c r="D25" i="41"/>
  <c r="D26" i="41"/>
  <c r="D27" i="41"/>
  <c r="D28" i="41"/>
  <c r="D29" i="41"/>
  <c r="D30" i="41"/>
  <c r="D31" i="41"/>
  <c r="D32" i="41"/>
  <c r="D33" i="41"/>
  <c r="D34" i="41"/>
  <c r="C11" i="41"/>
  <c r="C12" i="41"/>
  <c r="C13" i="41"/>
  <c r="C14" i="41"/>
  <c r="C15" i="41"/>
  <c r="C16" i="41"/>
  <c r="C17" i="41"/>
  <c r="C19" i="41"/>
  <c r="C20" i="41"/>
  <c r="C21" i="41"/>
  <c r="C22" i="41"/>
  <c r="C23" i="41"/>
  <c r="C24" i="41"/>
  <c r="C25" i="41"/>
  <c r="C26" i="41"/>
  <c r="C27" i="41"/>
  <c r="C28" i="41"/>
  <c r="C29" i="41"/>
  <c r="C30" i="41"/>
  <c r="C31" i="41"/>
  <c r="C32" i="41"/>
  <c r="C33" i="41"/>
  <c r="C34" i="41"/>
  <c r="C39" i="41" l="1"/>
  <c r="L24" i="41"/>
  <c r="E24" i="41"/>
  <c r="L22" i="41"/>
  <c r="E22" i="41"/>
  <c r="L13" i="41"/>
  <c r="E13" i="41"/>
  <c r="L33" i="41"/>
  <c r="E33" i="41"/>
  <c r="L30" i="41"/>
  <c r="E30" i="41"/>
  <c r="L21" i="41"/>
  <c r="E21" i="41"/>
  <c r="L12" i="41"/>
  <c r="E12" i="41"/>
  <c r="L16" i="41"/>
  <c r="E16" i="41"/>
  <c r="L28" i="41"/>
  <c r="E28" i="41"/>
  <c r="L20" i="41"/>
  <c r="E20" i="41"/>
  <c r="L11" i="41"/>
  <c r="E11" i="41"/>
  <c r="L25" i="41"/>
  <c r="E25" i="41"/>
  <c r="L27" i="41"/>
  <c r="E27" i="41"/>
  <c r="L19" i="41"/>
  <c r="E19" i="41"/>
  <c r="L29" i="41"/>
  <c r="E29" i="41"/>
  <c r="L34" i="41"/>
  <c r="E34" i="41"/>
  <c r="L26" i="41"/>
  <c r="E26" i="41"/>
  <c r="L17" i="41"/>
  <c r="E17" i="41"/>
  <c r="L32" i="41"/>
  <c r="E32" i="41"/>
  <c r="L15" i="41"/>
  <c r="E15" i="41"/>
  <c r="L31" i="41"/>
  <c r="E31" i="41"/>
  <c r="L23" i="41"/>
  <c r="E23" i="41"/>
  <c r="L14" i="41"/>
  <c r="E14" i="41"/>
  <c r="D39" i="41"/>
  <c r="A28" i="45"/>
  <c r="A30" i="45"/>
  <c r="A15" i="44"/>
  <c r="F27" i="41"/>
  <c r="G27" i="41" s="1"/>
  <c r="H27" i="41"/>
  <c r="I27" i="41" s="1"/>
  <c r="J27" i="41"/>
  <c r="F28" i="41"/>
  <c r="G28" i="41" s="1"/>
  <c r="H28" i="41"/>
  <c r="I28" i="41" s="1"/>
  <c r="J28" i="41"/>
  <c r="A31" i="45" l="1"/>
  <c r="A33" i="45"/>
  <c r="A34" i="45" s="1"/>
  <c r="L39" i="41"/>
  <c r="L42" i="41" s="1"/>
  <c r="A16" i="44"/>
  <c r="A18" i="44"/>
  <c r="A21" i="44" s="1"/>
  <c r="N32" i="43"/>
  <c r="N23" i="43"/>
  <c r="N19" i="43"/>
  <c r="F26" i="41"/>
  <c r="G26" i="41" s="1"/>
  <c r="H26" i="41"/>
  <c r="I26" i="41" s="1"/>
  <c r="J26" i="41"/>
  <c r="F29" i="41"/>
  <c r="G29" i="41" s="1"/>
  <c r="H29" i="41"/>
  <c r="I29" i="41" s="1"/>
  <c r="J29" i="41"/>
  <c r="J11" i="41"/>
  <c r="J12" i="41"/>
  <c r="J13" i="41"/>
  <c r="J14" i="41"/>
  <c r="J15" i="41"/>
  <c r="J16" i="41"/>
  <c r="J17" i="41"/>
  <c r="J18" i="41"/>
  <c r="J19" i="41"/>
  <c r="J20" i="41"/>
  <c r="J21" i="41"/>
  <c r="J22" i="41"/>
  <c r="J23" i="41"/>
  <c r="J24" i="41"/>
  <c r="J25" i="41"/>
  <c r="J30" i="41"/>
  <c r="J31" i="41"/>
  <c r="J32" i="41"/>
  <c r="J33" i="41"/>
  <c r="J34" i="41"/>
  <c r="J10" i="41"/>
  <c r="H11" i="41"/>
  <c r="H12" i="41"/>
  <c r="H13" i="41"/>
  <c r="H14" i="41"/>
  <c r="H15" i="41"/>
  <c r="H16" i="41"/>
  <c r="H17" i="41"/>
  <c r="H18" i="41"/>
  <c r="H19" i="41"/>
  <c r="H20" i="41"/>
  <c r="H21" i="41"/>
  <c r="H22" i="41"/>
  <c r="H23" i="41"/>
  <c r="H24" i="41"/>
  <c r="H25" i="41"/>
  <c r="H30" i="41"/>
  <c r="H31" i="41"/>
  <c r="H32" i="41"/>
  <c r="H33" i="41"/>
  <c r="I33" i="41" s="1"/>
  <c r="H34" i="41"/>
  <c r="H10" i="41"/>
  <c r="F11" i="41"/>
  <c r="F12" i="41"/>
  <c r="F13" i="41"/>
  <c r="F14" i="41"/>
  <c r="F15" i="41"/>
  <c r="F16" i="41"/>
  <c r="F17" i="41"/>
  <c r="F18" i="41"/>
  <c r="F19" i="41"/>
  <c r="F20" i="41"/>
  <c r="F21" i="41"/>
  <c r="F22" i="41"/>
  <c r="G22" i="41" s="1"/>
  <c r="F23" i="41"/>
  <c r="F24" i="41"/>
  <c r="F25" i="41"/>
  <c r="F30" i="41"/>
  <c r="F31" i="41"/>
  <c r="F32" i="41"/>
  <c r="F33" i="41"/>
  <c r="G33" i="41" s="1"/>
  <c r="F34" i="41"/>
  <c r="E14" i="42"/>
  <c r="E13" i="42"/>
  <c r="E11" i="42"/>
  <c r="E4" i="42"/>
  <c r="E39" i="41" l="1"/>
  <c r="A22" i="44"/>
  <c r="A24" i="44"/>
  <c r="A19" i="44"/>
  <c r="I11" i="41"/>
  <c r="I12" i="41"/>
  <c r="I13" i="41"/>
  <c r="I14" i="41"/>
  <c r="I15" i="41"/>
  <c r="I16" i="41"/>
  <c r="I17" i="41"/>
  <c r="I18" i="41"/>
  <c r="I19" i="41"/>
  <c r="I20" i="41"/>
  <c r="I21" i="41"/>
  <c r="I22" i="41"/>
  <c r="I23" i="41"/>
  <c r="I24" i="41"/>
  <c r="I25" i="41"/>
  <c r="I30" i="41"/>
  <c r="I31" i="41"/>
  <c r="I32" i="41"/>
  <c r="I34" i="41"/>
  <c r="G11" i="41"/>
  <c r="G12" i="41"/>
  <c r="G13" i="41"/>
  <c r="G14" i="41"/>
  <c r="G15" i="41"/>
  <c r="G16" i="41"/>
  <c r="G17" i="41"/>
  <c r="G18" i="41"/>
  <c r="G19" i="41"/>
  <c r="G20" i="41"/>
  <c r="G21" i="41"/>
  <c r="G23" i="41"/>
  <c r="G24" i="41"/>
  <c r="G25" i="41"/>
  <c r="G30" i="41"/>
  <c r="G31" i="41"/>
  <c r="G32" i="41"/>
  <c r="G34" i="41"/>
  <c r="A25" i="44" l="1"/>
  <c r="A27" i="44"/>
  <c r="I10" i="41"/>
  <c r="I39" i="41" s="1"/>
  <c r="H39" i="41"/>
  <c r="G10" i="41"/>
  <c r="F39" i="41"/>
  <c r="K10" i="41"/>
  <c r="J39" i="41"/>
  <c r="K38" i="41" l="1"/>
  <c r="K37" i="41"/>
  <c r="K36" i="41"/>
  <c r="M10" i="41"/>
  <c r="K35" i="41"/>
  <c r="N10" i="41"/>
  <c r="N35" i="41"/>
  <c r="M35" i="41"/>
  <c r="A28" i="44"/>
  <c r="A30" i="44"/>
  <c r="G39" i="41"/>
  <c r="K28" i="41"/>
  <c r="N28" i="41" s="1"/>
  <c r="K27" i="41"/>
  <c r="N27" i="41" s="1"/>
  <c r="K20" i="41"/>
  <c r="N20" i="41" s="1"/>
  <c r="K23" i="41"/>
  <c r="N23" i="41" s="1"/>
  <c r="K24" i="41"/>
  <c r="N24" i="41" s="1"/>
  <c r="K22" i="41"/>
  <c r="N22" i="41" s="1"/>
  <c r="K12" i="41"/>
  <c r="N12" i="41" s="1"/>
  <c r="K31" i="41"/>
  <c r="N31" i="41" s="1"/>
  <c r="K15" i="41"/>
  <c r="N15" i="41" s="1"/>
  <c r="K33" i="41"/>
  <c r="N33" i="41" s="1"/>
  <c r="K18" i="41"/>
  <c r="N18" i="41" s="1"/>
  <c r="K16" i="41"/>
  <c r="N16" i="41" s="1"/>
  <c r="K11" i="41"/>
  <c r="N11" i="41" s="1"/>
  <c r="K17" i="41"/>
  <c r="N17" i="41" s="1"/>
  <c r="K21" i="41"/>
  <c r="N21" i="41" s="1"/>
  <c r="K32" i="41"/>
  <c r="N32" i="41" s="1"/>
  <c r="K14" i="41"/>
  <c r="N14" i="41" s="1"/>
  <c r="K26" i="41"/>
  <c r="N26" i="41" s="1"/>
  <c r="K25" i="41"/>
  <c r="N25" i="41" s="1"/>
  <c r="K30" i="41"/>
  <c r="N30" i="41" s="1"/>
  <c r="K34" i="41"/>
  <c r="N34" i="41" s="1"/>
  <c r="K13" i="41"/>
  <c r="N13" i="41" s="1"/>
  <c r="K19" i="41"/>
  <c r="N19" i="41" s="1"/>
  <c r="K29" i="41"/>
  <c r="N29" i="41" s="1"/>
  <c r="N36" i="41" l="1"/>
  <c r="M36" i="41"/>
  <c r="N37" i="41"/>
  <c r="M37" i="41"/>
  <c r="N38" i="41"/>
  <c r="M38" i="41"/>
  <c r="A31" i="44"/>
  <c r="A33" i="44"/>
  <c r="A34" i="44" s="1"/>
  <c r="K39" i="41"/>
  <c r="M18" i="41"/>
  <c r="M26" i="41"/>
  <c r="M24" i="41"/>
  <c r="M27" i="41"/>
  <c r="M16" i="41"/>
  <c r="M20" i="41"/>
  <c r="M31" i="41"/>
  <c r="M28" i="41"/>
  <c r="M30" i="41"/>
  <c r="M33" i="41"/>
  <c r="M23" i="41"/>
  <c r="M14" i="41"/>
  <c r="M29" i="41"/>
  <c r="M19" i="41"/>
  <c r="M13" i="41"/>
  <c r="M12" i="41"/>
  <c r="M25" i="41"/>
  <c r="M15" i="41"/>
  <c r="M32" i="41"/>
  <c r="M21" i="41"/>
  <c r="M17" i="41"/>
  <c r="M34" i="41"/>
  <c r="M11" i="41"/>
  <c r="M22" i="41"/>
  <c r="N39" i="41" l="1"/>
  <c r="G31" i="12" s="1"/>
  <c r="M39" i="41"/>
  <c r="H10" i="34"/>
  <c r="H11" i="34"/>
  <c r="H12" i="34"/>
  <c r="H13" i="34"/>
  <c r="H14" i="34"/>
  <c r="H15" i="34"/>
  <c r="H16" i="34"/>
  <c r="H17" i="34"/>
  <c r="H18" i="34"/>
  <c r="H19" i="34"/>
  <c r="H20" i="34"/>
  <c r="H21" i="34"/>
  <c r="H22" i="34"/>
  <c r="H23" i="34"/>
  <c r="H24" i="34"/>
  <c r="H25" i="34"/>
  <c r="H26" i="34"/>
  <c r="H27" i="34"/>
  <c r="H28" i="34"/>
  <c r="H29" i="34"/>
  <c r="H30" i="34"/>
  <c r="H31" i="34"/>
  <c r="H32" i="34"/>
  <c r="H33" i="34"/>
  <c r="H34" i="34"/>
  <c r="H35" i="34"/>
  <c r="H36" i="34"/>
  <c r="H37" i="34"/>
  <c r="H38" i="34"/>
  <c r="H9" i="34"/>
  <c r="G57" i="38" l="1"/>
  <c r="E57" i="38"/>
  <c r="A57" i="38"/>
  <c r="B15" i="29" l="1"/>
  <c r="H5" i="29"/>
  <c r="H4" i="29"/>
  <c r="D29" i="12"/>
  <c r="D28" i="12"/>
  <c r="D27" i="12"/>
  <c r="D23" i="12"/>
  <c r="D22" i="12"/>
  <c r="D21" i="12"/>
  <c r="D20" i="12"/>
  <c r="D17" i="12"/>
  <c r="E16" i="12"/>
  <c r="E15" i="12"/>
  <c r="M3" i="38" l="1"/>
  <c r="H35" i="12"/>
  <c r="E73" i="46"/>
  <c r="P2" i="59"/>
  <c r="E48" i="6"/>
  <c r="E57" i="6"/>
  <c r="E29" i="29" s="1"/>
  <c r="B48" i="6"/>
  <c r="B20" i="29" s="1"/>
  <c r="G66" i="3" l="1"/>
  <c r="D66" i="3"/>
  <c r="E36" i="46" l="1"/>
  <c r="E29" i="60"/>
  <c r="I36" i="46"/>
  <c r="I29" i="60"/>
  <c r="J6" i="34"/>
  <c r="B29" i="29"/>
  <c r="D24" i="12" l="1"/>
  <c r="D18" i="12"/>
  <c r="E65" i="6" l="1"/>
  <c r="F46" i="29" s="1"/>
  <c r="E28" i="6"/>
  <c r="E29" i="6"/>
  <c r="I27" i="6"/>
  <c r="J62" i="29" s="1"/>
  <c r="E27" i="6"/>
  <c r="F62" i="29" s="1"/>
  <c r="B15" i="6"/>
  <c r="G10" i="6"/>
  <c r="G8" i="6"/>
  <c r="G5" i="6"/>
  <c r="C6" i="21" s="1"/>
  <c r="G4" i="6"/>
  <c r="D28" i="5"/>
  <c r="D27" i="5"/>
  <c r="D26" i="5"/>
  <c r="D22" i="5"/>
  <c r="D21" i="5"/>
  <c r="D20" i="5"/>
  <c r="D19" i="5"/>
  <c r="D17" i="5"/>
  <c r="D16" i="5"/>
  <c r="E15" i="5"/>
  <c r="E14" i="5"/>
  <c r="F2" i="59" s="1"/>
  <c r="C8" i="21" l="1"/>
  <c r="D21" i="49"/>
  <c r="O2" i="59"/>
  <c r="J2" i="59"/>
  <c r="D23" i="49"/>
  <c r="D41" i="12"/>
  <c r="E75" i="46"/>
  <c r="F15" i="37"/>
  <c r="A3" i="49"/>
  <c r="F17" i="37"/>
  <c r="A5" i="49"/>
  <c r="F16" i="37"/>
  <c r="A4" i="49"/>
  <c r="D5" i="7" l="1"/>
  <c r="B7" i="19" l="1"/>
  <c r="B8" i="19"/>
  <c r="B9" i="19"/>
  <c r="B10" i="19"/>
  <c r="B11" i="19"/>
  <c r="B12" i="19"/>
  <c r="B13" i="19"/>
  <c r="B14" i="19"/>
  <c r="B15" i="19"/>
  <c r="B16" i="19"/>
  <c r="B17" i="19"/>
  <c r="B18" i="19"/>
  <c r="B19" i="19"/>
  <c r="B20" i="19"/>
  <c r="B21" i="19"/>
  <c r="B22" i="19"/>
  <c r="B23" i="19"/>
  <c r="B24" i="19"/>
  <c r="B25" i="19"/>
  <c r="B26" i="19"/>
  <c r="B27" i="19"/>
  <c r="B28" i="19"/>
  <c r="B29" i="19"/>
  <c r="B30" i="19"/>
  <c r="B31" i="19"/>
  <c r="B32" i="19"/>
  <c r="B33" i="19"/>
  <c r="B34" i="19"/>
  <c r="B35" i="19"/>
  <c r="B36" i="19"/>
  <c r="B37" i="19"/>
  <c r="B38" i="19"/>
  <c r="B39" i="19"/>
  <c r="B40" i="19"/>
  <c r="B41" i="19"/>
  <c r="B42" i="19"/>
  <c r="B43" i="19"/>
  <c r="B44" i="19"/>
  <c r="B45" i="19"/>
  <c r="B46" i="19"/>
  <c r="B47" i="19"/>
  <c r="B48" i="19"/>
  <c r="B49" i="19"/>
  <c r="B50" i="19"/>
  <c r="B51" i="19"/>
  <c r="B52" i="19"/>
  <c r="B53" i="19"/>
  <c r="B54" i="19"/>
  <c r="B55" i="19"/>
  <c r="B6" i="19"/>
  <c r="C23" i="35" l="1"/>
  <c r="D15" i="35"/>
  <c r="C11" i="35"/>
  <c r="C9" i="35"/>
  <c r="C8" i="35"/>
  <c r="C6" i="35"/>
  <c r="C58" i="34" l="1"/>
  <c r="C57" i="34"/>
  <c r="C56" i="34"/>
  <c r="C55" i="34"/>
  <c r="C54" i="34"/>
  <c r="C53" i="34"/>
  <c r="C52" i="34"/>
  <c r="C51" i="34"/>
  <c r="C50" i="34"/>
  <c r="C49" i="34"/>
  <c r="C48" i="34"/>
  <c r="C47" i="34"/>
  <c r="C46" i="34"/>
  <c r="C45" i="34"/>
  <c r="C44" i="34"/>
  <c r="C43" i="34"/>
  <c r="C42" i="34"/>
  <c r="C41" i="34"/>
  <c r="C40" i="34"/>
  <c r="C39" i="34"/>
  <c r="C38" i="34"/>
  <c r="C37" i="34"/>
  <c r="C36" i="34"/>
  <c r="C35" i="34"/>
  <c r="C34" i="34"/>
  <c r="C33" i="34"/>
  <c r="C32" i="34"/>
  <c r="C31" i="34"/>
  <c r="C30" i="34"/>
  <c r="C29" i="34"/>
  <c r="C28" i="34"/>
  <c r="C27" i="34"/>
  <c r="C26" i="34"/>
  <c r="C25" i="34"/>
  <c r="C24" i="34"/>
  <c r="C23" i="34"/>
  <c r="C22" i="34"/>
  <c r="C21" i="34"/>
  <c r="C20" i="34"/>
  <c r="C19" i="34"/>
  <c r="C18" i="34"/>
  <c r="C17" i="34"/>
  <c r="C16" i="34"/>
  <c r="C15" i="34"/>
  <c r="C14" i="34"/>
  <c r="C13" i="34"/>
  <c r="C12" i="34"/>
  <c r="C11" i="34"/>
  <c r="C10" i="34"/>
  <c r="B58" i="34" l="1"/>
  <c r="B57" i="34"/>
  <c r="B56" i="34"/>
  <c r="B55" i="34"/>
  <c r="B54" i="34"/>
  <c r="B53" i="34"/>
  <c r="B52" i="34"/>
  <c r="B51" i="34"/>
  <c r="B50" i="34"/>
  <c r="B49" i="34"/>
  <c r="B48" i="34"/>
  <c r="B47" i="34"/>
  <c r="B46" i="34"/>
  <c r="B45" i="34"/>
  <c r="B44" i="34"/>
  <c r="B43" i="34"/>
  <c r="B42" i="34"/>
  <c r="B41" i="34"/>
  <c r="B40" i="34"/>
  <c r="B39" i="34"/>
  <c r="B38" i="34"/>
  <c r="B37" i="34"/>
  <c r="B36" i="34"/>
  <c r="B35" i="34"/>
  <c r="B34" i="34"/>
  <c r="B33" i="34"/>
  <c r="B32" i="34"/>
  <c r="B31" i="34"/>
  <c r="B30" i="34"/>
  <c r="B29" i="34"/>
  <c r="B28" i="34"/>
  <c r="B27" i="34"/>
  <c r="B26" i="34"/>
  <c r="B25" i="34"/>
  <c r="B24" i="34"/>
  <c r="B23" i="34"/>
  <c r="B22" i="34"/>
  <c r="B21" i="34"/>
  <c r="B20" i="34"/>
  <c r="B19" i="34"/>
  <c r="B18" i="34"/>
  <c r="B17" i="34"/>
  <c r="B16" i="34"/>
  <c r="B15" i="34"/>
  <c r="B14" i="34"/>
  <c r="B13" i="34"/>
  <c r="B12" i="34"/>
  <c r="B11" i="34"/>
  <c r="B10" i="34"/>
  <c r="C9" i="34"/>
  <c r="B9" i="34"/>
  <c r="C7" i="19" l="1"/>
  <c r="C8" i="19"/>
  <c r="C9" i="19"/>
  <c r="C10" i="19"/>
  <c r="C11" i="19"/>
  <c r="C12" i="19"/>
  <c r="C13" i="19"/>
  <c r="C14" i="19"/>
  <c r="C15" i="19"/>
  <c r="C16" i="19"/>
  <c r="C17" i="19"/>
  <c r="C18" i="19"/>
  <c r="C19" i="19"/>
  <c r="C20" i="19"/>
  <c r="C21" i="19"/>
  <c r="C22" i="19"/>
  <c r="C23" i="19"/>
  <c r="C24" i="19"/>
  <c r="C25" i="19"/>
  <c r="C26" i="19"/>
  <c r="C27" i="19"/>
  <c r="C28" i="19"/>
  <c r="C29" i="19"/>
  <c r="C30" i="19"/>
  <c r="C31" i="19"/>
  <c r="C32" i="19"/>
  <c r="C33" i="19"/>
  <c r="C34" i="19"/>
  <c r="C35" i="19"/>
  <c r="C36" i="19"/>
  <c r="C37" i="19"/>
  <c r="C38" i="19"/>
  <c r="C39" i="19"/>
  <c r="C40" i="19"/>
  <c r="C41" i="19"/>
  <c r="C42" i="19"/>
  <c r="C43" i="19"/>
  <c r="C44" i="19"/>
  <c r="C45" i="19"/>
  <c r="C46" i="19"/>
  <c r="C47" i="19"/>
  <c r="C48" i="19"/>
  <c r="C49" i="19"/>
  <c r="C50" i="19"/>
  <c r="C51" i="19"/>
  <c r="C52" i="19"/>
  <c r="C53" i="19"/>
  <c r="C54" i="19"/>
  <c r="C55" i="19"/>
  <c r="C6" i="19"/>
  <c r="C12" i="18" l="1"/>
  <c r="B13" i="18"/>
  <c r="C13" i="18" s="1"/>
  <c r="B14" i="18" l="1"/>
  <c r="A57" i="15"/>
  <c r="B15" i="18" l="1"/>
  <c r="C14" i="18"/>
  <c r="B16" i="18" l="1"/>
  <c r="C15" i="18"/>
  <c r="G57" i="15"/>
  <c r="E57" i="15"/>
  <c r="B17" i="18" l="1"/>
  <c r="C16" i="18"/>
  <c r="B18" i="18" l="1"/>
  <c r="C17" i="18"/>
  <c r="B19" i="18" l="1"/>
  <c r="C18" i="18"/>
  <c r="B20" i="18" l="1"/>
  <c r="C19" i="18"/>
  <c r="B21" i="18" l="1"/>
  <c r="B22" i="18" s="1"/>
  <c r="C20" i="18"/>
  <c r="C16" i="21"/>
  <c r="C34" i="29"/>
  <c r="D48" i="12"/>
  <c r="D25" i="12"/>
  <c r="C22" i="18" l="1"/>
  <c r="B23" i="18"/>
  <c r="C21" i="18"/>
  <c r="C13" i="21"/>
  <c r="C13" i="35" s="1"/>
  <c r="C17" i="21"/>
  <c r="C17" i="35" s="1"/>
  <c r="M3" i="15"/>
  <c r="C16" i="35"/>
  <c r="B61" i="6"/>
  <c r="F22" i="46" s="1"/>
  <c r="C23" i="18" l="1"/>
  <c r="B24" i="18"/>
  <c r="D18" i="21"/>
  <c r="D18" i="35" s="1"/>
  <c r="E20" i="29"/>
  <c r="B25" i="18" l="1"/>
  <c r="C24" i="18"/>
  <c r="B17" i="6"/>
  <c r="B26" i="18" l="1"/>
  <c r="C26" i="18" s="1"/>
  <c r="C25" i="18"/>
  <c r="D51" i="12"/>
  <c r="B24" i="46"/>
  <c r="L6" i="65"/>
  <c r="C81" i="29"/>
  <c r="F63" i="29"/>
  <c r="I29" i="6"/>
  <c r="J63" i="29"/>
  <c r="G7" i="6" l="1"/>
  <c r="H7" i="29"/>
  <c r="E5" i="19"/>
  <c r="F5" i="19" s="1"/>
  <c r="G5" i="19" s="1"/>
  <c r="H5" i="19" s="1"/>
  <c r="I5" i="19" s="1"/>
  <c r="J5" i="19" s="1"/>
  <c r="K5" i="19" s="1"/>
  <c r="L5" i="19" s="1"/>
  <c r="M5" i="19" s="1"/>
  <c r="J29" i="6"/>
  <c r="K63" i="29"/>
  <c r="A7" i="5"/>
  <c r="G6" i="6"/>
  <c r="D20" i="49" l="1"/>
  <c r="I2" i="59"/>
  <c r="E13" i="21" l="1"/>
  <c r="E13" i="35" s="1"/>
  <c r="O6"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田中 理紗(Tanaka Risa)</author>
    <author>小金丸 幸(Koganemaru Miyuki)</author>
    <author>市川 聡明(Ichikawa Toshiaki)</author>
  </authors>
  <commentList>
    <comment ref="J2" authorId="0" shapeId="0" xr:uid="{00000000-0006-0000-0100-000001000000}">
      <text>
        <r>
          <rPr>
            <sz val="10"/>
            <color indexed="81"/>
            <rFont val="ＭＳ Ｐゴシック"/>
            <family val="3"/>
            <charset val="128"/>
          </rPr>
          <t>申請日をご入力ください</t>
        </r>
      </text>
    </comment>
    <comment ref="D7" authorId="1" shapeId="0" xr:uid="{5BD90F7B-A4D1-401E-9131-8BED076A96EC}">
      <text>
        <r>
          <rPr>
            <sz val="10"/>
            <color indexed="81"/>
            <rFont val="MS P ゴシック"/>
            <family val="3"/>
            <charset val="128"/>
          </rPr>
          <t>プルダウンより選択してください。</t>
        </r>
      </text>
    </comment>
    <comment ref="J7" authorId="1" shapeId="0" xr:uid="{C6EB98CD-AAB6-4DAD-9660-A0C81EB93C3E}">
      <text>
        <r>
          <rPr>
            <sz val="10"/>
            <color indexed="81"/>
            <rFont val="MS P ゴシック"/>
            <family val="3"/>
            <charset val="128"/>
          </rPr>
          <t>プルダウンより選択してください。
※ゼロエミの場合は「通常型」のみ。</t>
        </r>
      </text>
    </comment>
    <comment ref="K7" authorId="1" shapeId="0" xr:uid="{D3A77318-3CEB-4941-A1D1-12EA3E2E4E6B}">
      <text>
        <r>
          <rPr>
            <sz val="10"/>
            <color indexed="81"/>
            <rFont val="MS P ゴシック"/>
            <family val="3"/>
            <charset val="128"/>
          </rPr>
          <t>プルダウンより選択してください。
セルJ7で「オンライン」を選択した場合は空白で可。</t>
        </r>
      </text>
    </comment>
    <comment ref="D8" authorId="1" shapeId="0" xr:uid="{8011E33F-4302-4D32-9435-B4A1F63E5664}">
      <text>
        <r>
          <rPr>
            <sz val="10"/>
            <color indexed="81"/>
            <rFont val="MS P ゴシック"/>
            <family val="3"/>
            <charset val="128"/>
          </rPr>
          <t>ゼロエミ事業の場合のみ、
プルダウンより選択してください。</t>
        </r>
      </text>
    </comment>
    <comment ref="K8" authorId="1" shapeId="0" xr:uid="{3A6378E9-1178-4EC4-A0F7-B5794D6848B1}">
      <text>
        <r>
          <rPr>
            <sz val="10"/>
            <color indexed="81"/>
            <rFont val="MS P ゴシック"/>
            <family val="3"/>
            <charset val="128"/>
          </rPr>
          <t>プルダウンより選択してください。</t>
        </r>
      </text>
    </comment>
    <comment ref="F18" authorId="1" shapeId="0" xr:uid="{A2FB93CF-E5F8-473A-AB0D-EACF9726A824}">
      <text>
        <r>
          <rPr>
            <sz val="10"/>
            <color indexed="81"/>
            <rFont val="MS P ゴシック"/>
            <family val="3"/>
            <charset val="128"/>
          </rPr>
          <t>プルダウンより選択してください。</t>
        </r>
      </text>
    </comment>
    <comment ref="F20" authorId="1" shapeId="0" xr:uid="{BF1B84AD-D210-48F1-B2E8-70B7132B95BB}">
      <text>
        <r>
          <rPr>
            <sz val="10"/>
            <color indexed="81"/>
            <rFont val="MS P ゴシック"/>
            <family val="3"/>
            <charset val="128"/>
          </rPr>
          <t>①申請企業が日本企業の場合：
・外国資本の有無をプルダウンより選択し、
　外国資本がある場合は外国資本比率を記入してください。
②申請企業が現地日系企業の場合：
・出資者である日本企業の外国資本の有無をプルダウンより選択し、
　外国資本がある場合は外国資本比率を記入してください。</t>
        </r>
      </text>
    </comment>
    <comment ref="B43" authorId="2" shapeId="0" xr:uid="{5F5160EF-85E4-4728-A7D3-A3F55684261F}">
      <text>
        <r>
          <rPr>
            <sz val="10"/>
            <color indexed="81"/>
            <rFont val="MS P ゴシック"/>
            <family val="3"/>
            <charset val="128"/>
          </rPr>
          <t>該当、非該当いずれかのチェックをプルダウンより選択してください。</t>
        </r>
      </text>
    </comment>
    <comment ref="D43" authorId="2" shapeId="0" xr:uid="{368B3F08-6C29-44EF-AE64-381D2401E92B}">
      <text>
        <r>
          <rPr>
            <sz val="9"/>
            <color indexed="81"/>
            <rFont val="MS P ゴシック"/>
            <family val="3"/>
            <charset val="128"/>
          </rPr>
          <t xml:space="preserve">
</t>
        </r>
      </text>
    </comment>
    <comment ref="D58" authorId="2" shapeId="0" xr:uid="{878713C4-A046-47EE-B814-094FCC4040B0}">
      <text>
        <r>
          <rPr>
            <sz val="10"/>
            <color indexed="81"/>
            <rFont val="MS P ゴシック"/>
            <family val="3"/>
            <charset val="128"/>
          </rPr>
          <t>プルダウンより選択してください。</t>
        </r>
      </text>
    </comment>
    <comment ref="D65" authorId="2" shapeId="0" xr:uid="{D0469EC9-E32F-49E5-931C-B159C3A101FC}">
      <text>
        <r>
          <rPr>
            <sz val="10"/>
            <color indexed="81"/>
            <rFont val="MS P ゴシック"/>
            <family val="3"/>
            <charset val="128"/>
          </rPr>
          <t>プルダウンより選択してください。</t>
        </r>
      </text>
    </comment>
    <comment ref="B71" authorId="2" shapeId="0" xr:uid="{E4833A6B-F7FC-4EED-8290-935193124B5C}">
      <text>
        <r>
          <rPr>
            <sz val="9"/>
            <color indexed="81"/>
            <rFont val="MS P ゴシック"/>
            <family val="3"/>
            <charset val="128"/>
          </rPr>
          <t xml:space="preserve">
</t>
        </r>
      </text>
    </comment>
    <comment ref="D71" authorId="2" shapeId="0" xr:uid="{EDDA7D01-682F-45E4-9492-FFFEB80E4EA1}">
      <text>
        <r>
          <rPr>
            <sz val="10"/>
            <color indexed="81"/>
            <rFont val="MS P ゴシック"/>
            <family val="3"/>
            <charset val="128"/>
          </rPr>
          <t>有、無いずれかのチェックをプルダウンより選択してください。</t>
        </r>
      </text>
    </comment>
    <comment ref="B75" authorId="2" shapeId="0" xr:uid="{5ACE6F93-D94B-471E-9C0D-90D3F7BA7217}">
      <text>
        <r>
          <rPr>
            <sz val="10"/>
            <color indexed="81"/>
            <rFont val="MS P ゴシック"/>
            <family val="3"/>
            <charset val="128"/>
          </rPr>
          <t>プルダウンより選択してください。</t>
        </r>
      </text>
    </comment>
    <comment ref="B77" authorId="2" shapeId="0" xr:uid="{72132A8A-9EB4-400C-8A60-907FFF67167D}">
      <text>
        <r>
          <rPr>
            <sz val="10"/>
            <color indexed="81"/>
            <rFont val="MS P ゴシック"/>
            <family val="3"/>
            <charset val="128"/>
          </rPr>
          <t>プルダウンより選択してください。</t>
        </r>
      </text>
    </comment>
    <comment ref="B80" authorId="2" shapeId="0" xr:uid="{B6090F56-D3A3-4A2D-9B8C-14DABE3E27AD}">
      <text>
        <r>
          <rPr>
            <sz val="10"/>
            <color indexed="81"/>
            <rFont val="MS P ゴシック"/>
            <family val="3"/>
            <charset val="128"/>
          </rPr>
          <t>プルダウンより選択してください。</t>
        </r>
      </text>
    </comment>
    <comment ref="B83" authorId="2" shapeId="0" xr:uid="{59ECDCBB-C07B-41A8-917C-7DA4C21DC151}">
      <text>
        <r>
          <rPr>
            <sz val="10"/>
            <color indexed="81"/>
            <rFont val="MS P ゴシック"/>
            <family val="3"/>
            <charset val="128"/>
          </rPr>
          <t>プルダウンより選択してください。</t>
        </r>
      </text>
    </comment>
    <comment ref="B86" authorId="2" shapeId="0" xr:uid="{8BFBC9DB-8711-406A-AB53-B09849E563E1}">
      <text>
        <r>
          <rPr>
            <sz val="10"/>
            <color indexed="81"/>
            <rFont val="MS P ゴシック"/>
            <family val="3"/>
            <charset val="128"/>
          </rPr>
          <t>プルダウンより選択してください。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小金丸 幸(Koganemaru Miyuki)</author>
  </authors>
  <commentList>
    <comment ref="A4" authorId="0" shapeId="0" xr:uid="{BE4D8FEE-AE74-402C-B79F-68FFEDB0FD9D}">
      <text>
        <r>
          <rPr>
            <sz val="11"/>
            <color indexed="81"/>
            <rFont val="MS P ゴシック"/>
            <family val="3"/>
            <charset val="128"/>
          </rPr>
          <t>ゼロエミはこの行にも反映される</t>
        </r>
        <r>
          <rPr>
            <sz val="12"/>
            <color indexed="81"/>
            <rFont val="MS P ゴシック"/>
            <family val="3"/>
            <charset val="128"/>
          </rPr>
          <t xml:space="preserve">
</t>
        </r>
      </text>
    </comment>
    <comment ref="H21" authorId="0" shapeId="0" xr:uid="{F1B0281B-6DDE-4D41-9F83-0349AAA36910}">
      <text>
        <r>
          <rPr>
            <sz val="11"/>
            <color indexed="81"/>
            <rFont val="MS P ゴシック"/>
            <family val="3"/>
            <charset val="128"/>
          </rPr>
          <t>要手入力</t>
        </r>
      </text>
    </comment>
    <comment ref="I73" authorId="0" shapeId="0" xr:uid="{5CEA37BB-64C6-46F1-A77B-594888DD653C}">
      <text>
        <r>
          <rPr>
            <sz val="11"/>
            <color indexed="81"/>
            <rFont val="MS P ゴシック"/>
            <family val="3"/>
            <charset val="128"/>
          </rPr>
          <t>要手入力</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小林 恒行(Kobayashi Tsuneyuki)</author>
    <author>田中 理紗(Tanaka Risa)</author>
  </authors>
  <commentList>
    <comment ref="K3" authorId="0" shapeId="0" xr:uid="{00000000-0006-0000-0600-000001000000}">
      <text>
        <r>
          <rPr>
            <sz val="10"/>
            <color indexed="81"/>
            <rFont val="ＭＳ Ｐゴシック"/>
            <family val="3"/>
            <charset val="128"/>
          </rPr>
          <t>申請日をご入力ください。</t>
        </r>
      </text>
    </comment>
    <comment ref="D5" authorId="1" shapeId="0" xr:uid="{00000000-0006-0000-0600-000002000000}">
      <text>
        <r>
          <rPr>
            <sz val="10"/>
            <color indexed="81"/>
            <rFont val="ＭＳ Ｐゴシック"/>
            <family val="3"/>
            <charset val="128"/>
          </rPr>
          <t>外国人の氏名はカタカナ等日本語で表記し、「旅券記載名のアルファベット表記」欄にアルファベットをご記入ください。</t>
        </r>
      </text>
    </comment>
    <comment ref="D10" authorId="1" shapeId="0" xr:uid="{00000000-0006-0000-0600-000003000000}">
      <text>
        <r>
          <rPr>
            <sz val="10"/>
            <color indexed="81"/>
            <rFont val="ＭＳ Ｐゴシック"/>
            <family val="3"/>
            <charset val="128"/>
          </rPr>
          <t>出身国と最終学歴の学校所在国が同一の場合は国内、異なる場合は海外を選択してください。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小林 恒行(Kobayashi Tsuneyuki)</author>
    <author>田中 理紗(Tanaka Risa)</author>
    <author>市川 聡明(Ichikawa Toshiaki)</author>
  </authors>
  <commentList>
    <comment ref="K3" authorId="0" shapeId="0" xr:uid="{A69783D4-15AD-4DFF-9B66-B011A0AD4D2C}">
      <text>
        <r>
          <rPr>
            <sz val="10"/>
            <color indexed="81"/>
            <rFont val="ＭＳ Ｐゴシック"/>
            <family val="3"/>
            <charset val="128"/>
          </rPr>
          <t>申請日をご入力ください。</t>
        </r>
      </text>
    </comment>
    <comment ref="D5" authorId="1" shapeId="0" xr:uid="{D6E053CD-EA97-4407-BCC6-7CF188C90DDB}">
      <text>
        <r>
          <rPr>
            <sz val="10"/>
            <color indexed="81"/>
            <rFont val="ＭＳ Ｐゴシック"/>
            <family val="3"/>
            <charset val="128"/>
          </rPr>
          <t>外国人の氏名はカタカナ等日本語で表記し、「旅券記載名のアルファベット表記」欄にアルファベットをご記入ください。</t>
        </r>
      </text>
    </comment>
    <comment ref="D10" authorId="1" shapeId="0" xr:uid="{B86C0919-67A4-4DA3-B2B5-64D281052948}">
      <text>
        <r>
          <rPr>
            <sz val="10"/>
            <color indexed="81"/>
            <rFont val="ＭＳ Ｐゴシック"/>
            <family val="3"/>
            <charset val="128"/>
          </rPr>
          <t>出身国と最終学歴の学校所在国が同一の場合は国内、異なる場合は海外を選択してください。</t>
        </r>
      </text>
    </comment>
    <comment ref="D25" authorId="2" shapeId="0" xr:uid="{C1D7E6AF-9449-4A9A-8418-3626D0601DFB}">
      <text>
        <r>
          <rPr>
            <sz val="10"/>
            <color indexed="81"/>
            <rFont val="MS P ゴシック"/>
            <family val="3"/>
            <charset val="128"/>
          </rPr>
          <t>当該言語の通訳業務をいつから開始したかが分かるように記載してください。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B6" authorId="0" shapeId="0" xr:uid="{D0FD4E15-15A3-4DEA-8E62-96F75E3AAF5C}">
      <text>
        <r>
          <rPr>
            <sz val="10"/>
            <color indexed="81"/>
            <rFont val="MS P ゴシック"/>
            <family val="3"/>
            <charset val="128"/>
          </rPr>
          <t>プルダウンで「Mr.」または「Ms.」を選択してください。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B10" authorId="0" shapeId="0" xr:uid="{270A209A-6237-4C82-8255-A36CCF3283C1}">
      <text>
        <r>
          <rPr>
            <sz val="10"/>
            <color indexed="81"/>
            <rFont val="MS P ゴシック"/>
            <family val="3"/>
            <charset val="128"/>
          </rPr>
          <t>出発日の日付を入力すると2日目以降の日付が表示されます。</t>
        </r>
      </text>
    </comment>
    <comment ref="D29" authorId="0" shapeId="0" xr:uid="{FFAA4AD7-7156-4A54-9F5E-66E8F0D1B297}">
      <text>
        <r>
          <rPr>
            <sz val="11"/>
            <color indexed="81"/>
            <rFont val="MS P ゴシック"/>
            <family val="3"/>
            <charset val="128"/>
          </rPr>
          <t>プルダウンより選択してください。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B10" authorId="0" shapeId="0" xr:uid="{0E5C04C5-677B-4654-B098-E3FB5B823EC1}">
      <text>
        <r>
          <rPr>
            <sz val="10"/>
            <color indexed="81"/>
            <rFont val="MS P ゴシック"/>
            <family val="3"/>
            <charset val="128"/>
          </rPr>
          <t>出発日の日付を入力すると2日目以降の日付が表示されます。</t>
        </r>
      </text>
    </comment>
    <comment ref="D29" authorId="0" shapeId="0" xr:uid="{C9D954A4-BFAB-405D-B917-040331B9996A}">
      <text>
        <r>
          <rPr>
            <sz val="11"/>
            <color indexed="81"/>
            <rFont val="MS P ゴシック"/>
            <family val="3"/>
            <charset val="128"/>
          </rPr>
          <t>プルダウンより選択してください。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B10" authorId="0" shapeId="0" xr:uid="{E4226017-34E7-4034-95B7-116532E62BD8}">
      <text>
        <r>
          <rPr>
            <sz val="10"/>
            <color indexed="81"/>
            <rFont val="MS P ゴシック"/>
            <family val="3"/>
            <charset val="128"/>
          </rPr>
          <t>出発日の日付を入力すると2日目以降の日付が表示されます。</t>
        </r>
      </text>
    </comment>
    <comment ref="D29" authorId="0" shapeId="0" xr:uid="{A242764C-907F-4D30-A255-8EA6DD735AB4}">
      <text>
        <r>
          <rPr>
            <sz val="11"/>
            <color indexed="81"/>
            <rFont val="MS P ゴシック"/>
            <family val="3"/>
            <charset val="128"/>
          </rPr>
          <t>プルダウンより選択してください。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B10" authorId="0" shapeId="0" xr:uid="{95929F47-EE45-47B4-8E8C-941194BCB3B6}">
      <text>
        <r>
          <rPr>
            <sz val="10"/>
            <color indexed="81"/>
            <rFont val="MS P ゴシック"/>
            <family val="3"/>
            <charset val="128"/>
          </rPr>
          <t>出発日の日付を入力すると2日目以降の日付が表示されます。</t>
        </r>
      </text>
    </comment>
    <comment ref="D29" authorId="0" shapeId="0" xr:uid="{E147C523-D871-49D5-9163-D265CE4C3E52}">
      <text>
        <r>
          <rPr>
            <sz val="11"/>
            <color indexed="81"/>
            <rFont val="MS P ゴシック"/>
            <family val="3"/>
            <charset val="128"/>
          </rPr>
          <t>プルダウンより選択してください。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B10" authorId="0" shapeId="0" xr:uid="{F0969E87-09CE-42FE-83F3-8CE60B0FD227}">
      <text>
        <r>
          <rPr>
            <sz val="10"/>
            <color indexed="81"/>
            <rFont val="MS P ゴシック"/>
            <family val="3"/>
            <charset val="128"/>
          </rPr>
          <t>出発日の日付を入力すると2日目以降の日付が表示されます。</t>
        </r>
      </text>
    </comment>
    <comment ref="D29" authorId="0" shapeId="0" xr:uid="{D265C8A0-D933-42CC-9AFD-1BCE99E71472}">
      <text>
        <r>
          <rPr>
            <sz val="11"/>
            <color indexed="81"/>
            <rFont val="MS P ゴシック"/>
            <family val="3"/>
            <charset val="128"/>
          </rPr>
          <t>プルダウンより選択してください。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B10" authorId="0" shapeId="0" xr:uid="{50B7FCD4-25A3-4046-9EE3-445C84892A4F}">
      <text>
        <r>
          <rPr>
            <sz val="10"/>
            <color indexed="81"/>
            <rFont val="MS P ゴシック"/>
            <family val="3"/>
            <charset val="128"/>
          </rPr>
          <t>出発日の日付を入力すると2日目以降の日付が表示されます。</t>
        </r>
      </text>
    </comment>
    <comment ref="D29" authorId="0" shapeId="0" xr:uid="{D155936E-490B-4536-8648-6ABCDAC05764}">
      <text>
        <r>
          <rPr>
            <sz val="11"/>
            <color indexed="81"/>
            <rFont val="MS P ゴシック"/>
            <family val="3"/>
            <charset val="128"/>
          </rPr>
          <t>プルダウンより選択してください。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C34" authorId="0" shapeId="0" xr:uid="{9CBC2076-9730-485D-AAEA-DFD464142475}">
      <text>
        <r>
          <rPr>
            <sz val="10"/>
            <color indexed="81"/>
            <rFont val="MS P ゴシック"/>
            <family val="3"/>
            <charset val="128"/>
          </rPr>
          <t>Yes、Noいずれかのチェックをプルダウンより選択してください。</t>
        </r>
      </text>
    </comment>
    <comment ref="E34" authorId="0" shapeId="0" xr:uid="{99AB22EE-BBBF-48AE-80D9-B5BF40A971E8}">
      <text/>
    </comment>
    <comment ref="B36" authorId="0" shapeId="0" xr:uid="{E610012F-92C4-46A7-A3C7-852355D7BEF5}">
      <text>
        <r>
          <rPr>
            <sz val="10"/>
            <color indexed="81"/>
            <rFont val="MS P ゴシック"/>
            <family val="3"/>
            <charset val="128"/>
          </rPr>
          <t>プルダウンより選択してください。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田中 理紗(Tanaka Risa)</author>
    <author>小金丸 幸(Koganemaru Miyuki)</author>
    <author>市川 聡明(Ichikawa Toshiaki)</author>
  </authors>
  <commentList>
    <comment ref="J3" authorId="0" shapeId="0" xr:uid="{3E3FD934-640E-443D-B512-F2544C6D5830}">
      <text>
        <r>
          <rPr>
            <sz val="10"/>
            <color indexed="81"/>
            <rFont val="ＭＳ Ｐゴシック"/>
            <family val="3"/>
            <charset val="128"/>
          </rPr>
          <t>申請日をご入力ください</t>
        </r>
      </text>
    </comment>
    <comment ref="J20" authorId="1" shapeId="0" xr:uid="{8B8BF0C6-DC5D-4EEC-9374-74F3DD259B0B}">
      <text>
        <r>
          <rPr>
            <sz val="10"/>
            <color indexed="81"/>
            <rFont val="MS P ゴシック"/>
            <family val="3"/>
            <charset val="128"/>
          </rPr>
          <t>押印後、オリジナルを郵送してください。</t>
        </r>
      </text>
    </comment>
    <comment ref="K33" authorId="2" shapeId="0" xr:uid="{D63CD1BC-5CD5-4046-A9E0-22D7790B8930}">
      <text>
        <r>
          <rPr>
            <sz val="10"/>
            <color indexed="81"/>
            <rFont val="MS P ゴシック"/>
            <family val="3"/>
            <charset val="128"/>
          </rPr>
          <t>該当するものにチェックを入れてください。
「その他」を選択した場合は、カッコ内に変更事項を
ご記入ください。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竹村 育枝(Takemura Ikue)</author>
    <author>市川 聡明(Ichikawa Toshiaki)</author>
    <author>小金丸 幸(Koganemaru Miyuki)</author>
  </authors>
  <commentList>
    <comment ref="H3" authorId="0" shapeId="0" xr:uid="{00000000-0006-0000-0C00-000001000000}">
      <text>
        <r>
          <rPr>
            <sz val="10"/>
            <color indexed="81"/>
            <rFont val="ＭＳ Ｐゴシック"/>
            <family val="3"/>
            <charset val="128"/>
          </rPr>
          <t>報告日をご入力ください。</t>
        </r>
      </text>
    </comment>
    <comment ref="H16" authorId="1" shapeId="0" xr:uid="{925B76EA-97CC-44E2-A78B-6914F3276CB1}">
      <text>
        <r>
          <rPr>
            <sz val="10"/>
            <color indexed="81"/>
            <rFont val="MS P ゴシック"/>
            <family val="3"/>
            <charset val="128"/>
          </rPr>
          <t>適格請求書発行事業者
登録番号を記載してください。</t>
        </r>
      </text>
    </comment>
    <comment ref="F31" authorId="2" shapeId="0" xr:uid="{8D9471F1-DAC4-4C8B-B081-6E8184EFBAA9}">
      <text>
        <r>
          <rPr>
            <sz val="10"/>
            <color indexed="81"/>
            <rFont val="MS P ゴシック"/>
            <family val="3"/>
            <charset val="128"/>
          </rPr>
          <t>精算通貨で「その他」を選択した場合は、通貨名をご記入ください。</t>
        </r>
      </text>
    </comment>
    <comment ref="G31" authorId="2" shapeId="0" xr:uid="{C3C1E3AC-AE73-4F09-ACBF-8AC1F15A4A02}">
      <text>
        <r>
          <rPr>
            <sz val="10"/>
            <color indexed="81"/>
            <rFont val="MS P ゴシック"/>
            <family val="3"/>
            <charset val="128"/>
          </rPr>
          <t>日本円以外の場合は表示（単価）を変更してください。</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小金丸 幸(Koganemaru Miyuki)</author>
  </authors>
  <commentList>
    <comment ref="I1" authorId="0" shapeId="0" xr:uid="{4721B1FB-E95C-4775-807C-4CCFD4E0DE67}">
      <text>
        <r>
          <rPr>
            <sz val="10"/>
            <color indexed="81"/>
            <rFont val="MS P ゴシック"/>
            <family val="3"/>
            <charset val="128"/>
          </rPr>
          <t>2023/10以降の精算払い請求書の場合：
「課税対象」となるのは「原稿料」のみ</t>
        </r>
      </text>
    </comment>
    <comment ref="K1" authorId="0" shapeId="0" xr:uid="{6ACE0A16-81D0-4F36-A96F-CA73CEEB2798}">
      <text>
        <r>
          <rPr>
            <sz val="10"/>
            <color indexed="81"/>
            <rFont val="MS P ゴシック"/>
            <family val="3"/>
            <charset val="128"/>
          </rPr>
          <t>補助対象「○」「×」をプルダウンより選択。「○」のみ算出内訳で集計される</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T91" authorId="0" shapeId="0" xr:uid="{28E85987-0013-4093-B18C-9D4B6FFE7998}">
      <text>
        <r>
          <rPr>
            <sz val="10"/>
            <color indexed="81"/>
            <rFont val="MS P ゴシック"/>
            <family val="3"/>
            <charset val="128"/>
          </rPr>
          <t>1～10のいずれかにチェックを入れてください。</t>
        </r>
      </text>
    </comment>
    <comment ref="T98" authorId="0" shapeId="0" xr:uid="{523C24FA-756A-41D3-A613-4ADBF65B3382}">
      <text>
        <r>
          <rPr>
            <sz val="10"/>
            <color indexed="81"/>
            <rFont val="MS P ゴシック"/>
            <family val="3"/>
            <charset val="128"/>
          </rPr>
          <t>1～10のいずれかにチェックを入れてください。</t>
        </r>
      </text>
    </comment>
    <comment ref="T103" authorId="0" shapeId="0" xr:uid="{DC4129CF-1C64-48EE-91A6-ABA43CF444EF}">
      <text>
        <r>
          <rPr>
            <sz val="10"/>
            <color indexed="81"/>
            <rFont val="MS P ゴシック"/>
            <family val="3"/>
            <charset val="128"/>
          </rPr>
          <t>1～10のいずれかにチェックを入れてください。
参加者による評価結果を踏まえ記入してください。</t>
        </r>
      </text>
    </comment>
    <comment ref="T109" authorId="0" shapeId="0" xr:uid="{DA45616B-977C-471F-AFAF-8B9FAACED449}">
      <text>
        <r>
          <rPr>
            <sz val="10"/>
            <color indexed="81"/>
            <rFont val="MS P ゴシック"/>
            <family val="3"/>
            <charset val="128"/>
          </rPr>
          <t>1～10のいずれかにチェックを入れてください。</t>
        </r>
      </text>
    </comment>
    <comment ref="D115" authorId="0" shapeId="0" xr:uid="{0960AA30-D3AE-491A-8AF5-C5B9F9BEF3F5}">
      <text>
        <r>
          <rPr>
            <sz val="10"/>
            <color indexed="81"/>
            <rFont val="MS P ゴシック"/>
            <family val="3"/>
            <charset val="128"/>
          </rPr>
          <t>費用は概算で構いません。
費用には直接費、直接・間接人件費を含みます。</t>
        </r>
      </text>
    </comment>
    <comment ref="T118" authorId="0" shapeId="0" xr:uid="{B0A5AA26-212B-438E-8304-F96D388864F3}">
      <text>
        <r>
          <rPr>
            <sz val="10"/>
            <color indexed="81"/>
            <rFont val="MS P ゴシック"/>
            <family val="3"/>
            <charset val="128"/>
          </rPr>
          <t>いずれかにチェックを入れてください。</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B6" authorId="0" shapeId="0" xr:uid="{D1C603CD-1A19-4813-B8E6-BD57A150D190}">
      <text>
        <r>
          <rPr>
            <sz val="10"/>
            <color indexed="81"/>
            <rFont val="MS P ゴシック"/>
            <family val="3"/>
            <charset val="128"/>
          </rPr>
          <t>プルダウンで「Mr.」または「Ms.」を選択してください。</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小金丸 幸(Koganemaru Miyuki)</author>
    <author>市川 聡明(Ichikawa Toshiaki)</author>
  </authors>
  <commentList>
    <comment ref="B9" authorId="0" shapeId="0" xr:uid="{E78038DC-5E45-4D97-AD51-6F6D97FA89A7}">
      <text>
        <r>
          <rPr>
            <sz val="9"/>
            <color indexed="81"/>
            <rFont val="MS P ゴシック"/>
            <family val="3"/>
            <charset val="128"/>
          </rPr>
          <t xml:space="preserve">プルダウンで選択
</t>
        </r>
      </text>
    </comment>
    <comment ref="I46" authorId="1" shapeId="0" xr:uid="{9C50044F-3850-4029-9EA5-BE8F12015DE2}">
      <text>
        <r>
          <rPr>
            <sz val="10"/>
            <color indexed="81"/>
            <rFont val="MS P ゴシック"/>
            <family val="3"/>
            <charset val="128"/>
          </rPr>
          <t>補助対象となるのは一人の講師につき1日あたり6時間までです。</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I7" authorId="0" shapeId="0" xr:uid="{67103588-C0A6-49BE-A1EF-793F6617CC40}">
      <text>
        <r>
          <rPr>
            <sz val="11"/>
            <color indexed="81"/>
            <rFont val="MS P ゴシック"/>
            <family val="3"/>
            <charset val="128"/>
          </rPr>
          <t>プルダウンより選択してください。</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I7" authorId="0" shapeId="0" xr:uid="{991D9D7E-D517-483E-9245-66A9F5A5705E}">
      <text>
        <r>
          <rPr>
            <sz val="11"/>
            <color indexed="81"/>
            <rFont val="MS P ゴシック"/>
            <family val="3"/>
            <charset val="128"/>
          </rPr>
          <t>プルダウンより選択してください。</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I7" authorId="0" shapeId="0" xr:uid="{6AE3E6B4-EDD9-43A4-86FB-2B4AE618FC7A}">
      <text>
        <r>
          <rPr>
            <sz val="11"/>
            <color indexed="81"/>
            <rFont val="MS P ゴシック"/>
            <family val="3"/>
            <charset val="128"/>
          </rPr>
          <t>プルダウンより選択してください。</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I7" authorId="0" shapeId="0" xr:uid="{1511D3EC-44ED-48B5-A28E-033A7F4F8CD8}">
      <text>
        <r>
          <rPr>
            <sz val="11"/>
            <color indexed="81"/>
            <rFont val="MS P ゴシック"/>
            <family val="3"/>
            <charset val="128"/>
          </rPr>
          <t>プルダウンより選択してください。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小金丸 幸(Koganemaru Miyuki)</author>
  </authors>
  <commentList>
    <comment ref="A9" authorId="0" shapeId="0" xr:uid="{ADB91CA4-1AB1-4B50-B8C1-EBBD8D8307CF}">
      <text>
        <r>
          <rPr>
            <sz val="10"/>
            <color indexed="81"/>
            <rFont val="MS P ゴシック"/>
            <family val="3"/>
            <charset val="128"/>
          </rPr>
          <t>初日の日付を入力すると2日目以降の日付が表示されます。</t>
        </r>
      </text>
    </comment>
    <comment ref="B9" authorId="1" shapeId="0" xr:uid="{86D9950B-4BE7-4630-BFF5-CFCA454606B3}">
      <text>
        <r>
          <rPr>
            <sz val="9"/>
            <color indexed="81"/>
            <rFont val="MS P ゴシック"/>
            <family val="3"/>
            <charset val="128"/>
          </rPr>
          <t>プルダウンより選択</t>
        </r>
      </text>
    </comment>
    <comment ref="F9" authorId="0" shapeId="0" xr:uid="{E322DA7F-DB7D-4B47-A4A9-C72AD926B189}">
      <text>
        <r>
          <rPr>
            <sz val="9"/>
            <color indexed="81"/>
            <rFont val="MS P ゴシック"/>
            <family val="3"/>
            <charset val="128"/>
          </rPr>
          <t>講師名はフルネームで記入してください</t>
        </r>
      </text>
    </comment>
    <comment ref="H9" authorId="0" shapeId="0" xr:uid="{0A6AFFA7-2AB8-419D-920A-3DD2B0174483}">
      <text>
        <r>
          <rPr>
            <sz val="9"/>
            <color indexed="81"/>
            <rFont val="MS P ゴシック"/>
            <family val="3"/>
            <charset val="128"/>
          </rPr>
          <t>通訳者名はフルネームで記入してください</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I7" authorId="0" shapeId="0" xr:uid="{BB74E041-24CC-41CE-8737-B79E7D34CED4}">
      <text>
        <r>
          <rPr>
            <sz val="11"/>
            <color indexed="81"/>
            <rFont val="MS P ゴシック"/>
            <family val="3"/>
            <charset val="128"/>
          </rPr>
          <t>プルダウンより選択してください。</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I7" authorId="0" shapeId="0" xr:uid="{13355956-AAB2-4AE0-8C42-9CBB9F72F29A}">
      <text>
        <r>
          <rPr>
            <sz val="11"/>
            <color indexed="81"/>
            <rFont val="MS P ゴシック"/>
            <family val="3"/>
            <charset val="128"/>
          </rPr>
          <t>プルダウンより選択してください。</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田中 理紗(Tanaka Risa)</author>
    <author>市川 聡明(Ichikawa Toshiaki)</author>
  </authors>
  <commentList>
    <comment ref="E6" authorId="0" shapeId="0" xr:uid="{00000000-0006-0000-1400-000001000000}">
      <text>
        <r>
          <rPr>
            <sz val="10"/>
            <color indexed="81"/>
            <rFont val="ＭＳ Ｐゴシック"/>
            <family val="3"/>
            <charset val="128"/>
          </rPr>
          <t>1日あたりの日当を現地通貨でご入力ください。</t>
        </r>
      </text>
    </comment>
    <comment ref="G6" authorId="1" shapeId="0" xr:uid="{41B8D690-74CA-4AD0-98EE-7AB85EC3FB89}">
      <text>
        <r>
          <rPr>
            <sz val="10"/>
            <color indexed="81"/>
            <rFont val="MS P ゴシック"/>
            <family val="3"/>
            <charset val="128"/>
          </rPr>
          <t>日当の支給対象となる日数をご記入ください</t>
        </r>
        <r>
          <rPr>
            <sz val="9"/>
            <color indexed="81"/>
            <rFont val="MS P ゴシック"/>
            <family val="3"/>
            <charset val="128"/>
          </rPr>
          <t>。</t>
        </r>
      </text>
    </comment>
    <comment ref="K6" authorId="0" shapeId="0" xr:uid="{00000000-0006-0000-1400-000002000000}">
      <text>
        <r>
          <rPr>
            <sz val="10"/>
            <color indexed="81"/>
            <rFont val="ＭＳ Ｐゴシック"/>
            <family val="3"/>
            <charset val="128"/>
          </rPr>
          <t>現地通貨の単位をご記入ください。</t>
        </r>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C15" authorId="0" shapeId="0" xr:uid="{99169A05-9832-4277-AD77-5FA3FA2C82C6}">
      <text>
        <r>
          <rPr>
            <sz val="10"/>
            <color indexed="81"/>
            <rFont val="MS P ゴシック"/>
            <family val="3"/>
            <charset val="128"/>
          </rPr>
          <t>通貨単位をご入力ください。</t>
        </r>
      </text>
    </comment>
    <comment ref="D15" authorId="0" shapeId="0" xr:uid="{FC54026E-2019-436D-AF72-ECA86708E0CD}">
      <text>
        <r>
          <rPr>
            <sz val="10"/>
            <color indexed="81"/>
            <rFont val="MS P ゴシック"/>
            <family val="3"/>
            <charset val="128"/>
          </rPr>
          <t>研修協力謝金の単価をご入力ください。</t>
        </r>
        <r>
          <rPr>
            <sz val="9"/>
            <color indexed="81"/>
            <rFont val="MS P ゴシック"/>
            <family val="3"/>
            <charset val="128"/>
          </rPr>
          <t xml:space="preserve">
</t>
        </r>
      </text>
    </comment>
    <comment ref="C18" authorId="0" shapeId="0" xr:uid="{8B681FCD-A07E-4C93-9259-0206551B7F91}">
      <text/>
    </comment>
    <comment ref="H19" authorId="0" shapeId="0" xr:uid="{86A5AE17-948A-4909-A04B-472A6B841FEB}">
      <text>
        <r>
          <rPr>
            <sz val="10"/>
            <color indexed="81"/>
            <rFont val="MS P ゴシック"/>
            <family val="3"/>
            <charset val="128"/>
          </rPr>
          <t>請求書発行日をご入力ください。</t>
        </r>
      </text>
    </comment>
    <comment ref="C23" authorId="0" shapeId="0" xr:uid="{AD241024-0153-4DED-BD20-67C19E06E55C}">
      <text>
        <r>
          <rPr>
            <sz val="10"/>
            <color indexed="81"/>
            <rFont val="MS P ゴシック"/>
            <family val="3"/>
            <charset val="128"/>
          </rPr>
          <t>署名者の氏名、職位をご入力ください。</t>
        </r>
      </text>
    </comment>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H19" authorId="0" shapeId="0" xr:uid="{B4864367-A50A-4C72-A12D-D0900D76E355}">
      <text>
        <r>
          <rPr>
            <sz val="10"/>
            <color indexed="81"/>
            <rFont val="MS P ゴシック"/>
            <family val="3"/>
            <charset val="128"/>
          </rPr>
          <t>研修協力謝金受領日をご入力ください。</t>
        </r>
      </text>
    </comment>
  </commentList>
</comments>
</file>

<file path=xl/comments35.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C28" authorId="0" shapeId="0" xr:uid="{CEDA004D-6278-47B7-BCDD-50BA42FF5D2C}">
      <text>
        <r>
          <rPr>
            <sz val="10"/>
            <color indexed="81"/>
            <rFont val="MS P ゴシック"/>
            <family val="3"/>
            <charset val="128"/>
          </rPr>
          <t>ハイフンを入れてください。</t>
        </r>
      </text>
    </comment>
    <comment ref="C40" authorId="0" shapeId="0" xr:uid="{AA201F9E-FEF8-41BE-A5BD-D7134A62A315}">
      <text>
        <r>
          <rPr>
            <sz val="10"/>
            <color indexed="81"/>
            <rFont val="MS P ゴシック"/>
            <family val="3"/>
            <charset val="128"/>
          </rPr>
          <t>口座名義がアルファベットの場合は、アルファベットを入力してください。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F8" authorId="0" shapeId="0" xr:uid="{B8A93851-4EEB-45BF-9C9E-B4D5E1D2BE68}">
      <text>
        <r>
          <rPr>
            <sz val="9"/>
            <color indexed="81"/>
            <rFont val="MS P ゴシック"/>
            <family val="3"/>
            <charset val="128"/>
          </rPr>
          <t>講師名はフルネームで記入してください</t>
        </r>
      </text>
    </comment>
    <comment ref="H8" authorId="0" shapeId="0" xr:uid="{E9F405DB-F7EF-40C6-BD4C-3A6E36655E8D}">
      <text>
        <r>
          <rPr>
            <sz val="9"/>
            <color indexed="81"/>
            <rFont val="MS P ゴシック"/>
            <family val="3"/>
            <charset val="128"/>
          </rPr>
          <t>通訳者名はフルネームで記入してください</t>
        </r>
      </text>
    </comment>
    <comment ref="O9" authorId="0" shapeId="0" xr:uid="{CE7FA18B-195B-43A3-BA7E-DA55908ABF9E}">
      <text>
        <r>
          <rPr>
            <sz val="10"/>
            <color indexed="81"/>
            <rFont val="MS P ゴシック"/>
            <family val="3"/>
            <charset val="128"/>
          </rPr>
          <t>現地講師（Setiawan氏）の講義は通訳なしのため、通訳時間には含めず</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田中 理紗(Tanaka Risa)</author>
    <author>小金丸 幸(Koganemaru Miyuki)</author>
    <author>市川 聡明(Ichikawa Toshiaki)</author>
  </authors>
  <commentList>
    <comment ref="J3" authorId="0" shapeId="0" xr:uid="{00000000-0006-0000-0300-000001000000}">
      <text>
        <r>
          <rPr>
            <sz val="10"/>
            <color indexed="81"/>
            <rFont val="ＭＳ Ｐゴシック"/>
            <family val="3"/>
            <charset val="128"/>
          </rPr>
          <t>申請日をご入力ください。</t>
        </r>
      </text>
    </comment>
    <comment ref="J20" authorId="1" shapeId="0" xr:uid="{CFE44E30-0E03-4932-AB9E-DA242B30E7EE}">
      <text>
        <r>
          <rPr>
            <sz val="10"/>
            <color indexed="81"/>
            <rFont val="MS P ゴシック"/>
            <family val="3"/>
            <charset val="128"/>
          </rPr>
          <t>代表者印を押印し、原本をAOTSへご郵送ください。
申請手続きを社内の代理者に委任することも可能です。この場合、委任状をAOTSへご提出ください（書式あり）。
委任状は年度毎にご提出が必要です。
代表者や代理人に変更が生じた場合もご提出ください。</t>
        </r>
      </text>
    </comment>
    <comment ref="D24" authorId="2" shapeId="0" xr:uid="{87AA9B88-AAB7-4F78-9B23-F11848EB5481}">
      <text>
        <r>
          <rPr>
            <sz val="10"/>
            <color indexed="81"/>
            <rFont val="MS P ゴシック"/>
            <family val="3"/>
            <charset val="128"/>
          </rPr>
          <t>16～18行目の本社所在地と同じ場合、
「同上」と入力してください。</t>
        </r>
      </text>
    </comment>
    <comment ref="B55" authorId="2" shapeId="0" xr:uid="{B01C4A97-4049-45AB-94DC-E54B98764C57}">
      <text>
        <r>
          <rPr>
            <sz val="10"/>
            <color indexed="81"/>
            <rFont val="MS P ゴシック"/>
            <family val="3"/>
            <charset val="128"/>
          </rPr>
          <t>通訳が未定の場合は、後日の提出で構いません。</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田中 理紗(Tanaka Risa)</author>
    <author>小金丸 幸(Koganemaru Miyuki)</author>
  </authors>
  <commentList>
    <comment ref="J6" authorId="0" shapeId="0" xr:uid="{00000000-0006-0000-0400-000001000000}">
      <text>
        <r>
          <rPr>
            <sz val="10"/>
            <color indexed="81"/>
            <rFont val="ＭＳ Ｐゴシック"/>
            <family val="3"/>
            <charset val="128"/>
          </rPr>
          <t>申請日をご入力ください。</t>
        </r>
      </text>
    </comment>
    <comment ref="F17" authorId="1" shapeId="0" xr:uid="{CAF1A04E-2EFB-4F01-8EF6-1171505DF964}">
      <text>
        <r>
          <rPr>
            <sz val="10"/>
            <color indexed="81"/>
            <rFont val="MS P ゴシック"/>
            <family val="3"/>
            <charset val="128"/>
          </rPr>
          <t>押印不要です。</t>
        </r>
        <r>
          <rPr>
            <sz val="9"/>
            <color indexed="81"/>
            <rFont val="MS P ゴシック"/>
            <family val="3"/>
            <charset val="128"/>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田中 理紗(Tanaka Risa)</author>
  </authors>
  <commentList>
    <comment ref="J6" authorId="0" shapeId="0" xr:uid="{ACE4265D-7CE1-4C75-B0AA-B5ADA90664EA}">
      <text>
        <r>
          <rPr>
            <sz val="10"/>
            <color indexed="81"/>
            <rFont val="ＭＳ Ｐゴシック"/>
            <family val="3"/>
            <charset val="128"/>
          </rPr>
          <t>申請日をご入力ください。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R5" authorId="0" shapeId="0" xr:uid="{A29B669F-0A46-439D-928E-F7F8068D168D}">
      <text>
        <r>
          <rPr>
            <sz val="10"/>
            <color indexed="81"/>
            <rFont val="MS P ゴシック"/>
            <family val="3"/>
            <charset val="128"/>
          </rPr>
          <t>プルダウンより選択してください。</t>
        </r>
      </text>
    </comment>
    <comment ref="F15" authorId="0" shapeId="0" xr:uid="{5262F3D2-5149-4A82-A953-B1548C4A7EA0}">
      <text>
        <r>
          <rPr>
            <sz val="10"/>
            <color indexed="81"/>
            <rFont val="MS P ゴシック"/>
            <family val="3"/>
            <charset val="128"/>
          </rPr>
          <t>第三国型の場合、研修生の国別内訳を記入
【例】30名（タイ15名、マレーシア8名、インドネシア7名）</t>
        </r>
      </text>
    </comment>
    <comment ref="F59" authorId="0" shapeId="0" xr:uid="{4858E281-6A71-488A-9250-98FD63810FCB}">
      <text>
        <r>
          <rPr>
            <sz val="10"/>
            <color indexed="81"/>
            <rFont val="MS P ゴシック"/>
            <family val="3"/>
            <charset val="128"/>
          </rPr>
          <t>「無」の場合、プルダウンより「レ」を
選択してください。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R5" authorId="0" shapeId="0" xr:uid="{C5D2DB2D-DEC7-4561-8961-2B7C8B3DE109}">
      <text>
        <r>
          <rPr>
            <sz val="10"/>
            <color indexed="81"/>
            <rFont val="MS P ゴシック"/>
            <family val="3"/>
            <charset val="128"/>
          </rPr>
          <t>プルダウンより選択してください。</t>
        </r>
      </text>
    </comment>
    <comment ref="F59" authorId="0" shapeId="0" xr:uid="{ECE0B163-729E-4F46-A24D-C368FBB3E4A9}">
      <text>
        <r>
          <rPr>
            <sz val="10"/>
            <color indexed="81"/>
            <rFont val="MS P ゴシック"/>
            <family val="3"/>
            <charset val="128"/>
          </rPr>
          <t>「無」の場合、プルダウンより「レ」を
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<sst xmlns="http://schemas.openxmlformats.org/spreadsheetml/2006/main" count="3033" uniqueCount="1363">
  <si>
    <t>①</t>
    <phoneticPr fontId="1"/>
  </si>
  <si>
    <t>②</t>
    <phoneticPr fontId="1"/>
  </si>
  <si>
    <t>③</t>
  </si>
  <si>
    <t>⑤</t>
  </si>
  <si>
    <t>⑥</t>
  </si>
  <si>
    <t>⑦</t>
  </si>
  <si>
    <t>海外研修実施申請書</t>
    <rPh sb="0" eb="2">
      <t>カイガイ</t>
    </rPh>
    <rPh sb="2" eb="4">
      <t>ケンシュウ</t>
    </rPh>
    <rPh sb="4" eb="6">
      <t>ジッシ</t>
    </rPh>
    <rPh sb="6" eb="9">
      <t>シンセイショ</t>
    </rPh>
    <phoneticPr fontId="1"/>
  </si>
  <si>
    <t>⑧</t>
  </si>
  <si>
    <t>2.</t>
    <phoneticPr fontId="1"/>
  </si>
  <si>
    <t>通訳略歴書</t>
    <phoneticPr fontId="1"/>
  </si>
  <si>
    <t>海外研修完了報告及び精算払請求書</t>
    <rPh sb="0" eb="2">
      <t>カイガイ</t>
    </rPh>
    <rPh sb="2" eb="4">
      <t>ケンシュウ</t>
    </rPh>
    <rPh sb="4" eb="6">
      <t>カンリョウ</t>
    </rPh>
    <rPh sb="6" eb="8">
      <t>ホウコク</t>
    </rPh>
    <rPh sb="8" eb="9">
      <t>オヨ</t>
    </rPh>
    <rPh sb="10" eb="12">
      <t>セイサン</t>
    </rPh>
    <rPh sb="12" eb="13">
      <t>バラ</t>
    </rPh>
    <rPh sb="13" eb="15">
      <t>セイキュウ</t>
    </rPh>
    <rPh sb="15" eb="16">
      <t>ショ</t>
    </rPh>
    <phoneticPr fontId="1"/>
  </si>
  <si>
    <t>海外研修実施結果（報告書）</t>
    <rPh sb="0" eb="2">
      <t>カイガイ</t>
    </rPh>
    <rPh sb="2" eb="4">
      <t>ケンシュウ</t>
    </rPh>
    <rPh sb="4" eb="6">
      <t>ジッシ</t>
    </rPh>
    <rPh sb="6" eb="8">
      <t>ケッカ</t>
    </rPh>
    <rPh sb="9" eb="12">
      <t>ホウコクショ</t>
    </rPh>
    <phoneticPr fontId="1"/>
  </si>
  <si>
    <t>海外研修実績日程表</t>
    <rPh sb="0" eb="2">
      <t>カイガイ</t>
    </rPh>
    <rPh sb="2" eb="4">
      <t>ケンシュウ</t>
    </rPh>
    <rPh sb="4" eb="6">
      <t>ジッセキ</t>
    </rPh>
    <rPh sb="6" eb="9">
      <t>ニッテイヒョウ</t>
    </rPh>
    <phoneticPr fontId="1"/>
  </si>
  <si>
    <t>参加者日当領収書</t>
    <phoneticPr fontId="1"/>
  </si>
  <si>
    <t>研修協力謝金請求書</t>
    <phoneticPr fontId="1"/>
  </si>
  <si>
    <t>研修協力謝金領収書</t>
    <phoneticPr fontId="1"/>
  </si>
  <si>
    <t>参加者出欠確認表</t>
    <rPh sb="0" eb="3">
      <t>サンカシャ</t>
    </rPh>
    <rPh sb="3" eb="5">
      <t>シュッケツ</t>
    </rPh>
    <rPh sb="5" eb="7">
      <t>カクニン</t>
    </rPh>
    <rPh sb="7" eb="8">
      <t>オモテ</t>
    </rPh>
    <phoneticPr fontId="1"/>
  </si>
  <si>
    <t>1）</t>
    <phoneticPr fontId="1"/>
  </si>
  <si>
    <t>2）</t>
    <phoneticPr fontId="1"/>
  </si>
  <si>
    <t>3）</t>
    <phoneticPr fontId="1"/>
  </si>
  <si>
    <t>実施形態</t>
    <rPh sb="0" eb="2">
      <t>ジッシ</t>
    </rPh>
    <rPh sb="2" eb="4">
      <t>ケイタイ</t>
    </rPh>
    <phoneticPr fontId="1"/>
  </si>
  <si>
    <t>住所</t>
    <rPh sb="0" eb="2">
      <t>ジュウショ</t>
    </rPh>
    <phoneticPr fontId="1"/>
  </si>
  <si>
    <t>（和）</t>
    <rPh sb="1" eb="2">
      <t>ワ</t>
    </rPh>
    <phoneticPr fontId="1"/>
  </si>
  <si>
    <t>（英）</t>
    <rPh sb="1" eb="2">
      <t>エイ</t>
    </rPh>
    <phoneticPr fontId="1"/>
  </si>
  <si>
    <t>事務担当者</t>
    <rPh sb="0" eb="2">
      <t>ジム</t>
    </rPh>
    <rPh sb="2" eb="5">
      <t>タントウシャ</t>
    </rPh>
    <phoneticPr fontId="1"/>
  </si>
  <si>
    <t>氏名</t>
    <rPh sb="0" eb="2">
      <t>シメイ</t>
    </rPh>
    <phoneticPr fontId="1"/>
  </si>
  <si>
    <t>部課名</t>
    <rPh sb="0" eb="2">
      <t>ブカ</t>
    </rPh>
    <rPh sb="2" eb="3">
      <t>メイ</t>
    </rPh>
    <phoneticPr fontId="1"/>
  </si>
  <si>
    <t>研修コース名</t>
    <rPh sb="0" eb="2">
      <t>ケンシュウ</t>
    </rPh>
    <rPh sb="5" eb="6">
      <t>メイ</t>
    </rPh>
    <phoneticPr fontId="1"/>
  </si>
  <si>
    <t>講師</t>
    <rPh sb="0" eb="2">
      <t>コウシ</t>
    </rPh>
    <phoneticPr fontId="1"/>
  </si>
  <si>
    <t>新聞広告</t>
    <rPh sb="0" eb="2">
      <t>シンブン</t>
    </rPh>
    <rPh sb="2" eb="4">
      <t>コウコク</t>
    </rPh>
    <phoneticPr fontId="1"/>
  </si>
  <si>
    <t>各種団体機関紙への広告</t>
    <rPh sb="0" eb="2">
      <t>カクシュ</t>
    </rPh>
    <rPh sb="2" eb="4">
      <t>ダンタイ</t>
    </rPh>
    <rPh sb="4" eb="7">
      <t>キカンシ</t>
    </rPh>
    <rPh sb="9" eb="11">
      <t>コウコク</t>
    </rPh>
    <phoneticPr fontId="1"/>
  </si>
  <si>
    <t>その他</t>
    <rPh sb="2" eb="3">
      <t>タ</t>
    </rPh>
    <phoneticPr fontId="1"/>
  </si>
  <si>
    <t>海外協力機関</t>
    <rPh sb="0" eb="2">
      <t>カイガイ</t>
    </rPh>
    <rPh sb="2" eb="4">
      <t>キョウリョク</t>
    </rPh>
    <rPh sb="4" eb="6">
      <t>キカン</t>
    </rPh>
    <phoneticPr fontId="1"/>
  </si>
  <si>
    <t>一般財団法人　海外産業人材育成協会</t>
    <rPh sb="0" eb="2">
      <t>イッパン</t>
    </rPh>
    <rPh sb="2" eb="4">
      <t>ザイダン</t>
    </rPh>
    <rPh sb="4" eb="6">
      <t>ホウジン</t>
    </rPh>
    <rPh sb="7" eb="9">
      <t>カイガイ</t>
    </rPh>
    <rPh sb="9" eb="11">
      <t>サンギョウ</t>
    </rPh>
    <rPh sb="11" eb="13">
      <t>ジンザイ</t>
    </rPh>
    <rPh sb="13" eb="15">
      <t>イクセイ</t>
    </rPh>
    <rPh sb="15" eb="17">
      <t>キョウカイ</t>
    </rPh>
    <phoneticPr fontId="1"/>
  </si>
  <si>
    <t>理事長　殿</t>
    <rPh sb="0" eb="3">
      <t>リジチョウ</t>
    </rPh>
    <rPh sb="4" eb="5">
      <t>ドノ</t>
    </rPh>
    <phoneticPr fontId="1"/>
  </si>
  <si>
    <t>申請者</t>
    <rPh sb="0" eb="3">
      <t>シンセイシャ</t>
    </rPh>
    <phoneticPr fontId="1"/>
  </si>
  <si>
    <t>連絡先</t>
    <rPh sb="0" eb="3">
      <t>レンラクサキ</t>
    </rPh>
    <phoneticPr fontId="1"/>
  </si>
  <si>
    <t>1.</t>
    <phoneticPr fontId="1"/>
  </si>
  <si>
    <t>研修実施国・都市</t>
    <rPh sb="0" eb="2">
      <t>ケンシュウ</t>
    </rPh>
    <rPh sb="2" eb="4">
      <t>ジッシ</t>
    </rPh>
    <rPh sb="4" eb="5">
      <t>コク</t>
    </rPh>
    <rPh sb="6" eb="8">
      <t>トシ</t>
    </rPh>
    <phoneticPr fontId="1"/>
  </si>
  <si>
    <t>2.</t>
    <phoneticPr fontId="1"/>
  </si>
  <si>
    <t>研修コース名</t>
    <rPh sb="0" eb="2">
      <t>ケンシュウ</t>
    </rPh>
    <rPh sb="5" eb="6">
      <t>メイ</t>
    </rPh>
    <phoneticPr fontId="1"/>
  </si>
  <si>
    <t>3.</t>
    <phoneticPr fontId="1"/>
  </si>
  <si>
    <t>4.</t>
    <phoneticPr fontId="1"/>
  </si>
  <si>
    <t>□</t>
  </si>
  <si>
    <t>該当</t>
    <rPh sb="0" eb="2">
      <t>ガイトウ</t>
    </rPh>
    <phoneticPr fontId="1"/>
  </si>
  <si>
    <t>非該当</t>
    <rPh sb="0" eb="3">
      <t>ヒガイトウ</t>
    </rPh>
    <phoneticPr fontId="1"/>
  </si>
  <si>
    <t>※該当の場合は、経済産業大臣の許可書（写）をご提出ください。</t>
    <rPh sb="1" eb="3">
      <t>ガイトウ</t>
    </rPh>
    <rPh sb="4" eb="6">
      <t>バアイ</t>
    </rPh>
    <rPh sb="8" eb="10">
      <t>ケイザイ</t>
    </rPh>
    <rPh sb="10" eb="12">
      <t>サンギョウ</t>
    </rPh>
    <rPh sb="12" eb="14">
      <t>ダイジン</t>
    </rPh>
    <rPh sb="15" eb="18">
      <t>キョカショ</t>
    </rPh>
    <rPh sb="19" eb="20">
      <t>ウツ</t>
    </rPh>
    <rPh sb="23" eb="25">
      <t>テイシュツ</t>
    </rPh>
    <phoneticPr fontId="1"/>
  </si>
  <si>
    <t>5.</t>
    <phoneticPr fontId="1"/>
  </si>
  <si>
    <t>研修実施の理由・目的及び研修の目標</t>
    <rPh sb="0" eb="2">
      <t>ケンシュウ</t>
    </rPh>
    <rPh sb="2" eb="4">
      <t>ジッシ</t>
    </rPh>
    <rPh sb="5" eb="7">
      <t>リユウ</t>
    </rPh>
    <rPh sb="8" eb="10">
      <t>モクテキ</t>
    </rPh>
    <rPh sb="10" eb="11">
      <t>オヨ</t>
    </rPh>
    <rPh sb="12" eb="14">
      <t>ケンシュウ</t>
    </rPh>
    <rPh sb="15" eb="17">
      <t>モクヒョウ</t>
    </rPh>
    <phoneticPr fontId="1"/>
  </si>
  <si>
    <t>参加予定者数：</t>
    <rPh sb="0" eb="2">
      <t>サンカ</t>
    </rPh>
    <rPh sb="2" eb="5">
      <t>ヨテイシャ</t>
    </rPh>
    <rPh sb="5" eb="6">
      <t>スウ</t>
    </rPh>
    <phoneticPr fontId="1"/>
  </si>
  <si>
    <t>都市選定理由：</t>
    <rPh sb="0" eb="2">
      <t>トシ</t>
    </rPh>
    <rPh sb="2" eb="4">
      <t>センテイ</t>
    </rPh>
    <rPh sb="4" eb="6">
      <t>リユウ</t>
    </rPh>
    <phoneticPr fontId="1"/>
  </si>
  <si>
    <t>（和）：</t>
    <rPh sb="1" eb="2">
      <t>ワ</t>
    </rPh>
    <phoneticPr fontId="1"/>
  </si>
  <si>
    <t>（英）：</t>
    <rPh sb="1" eb="2">
      <t>エイ</t>
    </rPh>
    <phoneticPr fontId="1"/>
  </si>
  <si>
    <r>
      <t>理由・目的</t>
    </r>
    <r>
      <rPr>
        <vertAlign val="superscript"/>
        <sz val="11"/>
        <color theme="1"/>
        <rFont val="ＭＳ Ｐ明朝"/>
        <family val="1"/>
        <charset val="128"/>
      </rPr>
      <t>（注3）</t>
    </r>
    <r>
      <rPr>
        <sz val="11"/>
        <color theme="1"/>
        <rFont val="ＭＳ Ｐ明朝"/>
        <family val="1"/>
        <charset val="128"/>
      </rPr>
      <t>：</t>
    </r>
    <rPh sb="0" eb="2">
      <t>リユウ</t>
    </rPh>
    <rPh sb="3" eb="5">
      <t>モクテキ</t>
    </rPh>
    <rPh sb="6" eb="7">
      <t>チュウ</t>
    </rPh>
    <phoneticPr fontId="1"/>
  </si>
  <si>
    <r>
      <t>目標</t>
    </r>
    <r>
      <rPr>
        <vertAlign val="superscript"/>
        <sz val="11"/>
        <color theme="1"/>
        <rFont val="ＭＳ Ｐ明朝"/>
        <family val="1"/>
        <charset val="128"/>
      </rPr>
      <t>（注4）</t>
    </r>
    <r>
      <rPr>
        <sz val="11"/>
        <color theme="1"/>
        <rFont val="ＭＳ Ｐ明朝"/>
        <family val="1"/>
        <charset val="128"/>
      </rPr>
      <t>：</t>
    </r>
    <rPh sb="0" eb="2">
      <t>モクヒョウ</t>
    </rPh>
    <rPh sb="3" eb="4">
      <t>チュウ</t>
    </rPh>
    <phoneticPr fontId="1"/>
  </si>
  <si>
    <t>6.</t>
    <phoneticPr fontId="1"/>
  </si>
  <si>
    <t>研修時期及び実研修日数（休日を除く日数）：</t>
    <rPh sb="0" eb="2">
      <t>ケンシュウ</t>
    </rPh>
    <rPh sb="2" eb="4">
      <t>ジキ</t>
    </rPh>
    <rPh sb="4" eb="5">
      <t>オヨ</t>
    </rPh>
    <rPh sb="6" eb="7">
      <t>ジツ</t>
    </rPh>
    <rPh sb="7" eb="9">
      <t>ケンシュウ</t>
    </rPh>
    <rPh sb="9" eb="11">
      <t>ニッスウ</t>
    </rPh>
    <rPh sb="12" eb="14">
      <t>キュウジツ</t>
    </rPh>
    <rPh sb="15" eb="16">
      <t>ノゾ</t>
    </rPh>
    <rPh sb="17" eb="19">
      <t>ニッスウ</t>
    </rPh>
    <phoneticPr fontId="1"/>
  </si>
  <si>
    <t>7.</t>
    <phoneticPr fontId="1"/>
  </si>
  <si>
    <t>海外研修実施予算概算：</t>
    <rPh sb="0" eb="2">
      <t>カイガイ</t>
    </rPh>
    <rPh sb="2" eb="4">
      <t>ケンシュウ</t>
    </rPh>
    <rPh sb="4" eb="6">
      <t>ジッシ</t>
    </rPh>
    <rPh sb="6" eb="8">
      <t>ヨサン</t>
    </rPh>
    <rPh sb="8" eb="10">
      <t>ガイサン</t>
    </rPh>
    <phoneticPr fontId="1"/>
  </si>
  <si>
    <t>8.</t>
    <phoneticPr fontId="1"/>
  </si>
  <si>
    <t>研修生募集方法及び選考基準</t>
    <rPh sb="0" eb="3">
      <t>ケンシュウセイ</t>
    </rPh>
    <rPh sb="3" eb="5">
      <t>ボシュウ</t>
    </rPh>
    <rPh sb="5" eb="7">
      <t>ホウホウ</t>
    </rPh>
    <rPh sb="7" eb="8">
      <t>オヨ</t>
    </rPh>
    <rPh sb="9" eb="11">
      <t>センコウ</t>
    </rPh>
    <rPh sb="11" eb="13">
      <t>キジュン</t>
    </rPh>
    <phoneticPr fontId="1"/>
  </si>
  <si>
    <t>募集方法：</t>
    <rPh sb="0" eb="2">
      <t>ボシュウ</t>
    </rPh>
    <rPh sb="2" eb="4">
      <t>ホウホウ</t>
    </rPh>
    <phoneticPr fontId="1"/>
  </si>
  <si>
    <t>選考基準（職務内容、職位、実務経験年数等）：</t>
    <rPh sb="0" eb="2">
      <t>センコウ</t>
    </rPh>
    <rPh sb="2" eb="4">
      <t>キジュン</t>
    </rPh>
    <rPh sb="5" eb="7">
      <t>ショクム</t>
    </rPh>
    <rPh sb="7" eb="9">
      <t>ナイヨウ</t>
    </rPh>
    <rPh sb="10" eb="12">
      <t>ショクイ</t>
    </rPh>
    <rPh sb="13" eb="15">
      <t>ジツム</t>
    </rPh>
    <rPh sb="15" eb="17">
      <t>ケイケン</t>
    </rPh>
    <rPh sb="17" eb="19">
      <t>ネンスウ</t>
    </rPh>
    <rPh sb="19" eb="20">
      <t>トウ</t>
    </rPh>
    <phoneticPr fontId="1"/>
  </si>
  <si>
    <t>9.</t>
    <phoneticPr fontId="1"/>
  </si>
  <si>
    <t>研修講師</t>
    <rPh sb="0" eb="2">
      <t>ケンシュウ</t>
    </rPh>
    <rPh sb="2" eb="4">
      <t>コウシ</t>
    </rPh>
    <phoneticPr fontId="1"/>
  </si>
  <si>
    <t>研修講師数：</t>
    <rPh sb="0" eb="2">
      <t>ケンシュウ</t>
    </rPh>
    <rPh sb="2" eb="4">
      <t>コウシ</t>
    </rPh>
    <rPh sb="4" eb="5">
      <t>スウ</t>
    </rPh>
    <phoneticPr fontId="1"/>
  </si>
  <si>
    <t>講義言語：</t>
    <rPh sb="0" eb="2">
      <t>コウギ</t>
    </rPh>
    <rPh sb="2" eb="4">
      <t>ゲンゴ</t>
    </rPh>
    <phoneticPr fontId="1"/>
  </si>
  <si>
    <t>通訳言語：</t>
    <rPh sb="0" eb="2">
      <t>ツウヤク</t>
    </rPh>
    <rPh sb="2" eb="4">
      <t>ゲンゴ</t>
    </rPh>
    <phoneticPr fontId="1"/>
  </si>
  <si>
    <t>10.</t>
    <phoneticPr fontId="1"/>
  </si>
  <si>
    <t>海外協力機関</t>
    <rPh sb="0" eb="2">
      <t>カイガイ</t>
    </rPh>
    <rPh sb="2" eb="4">
      <t>キョウリョク</t>
    </rPh>
    <rPh sb="4" eb="6">
      <t>キカン</t>
    </rPh>
    <phoneticPr fontId="1"/>
  </si>
  <si>
    <t>機関名：</t>
    <rPh sb="0" eb="2">
      <t>キカン</t>
    </rPh>
    <rPh sb="2" eb="3">
      <t>メイ</t>
    </rPh>
    <phoneticPr fontId="1"/>
  </si>
  <si>
    <t>機関名</t>
    <rPh sb="0" eb="2">
      <t>キカン</t>
    </rPh>
    <rPh sb="2" eb="3">
      <t>メイ</t>
    </rPh>
    <phoneticPr fontId="1"/>
  </si>
  <si>
    <t>貴機関との関係：</t>
    <rPh sb="0" eb="1">
      <t>キ</t>
    </rPh>
    <rPh sb="1" eb="3">
      <t>キカン</t>
    </rPh>
    <rPh sb="5" eb="7">
      <t>カンケイ</t>
    </rPh>
    <phoneticPr fontId="1"/>
  </si>
  <si>
    <t>11.</t>
    <phoneticPr fontId="1"/>
  </si>
  <si>
    <t>相手国公的機関等の要請</t>
    <rPh sb="0" eb="3">
      <t>アイテコク</t>
    </rPh>
    <rPh sb="3" eb="5">
      <t>コウテキ</t>
    </rPh>
    <rPh sb="5" eb="7">
      <t>キカン</t>
    </rPh>
    <rPh sb="7" eb="8">
      <t>トウ</t>
    </rPh>
    <rPh sb="9" eb="11">
      <t>ヨウセイ</t>
    </rPh>
    <phoneticPr fontId="1"/>
  </si>
  <si>
    <t>有</t>
    <rPh sb="0" eb="1">
      <t>アリ</t>
    </rPh>
    <phoneticPr fontId="1"/>
  </si>
  <si>
    <t>無</t>
    <rPh sb="0" eb="1">
      <t>ナ</t>
    </rPh>
    <phoneticPr fontId="1"/>
  </si>
  <si>
    <t>要請元：</t>
    <rPh sb="0" eb="2">
      <t>ヨウセイ</t>
    </rPh>
    <rPh sb="2" eb="3">
      <t>モト</t>
    </rPh>
    <phoneticPr fontId="1"/>
  </si>
  <si>
    <t>12.</t>
    <phoneticPr fontId="1"/>
  </si>
  <si>
    <t>（注1）</t>
    <rPh sb="1" eb="2">
      <t>チュウ</t>
    </rPh>
    <phoneticPr fontId="1"/>
  </si>
  <si>
    <t>（注2）</t>
    <rPh sb="1" eb="2">
      <t>チュウ</t>
    </rPh>
    <phoneticPr fontId="1"/>
  </si>
  <si>
    <t>（注3）</t>
    <rPh sb="1" eb="2">
      <t>チュウ</t>
    </rPh>
    <phoneticPr fontId="1"/>
  </si>
  <si>
    <t>（注4）</t>
    <rPh sb="1" eb="2">
      <t>チュウ</t>
    </rPh>
    <phoneticPr fontId="1"/>
  </si>
  <si>
    <t>※</t>
    <phoneticPr fontId="1"/>
  </si>
  <si>
    <t>TEL：</t>
    <phoneticPr fontId="1"/>
  </si>
  <si>
    <t>E-mail：</t>
    <phoneticPr fontId="1"/>
  </si>
  <si>
    <t>FAX：</t>
    <phoneticPr fontId="1"/>
  </si>
  <si>
    <r>
      <t>研修内容</t>
    </r>
    <r>
      <rPr>
        <b/>
        <vertAlign val="superscript"/>
        <sz val="11"/>
        <color theme="1"/>
        <rFont val="ＭＳ Ｐ明朝"/>
        <family val="1"/>
        <charset val="128"/>
      </rPr>
      <t>（注1）</t>
    </r>
    <r>
      <rPr>
        <b/>
        <sz val="11"/>
        <color theme="1"/>
        <rFont val="ＭＳ Ｐ明朝"/>
        <family val="1"/>
        <charset val="128"/>
      </rPr>
      <t>（海外研修日程案：別添1）</t>
    </r>
    <rPh sb="0" eb="2">
      <t>ケンシュウ</t>
    </rPh>
    <rPh sb="2" eb="4">
      <t>ナイヨウ</t>
    </rPh>
    <rPh sb="5" eb="6">
      <t>チュウ</t>
    </rPh>
    <rPh sb="9" eb="11">
      <t>カイガイ</t>
    </rPh>
    <rPh sb="11" eb="13">
      <t>ケンシュウ</t>
    </rPh>
    <rPh sb="13" eb="15">
      <t>ニッテイ</t>
    </rPh>
    <rPh sb="15" eb="16">
      <t>アン</t>
    </rPh>
    <rPh sb="17" eb="19">
      <t>ベッテン</t>
    </rPh>
    <phoneticPr fontId="1"/>
  </si>
  <si>
    <r>
      <t>役務許可該非判定</t>
    </r>
    <r>
      <rPr>
        <b/>
        <vertAlign val="superscript"/>
        <sz val="11"/>
        <color theme="1"/>
        <rFont val="ＭＳ Ｐ明朝"/>
        <family val="1"/>
        <charset val="128"/>
      </rPr>
      <t>（注2）</t>
    </r>
    <rPh sb="0" eb="8">
      <t>エキムキョカガイヒハンテイ</t>
    </rPh>
    <rPh sb="9" eb="10">
      <t>チュウ</t>
    </rPh>
    <phoneticPr fontId="1"/>
  </si>
  <si>
    <t>☑</t>
  </si>
  <si>
    <t>海外研修日程案</t>
    <rPh sb="0" eb="2">
      <t>カイガイ</t>
    </rPh>
    <rPh sb="2" eb="4">
      <t>ケンシュウ</t>
    </rPh>
    <rPh sb="4" eb="6">
      <t>ニッテイ</t>
    </rPh>
    <rPh sb="6" eb="7">
      <t>アン</t>
    </rPh>
    <phoneticPr fontId="1"/>
  </si>
  <si>
    <t>日付</t>
    <rPh sb="0" eb="2">
      <t>ヒヅケ</t>
    </rPh>
    <phoneticPr fontId="1"/>
  </si>
  <si>
    <t>午前</t>
    <rPh sb="0" eb="2">
      <t>ゴゼン</t>
    </rPh>
    <phoneticPr fontId="1"/>
  </si>
  <si>
    <t>（ 00：00 ～ 00：00 )</t>
    <phoneticPr fontId="1"/>
  </si>
  <si>
    <t>午後</t>
    <rPh sb="0" eb="2">
      <t>ゴゴ</t>
    </rPh>
    <phoneticPr fontId="1"/>
  </si>
  <si>
    <t>研修会場：</t>
    <rPh sb="0" eb="2">
      <t>ケンシュウ</t>
    </rPh>
    <rPh sb="2" eb="4">
      <t>カイジョウ</t>
    </rPh>
    <phoneticPr fontId="1"/>
  </si>
  <si>
    <t>講義</t>
    <rPh sb="0" eb="2">
      <t>コウギ</t>
    </rPh>
    <phoneticPr fontId="1"/>
  </si>
  <si>
    <t>演習</t>
    <rPh sb="0" eb="2">
      <t>エンシュウ</t>
    </rPh>
    <phoneticPr fontId="1"/>
  </si>
  <si>
    <t>実技</t>
    <rPh sb="0" eb="2">
      <t>ジツギ</t>
    </rPh>
    <phoneticPr fontId="1"/>
  </si>
  <si>
    <t>視察</t>
    <rPh sb="0" eb="2">
      <t>シサツ</t>
    </rPh>
    <phoneticPr fontId="1"/>
  </si>
  <si>
    <t>合計</t>
    <rPh sb="0" eb="2">
      <t>ゴウケイ</t>
    </rPh>
    <phoneticPr fontId="1"/>
  </si>
  <si>
    <t>・「講義」、「演習」、「実技」、「視察」で研修日程を構成してください。</t>
    <phoneticPr fontId="1"/>
  </si>
  <si>
    <t>・開講式・閉講式は必ず行ってください。</t>
    <phoneticPr fontId="1"/>
  </si>
  <si>
    <t>・開講式・閉講式の時間は、講師の担当時間に含まれません。ただし、通訳者は含めることができます。</t>
    <phoneticPr fontId="1"/>
  </si>
  <si>
    <t>・開講式・閉講式の時間を明記してください。</t>
    <phoneticPr fontId="1"/>
  </si>
  <si>
    <t>一般財団法人　海外産業人材育成協会</t>
    <rPh sb="0" eb="2">
      <t>イッパン</t>
    </rPh>
    <rPh sb="2" eb="4">
      <t>ザイダン</t>
    </rPh>
    <rPh sb="4" eb="6">
      <t>ホウジン</t>
    </rPh>
    <rPh sb="7" eb="9">
      <t>カイガイ</t>
    </rPh>
    <rPh sb="9" eb="11">
      <t>サンギョウ</t>
    </rPh>
    <rPh sb="11" eb="13">
      <t>ジンザイ</t>
    </rPh>
    <rPh sb="13" eb="15">
      <t>イクセイ</t>
    </rPh>
    <rPh sb="15" eb="17">
      <t>キョウカイ</t>
    </rPh>
    <phoneticPr fontId="1"/>
  </si>
  <si>
    <t>理事長　殿</t>
    <rPh sb="0" eb="3">
      <t>リジチョウ</t>
    </rPh>
    <rPh sb="4" eb="5">
      <t>ドノ</t>
    </rPh>
    <phoneticPr fontId="1"/>
  </si>
  <si>
    <t>記</t>
    <rPh sb="0" eb="1">
      <t>キ</t>
    </rPh>
    <phoneticPr fontId="1"/>
  </si>
  <si>
    <t>機関名</t>
    <rPh sb="0" eb="2">
      <t>キカン</t>
    </rPh>
    <rPh sb="2" eb="3">
      <t>メイ</t>
    </rPh>
    <phoneticPr fontId="1"/>
  </si>
  <si>
    <t>本社所在地</t>
    <rPh sb="0" eb="2">
      <t>ホンシャ</t>
    </rPh>
    <rPh sb="2" eb="5">
      <t>ショザイチ</t>
    </rPh>
    <phoneticPr fontId="1"/>
  </si>
  <si>
    <t>代表者</t>
    <rPh sb="0" eb="3">
      <t>ダイヒョウシャ</t>
    </rPh>
    <phoneticPr fontId="1"/>
  </si>
  <si>
    <t>役職名</t>
    <rPh sb="0" eb="3">
      <t>ヤクショクメイ</t>
    </rPh>
    <phoneticPr fontId="1"/>
  </si>
  <si>
    <t>氏名</t>
    <rPh sb="0" eb="2">
      <t>シメイ</t>
    </rPh>
    <phoneticPr fontId="1"/>
  </si>
  <si>
    <t>事務担当者</t>
    <rPh sb="0" eb="2">
      <t>ジム</t>
    </rPh>
    <rPh sb="2" eb="5">
      <t>タントウシャ</t>
    </rPh>
    <phoneticPr fontId="1"/>
  </si>
  <si>
    <t>部課名</t>
    <rPh sb="0" eb="2">
      <t>ブカ</t>
    </rPh>
    <rPh sb="2" eb="3">
      <t>メイ</t>
    </rPh>
    <phoneticPr fontId="1"/>
  </si>
  <si>
    <t>TEL</t>
    <phoneticPr fontId="1"/>
  </si>
  <si>
    <t>FAX</t>
    <phoneticPr fontId="1"/>
  </si>
  <si>
    <t>E-mail</t>
    <phoneticPr fontId="1"/>
  </si>
  <si>
    <t>設立年</t>
    <rPh sb="0" eb="2">
      <t>セツリツ</t>
    </rPh>
    <rPh sb="2" eb="3">
      <t>ネン</t>
    </rPh>
    <phoneticPr fontId="1"/>
  </si>
  <si>
    <t>業種</t>
    <rPh sb="0" eb="2">
      <t>ギョウシュ</t>
    </rPh>
    <phoneticPr fontId="1"/>
  </si>
  <si>
    <t>主要製品</t>
    <rPh sb="0" eb="2">
      <t>シュヨウ</t>
    </rPh>
    <rPh sb="2" eb="4">
      <t>セイヒン</t>
    </rPh>
    <phoneticPr fontId="1"/>
  </si>
  <si>
    <t>事業内容</t>
    <rPh sb="0" eb="2">
      <t>ジギョウ</t>
    </rPh>
    <rPh sb="2" eb="4">
      <t>ナイヨウ</t>
    </rPh>
    <phoneticPr fontId="1"/>
  </si>
  <si>
    <t>資本金</t>
    <rPh sb="0" eb="3">
      <t>シホンキン</t>
    </rPh>
    <phoneticPr fontId="1"/>
  </si>
  <si>
    <t>正規従業員数</t>
    <rPh sb="0" eb="2">
      <t>セイキ</t>
    </rPh>
    <rPh sb="2" eb="5">
      <t>ジュウギョウイン</t>
    </rPh>
    <rPh sb="5" eb="6">
      <t>スウ</t>
    </rPh>
    <phoneticPr fontId="1"/>
  </si>
  <si>
    <t>4.</t>
    <phoneticPr fontId="1"/>
  </si>
  <si>
    <t>住所</t>
    <rPh sb="0" eb="2">
      <t>ジュウショ</t>
    </rPh>
    <phoneticPr fontId="1"/>
  </si>
  <si>
    <t>代表者役職名</t>
    <rPh sb="0" eb="3">
      <t>ダイヒョウシャ</t>
    </rPh>
    <rPh sb="3" eb="6">
      <t>ヤクショクメイ</t>
    </rPh>
    <phoneticPr fontId="1"/>
  </si>
  <si>
    <t>代表者氏名</t>
    <rPh sb="0" eb="3">
      <t>ダイヒョウシャ</t>
    </rPh>
    <rPh sb="3" eb="5">
      <t>シメイ</t>
    </rPh>
    <phoneticPr fontId="1"/>
  </si>
  <si>
    <t>海外研修実施計画の概要</t>
    <rPh sb="0" eb="2">
      <t>カイガイ</t>
    </rPh>
    <rPh sb="2" eb="4">
      <t>ケンシュウ</t>
    </rPh>
    <rPh sb="4" eb="6">
      <t>ジッシ</t>
    </rPh>
    <rPh sb="6" eb="8">
      <t>ケイカク</t>
    </rPh>
    <rPh sb="9" eb="11">
      <t>ガイヨウ</t>
    </rPh>
    <phoneticPr fontId="1"/>
  </si>
  <si>
    <t>法人名</t>
    <rPh sb="0" eb="2">
      <t>ホウジン</t>
    </rPh>
    <rPh sb="2" eb="3">
      <t>メイ</t>
    </rPh>
    <phoneticPr fontId="1"/>
  </si>
  <si>
    <t>（英語名）</t>
    <rPh sb="0" eb="1">
      <t>ジンメイ</t>
    </rPh>
    <rPh sb="1" eb="3">
      <t>エイゴ</t>
    </rPh>
    <rPh sb="3" eb="4">
      <t>メイ</t>
    </rPh>
    <phoneticPr fontId="1"/>
  </si>
  <si>
    <t>1.</t>
    <phoneticPr fontId="1"/>
  </si>
  <si>
    <t>（和）</t>
    <rPh sb="1" eb="2">
      <t>ワ</t>
    </rPh>
    <phoneticPr fontId="1"/>
  </si>
  <si>
    <t>実施国・都市名：</t>
    <rPh sb="0" eb="2">
      <t>ジッシ</t>
    </rPh>
    <rPh sb="2" eb="3">
      <t>コク</t>
    </rPh>
    <rPh sb="4" eb="7">
      <t>トシメイ</t>
    </rPh>
    <phoneticPr fontId="1"/>
  </si>
  <si>
    <t>（英）</t>
    <rPh sb="1" eb="2">
      <t>エイ</t>
    </rPh>
    <phoneticPr fontId="1"/>
  </si>
  <si>
    <t>研修実施国・都市</t>
    <rPh sb="0" eb="2">
      <t>ケンシュウ</t>
    </rPh>
    <rPh sb="2" eb="4">
      <t>ジッシ</t>
    </rPh>
    <rPh sb="4" eb="5">
      <t>コク</t>
    </rPh>
    <rPh sb="6" eb="8">
      <t>トシ</t>
    </rPh>
    <phoneticPr fontId="1"/>
  </si>
  <si>
    <t>2.</t>
    <phoneticPr fontId="1"/>
  </si>
  <si>
    <t>研修コース名</t>
    <rPh sb="0" eb="2">
      <t>ケンシュウ</t>
    </rPh>
    <rPh sb="5" eb="6">
      <t>メイ</t>
    </rPh>
    <phoneticPr fontId="1"/>
  </si>
  <si>
    <t>3.</t>
    <phoneticPr fontId="1"/>
  </si>
  <si>
    <t>4.</t>
    <phoneticPr fontId="1"/>
  </si>
  <si>
    <t>5.</t>
    <phoneticPr fontId="1"/>
  </si>
  <si>
    <t>6.</t>
    <phoneticPr fontId="1"/>
  </si>
  <si>
    <t>7.</t>
    <phoneticPr fontId="1"/>
  </si>
  <si>
    <t>1）</t>
    <phoneticPr fontId="1"/>
  </si>
  <si>
    <t>2）</t>
    <phoneticPr fontId="1"/>
  </si>
  <si>
    <t>3）</t>
    <phoneticPr fontId="1"/>
  </si>
  <si>
    <t>4）</t>
    <phoneticPr fontId="1"/>
  </si>
  <si>
    <t>研修講師数：</t>
    <rPh sb="0" eb="2">
      <t>ケンシュウ</t>
    </rPh>
    <rPh sb="2" eb="4">
      <t>コウシ</t>
    </rPh>
    <rPh sb="4" eb="5">
      <t>スウ</t>
    </rPh>
    <phoneticPr fontId="1"/>
  </si>
  <si>
    <t>講義言語：</t>
    <rPh sb="0" eb="2">
      <t>コウギ</t>
    </rPh>
    <rPh sb="2" eb="4">
      <t>ゲンゴ</t>
    </rPh>
    <phoneticPr fontId="1"/>
  </si>
  <si>
    <t>通訳言語：</t>
    <rPh sb="0" eb="2">
      <t>ツウヤク</t>
    </rPh>
    <rPh sb="2" eb="4">
      <t>ゲンゴ</t>
    </rPh>
    <phoneticPr fontId="1"/>
  </si>
  <si>
    <t>8.</t>
    <phoneticPr fontId="1"/>
  </si>
  <si>
    <t>（研修受講後、研修生が何をどの程度まで理解もしくは実行できるようにするか等、具体的に箇条書きしてください。）</t>
    <phoneticPr fontId="1"/>
  </si>
  <si>
    <t>9.</t>
    <phoneticPr fontId="1"/>
  </si>
  <si>
    <t>□</t>
    <phoneticPr fontId="1"/>
  </si>
  <si>
    <t>公募</t>
    <rPh sb="0" eb="2">
      <t>コウボ</t>
    </rPh>
    <phoneticPr fontId="1"/>
  </si>
  <si>
    <t>新聞広告</t>
    <rPh sb="0" eb="2">
      <t>シンブン</t>
    </rPh>
    <rPh sb="2" eb="4">
      <t>コウコク</t>
    </rPh>
    <phoneticPr fontId="1"/>
  </si>
  <si>
    <t>各種団体機関紙への広告</t>
    <rPh sb="0" eb="2">
      <t>カクシュ</t>
    </rPh>
    <rPh sb="2" eb="4">
      <t>ダンタイ</t>
    </rPh>
    <rPh sb="4" eb="7">
      <t>キカンシ</t>
    </rPh>
    <rPh sb="9" eb="11">
      <t>コウコク</t>
    </rPh>
    <phoneticPr fontId="1"/>
  </si>
  <si>
    <t>ダイレクトメール</t>
    <phoneticPr fontId="1"/>
  </si>
  <si>
    <t>その他</t>
    <rPh sb="2" eb="3">
      <t>タ</t>
    </rPh>
    <phoneticPr fontId="1"/>
  </si>
  <si>
    <t>海外協力機関</t>
    <rPh sb="0" eb="2">
      <t>カイガイ</t>
    </rPh>
    <rPh sb="2" eb="4">
      <t>キョウリョク</t>
    </rPh>
    <rPh sb="4" eb="6">
      <t>キカン</t>
    </rPh>
    <phoneticPr fontId="1"/>
  </si>
  <si>
    <t>現地実行委員会</t>
    <rPh sb="0" eb="2">
      <t>ゲンチ</t>
    </rPh>
    <rPh sb="2" eb="4">
      <t>ジッコウ</t>
    </rPh>
    <rPh sb="4" eb="7">
      <t>イインカイ</t>
    </rPh>
    <phoneticPr fontId="1"/>
  </si>
  <si>
    <t>公的機関</t>
    <rPh sb="0" eb="2">
      <t>コウテキ</t>
    </rPh>
    <rPh sb="2" eb="4">
      <t>キカン</t>
    </rPh>
    <phoneticPr fontId="1"/>
  </si>
  <si>
    <t>推薦</t>
    <rPh sb="0" eb="2">
      <t>スイセン</t>
    </rPh>
    <phoneticPr fontId="1"/>
  </si>
  <si>
    <t>推薦研修生の所属先：</t>
    <rPh sb="0" eb="2">
      <t>スイセン</t>
    </rPh>
    <rPh sb="2" eb="5">
      <t>ケンシュウセイ</t>
    </rPh>
    <rPh sb="6" eb="8">
      <t>ショゾク</t>
    </rPh>
    <rPh sb="8" eb="9">
      <t>サキ</t>
    </rPh>
    <phoneticPr fontId="1"/>
  </si>
  <si>
    <t>※参加費徴収の有無：</t>
    <rPh sb="1" eb="4">
      <t>サンカヒ</t>
    </rPh>
    <rPh sb="4" eb="6">
      <t>チョウシュウ</t>
    </rPh>
    <rPh sb="7" eb="9">
      <t>ウム</t>
    </rPh>
    <phoneticPr fontId="1"/>
  </si>
  <si>
    <t>有</t>
    <rPh sb="0" eb="1">
      <t>アリ</t>
    </rPh>
    <phoneticPr fontId="1"/>
  </si>
  <si>
    <t>無</t>
    <rPh sb="0" eb="1">
      <t>ナ</t>
    </rPh>
    <phoneticPr fontId="1"/>
  </si>
  <si>
    <t>10.</t>
    <phoneticPr fontId="1"/>
  </si>
  <si>
    <t>11.</t>
    <phoneticPr fontId="1"/>
  </si>
  <si>
    <t>機関名：</t>
    <rPh sb="0" eb="2">
      <t>キカン</t>
    </rPh>
    <rPh sb="2" eb="3">
      <t>メイ</t>
    </rPh>
    <phoneticPr fontId="1"/>
  </si>
  <si>
    <t>事業概要：</t>
    <rPh sb="0" eb="2">
      <t>ジギョウ</t>
    </rPh>
    <rPh sb="2" eb="4">
      <t>ガイヨウ</t>
    </rPh>
    <phoneticPr fontId="1"/>
  </si>
  <si>
    <t>貴機関との関係及び研修における役割：</t>
    <rPh sb="0" eb="1">
      <t>キ</t>
    </rPh>
    <rPh sb="1" eb="3">
      <t>キカン</t>
    </rPh>
    <rPh sb="5" eb="7">
      <t>カンケイ</t>
    </rPh>
    <rPh sb="7" eb="8">
      <t>オヨ</t>
    </rPh>
    <rPh sb="9" eb="11">
      <t>ケンシュウ</t>
    </rPh>
    <rPh sb="15" eb="17">
      <t>ヤクワリ</t>
    </rPh>
    <phoneticPr fontId="1"/>
  </si>
  <si>
    <t>※それぞれ該当項目にチェック☑してください。</t>
    <rPh sb="5" eb="7">
      <t>ガイトウ</t>
    </rPh>
    <rPh sb="7" eb="9">
      <t>コウモク</t>
    </rPh>
    <phoneticPr fontId="1"/>
  </si>
  <si>
    <t>①</t>
    <phoneticPr fontId="1"/>
  </si>
  <si>
    <t>協力機関と海外協力機関の有償契約の有無：</t>
    <rPh sb="0" eb="2">
      <t>キョウリョク</t>
    </rPh>
    <rPh sb="2" eb="4">
      <t>キカン</t>
    </rPh>
    <rPh sb="5" eb="7">
      <t>カイガイ</t>
    </rPh>
    <rPh sb="7" eb="9">
      <t>キョウリョク</t>
    </rPh>
    <rPh sb="9" eb="11">
      <t>キカン</t>
    </rPh>
    <rPh sb="12" eb="14">
      <t>ユウショウ</t>
    </rPh>
    <rPh sb="14" eb="16">
      <t>ケイヤク</t>
    </rPh>
    <rPh sb="17" eb="19">
      <t>ウム</t>
    </rPh>
    <phoneticPr fontId="1"/>
  </si>
  <si>
    <t>②</t>
    <phoneticPr fontId="1"/>
  </si>
  <si>
    <t>分担金負担先：</t>
    <rPh sb="0" eb="3">
      <t>ブンタンキン</t>
    </rPh>
    <rPh sb="3" eb="5">
      <t>フタン</t>
    </rPh>
    <rPh sb="5" eb="6">
      <t>サキ</t>
    </rPh>
    <phoneticPr fontId="1"/>
  </si>
  <si>
    <t>協力機関</t>
    <rPh sb="0" eb="2">
      <t>キョウリョク</t>
    </rPh>
    <rPh sb="2" eb="4">
      <t>キカン</t>
    </rPh>
    <phoneticPr fontId="1"/>
  </si>
  <si>
    <t>12.</t>
    <phoneticPr fontId="1"/>
  </si>
  <si>
    <t>出張時期：</t>
    <rPh sb="0" eb="2">
      <t>シュッチョウ</t>
    </rPh>
    <rPh sb="2" eb="4">
      <t>ジキ</t>
    </rPh>
    <phoneticPr fontId="1"/>
  </si>
  <si>
    <t>（○日間のうち移動日○日）</t>
    <rPh sb="2" eb="4">
      <t>ニチカン</t>
    </rPh>
    <rPh sb="7" eb="10">
      <t>イドウビ</t>
    </rPh>
    <rPh sb="11" eb="12">
      <t>ニチ</t>
    </rPh>
    <phoneticPr fontId="1"/>
  </si>
  <si>
    <t>出張予定者名：</t>
    <rPh sb="0" eb="2">
      <t>シュッチョウ</t>
    </rPh>
    <rPh sb="2" eb="4">
      <t>ヨテイ</t>
    </rPh>
    <rPh sb="4" eb="5">
      <t>シャ</t>
    </rPh>
    <rPh sb="5" eb="6">
      <t>メイ</t>
    </rPh>
    <phoneticPr fontId="1"/>
  </si>
  <si>
    <t>訪問先/用途目的：</t>
    <rPh sb="0" eb="2">
      <t>ホウモン</t>
    </rPh>
    <rPh sb="2" eb="3">
      <t>サキ</t>
    </rPh>
    <rPh sb="4" eb="6">
      <t>ヨウト</t>
    </rPh>
    <rPh sb="6" eb="8">
      <t>モクテキ</t>
    </rPh>
    <phoneticPr fontId="1"/>
  </si>
  <si>
    <t>13.</t>
    <phoneticPr fontId="1"/>
  </si>
  <si>
    <t>＜注意事項＞</t>
    <rPh sb="1" eb="3">
      <t>チュウイ</t>
    </rPh>
    <rPh sb="3" eb="5">
      <t>ジコウ</t>
    </rPh>
    <phoneticPr fontId="1"/>
  </si>
  <si>
    <t>（注1）</t>
    <rPh sb="1" eb="2">
      <t>チュウ</t>
    </rPh>
    <phoneticPr fontId="1"/>
  </si>
  <si>
    <t>（注2）</t>
    <rPh sb="1" eb="2">
      <t>チュウ</t>
    </rPh>
    <phoneticPr fontId="1"/>
  </si>
  <si>
    <t>（注3）</t>
    <rPh sb="1" eb="2">
      <t>チュウ</t>
    </rPh>
    <phoneticPr fontId="1"/>
  </si>
  <si>
    <t>※</t>
    <phoneticPr fontId="1"/>
  </si>
  <si>
    <t>実施形態</t>
    <rPh sb="0" eb="2">
      <t>ジッシ</t>
    </rPh>
    <rPh sb="2" eb="4">
      <t>ケイタイ</t>
    </rPh>
    <phoneticPr fontId="1"/>
  </si>
  <si>
    <t>（</t>
    <phoneticPr fontId="1"/>
  </si>
  <si>
    <t>）</t>
    <phoneticPr fontId="1"/>
  </si>
  <si>
    <t>）</t>
    <phoneticPr fontId="1"/>
  </si>
  <si>
    <t>送付先、送付数：</t>
    <rPh sb="0" eb="3">
      <t>ソウフサキ</t>
    </rPh>
    <rPh sb="4" eb="6">
      <t>ソウフ</t>
    </rPh>
    <rPh sb="6" eb="7">
      <t>スウ</t>
    </rPh>
    <phoneticPr fontId="1"/>
  </si>
  <si>
    <t>（</t>
    <phoneticPr fontId="1"/>
  </si>
  <si>
    <t>機関名称：</t>
    <rPh sb="0" eb="2">
      <t>キカン</t>
    </rPh>
    <rPh sb="2" eb="4">
      <t>メイショウ</t>
    </rPh>
    <phoneticPr fontId="1"/>
  </si>
  <si>
    <t>～</t>
    <phoneticPr fontId="1"/>
  </si>
  <si>
    <t>（</t>
    <phoneticPr fontId="1"/>
  </si>
  <si>
    <t>）</t>
    <phoneticPr fontId="1"/>
  </si>
  <si>
    <r>
      <t>研修達成目標</t>
    </r>
    <r>
      <rPr>
        <b/>
        <vertAlign val="superscript"/>
        <sz val="11"/>
        <color theme="1"/>
        <rFont val="ＭＳ Ｐ明朝"/>
        <family val="1"/>
        <charset val="128"/>
      </rPr>
      <t>（注3）</t>
    </r>
    <rPh sb="0" eb="2">
      <t>ケンシュウ</t>
    </rPh>
    <rPh sb="2" eb="4">
      <t>タッセイ</t>
    </rPh>
    <rPh sb="4" eb="6">
      <t>モクヒョウ</t>
    </rPh>
    <rPh sb="7" eb="8">
      <t>チュウ</t>
    </rPh>
    <phoneticPr fontId="1"/>
  </si>
  <si>
    <t>講師・管理員略歴書</t>
    <rPh sb="0" eb="2">
      <t>コウシ</t>
    </rPh>
    <rPh sb="3" eb="5">
      <t>カンリ</t>
    </rPh>
    <rPh sb="5" eb="6">
      <t>イン</t>
    </rPh>
    <rPh sb="6" eb="9">
      <t>リャクレキショ</t>
    </rPh>
    <phoneticPr fontId="1"/>
  </si>
  <si>
    <t>＜AOTS提出用＞</t>
    <rPh sb="5" eb="8">
      <t>テイシュツヨウ</t>
    </rPh>
    <phoneticPr fontId="1"/>
  </si>
  <si>
    <t>作成日</t>
    <rPh sb="0" eb="3">
      <t>サクセイビ</t>
    </rPh>
    <phoneticPr fontId="1"/>
  </si>
  <si>
    <t>旅券記載のアルファベット表記</t>
    <rPh sb="0" eb="2">
      <t>リョケン</t>
    </rPh>
    <rPh sb="2" eb="4">
      <t>キサイ</t>
    </rPh>
    <rPh sb="12" eb="14">
      <t>ヒョウキ</t>
    </rPh>
    <phoneticPr fontId="1"/>
  </si>
  <si>
    <t>氏名</t>
    <rPh sb="0" eb="2">
      <t>シメイ</t>
    </rPh>
    <phoneticPr fontId="1"/>
  </si>
  <si>
    <t>（性別）</t>
    <rPh sb="1" eb="3">
      <t>セイベツ</t>
    </rPh>
    <phoneticPr fontId="1"/>
  </si>
  <si>
    <t>生年・月</t>
    <rPh sb="0" eb="2">
      <t>セイネン</t>
    </rPh>
    <rPh sb="3" eb="4">
      <t>ガツ</t>
    </rPh>
    <phoneticPr fontId="1"/>
  </si>
  <si>
    <t>国籍</t>
    <rPh sb="0" eb="2">
      <t>コクセキ</t>
    </rPh>
    <phoneticPr fontId="1"/>
  </si>
  <si>
    <t>現職</t>
    <rPh sb="0" eb="2">
      <t>ゲンショク</t>
    </rPh>
    <phoneticPr fontId="1"/>
  </si>
  <si>
    <t>現住所</t>
    <rPh sb="0" eb="3">
      <t>ゲンジュウショ</t>
    </rPh>
    <phoneticPr fontId="1"/>
  </si>
  <si>
    <t>最終学歴</t>
    <rPh sb="0" eb="2">
      <t>サイシュウ</t>
    </rPh>
    <rPh sb="2" eb="4">
      <t>ガクレキ</t>
    </rPh>
    <phoneticPr fontId="1"/>
  </si>
  <si>
    <t>卒業年月</t>
    <rPh sb="0" eb="2">
      <t>ソツギョウ</t>
    </rPh>
    <rPh sb="2" eb="4">
      <t>ネンゲツ</t>
    </rPh>
    <phoneticPr fontId="1"/>
  </si>
  <si>
    <t>専攻分野・学部学科等</t>
    <rPh sb="0" eb="2">
      <t>センコウ</t>
    </rPh>
    <rPh sb="2" eb="4">
      <t>ブンヤ</t>
    </rPh>
    <rPh sb="5" eb="7">
      <t>ガクブ</t>
    </rPh>
    <rPh sb="7" eb="9">
      <t>ガッカ</t>
    </rPh>
    <rPh sb="9" eb="10">
      <t>トウ</t>
    </rPh>
    <phoneticPr fontId="1"/>
  </si>
  <si>
    <t>講師の講義使用言語</t>
    <rPh sb="0" eb="2">
      <t>コウシ</t>
    </rPh>
    <rPh sb="3" eb="5">
      <t>コウギ</t>
    </rPh>
    <rPh sb="5" eb="7">
      <t>シヨウ</t>
    </rPh>
    <rPh sb="7" eb="9">
      <t>ゲンゴ</t>
    </rPh>
    <phoneticPr fontId="1"/>
  </si>
  <si>
    <t>講義通訳</t>
    <rPh sb="0" eb="2">
      <t>コウギ</t>
    </rPh>
    <rPh sb="2" eb="4">
      <t>ツウヤク</t>
    </rPh>
    <phoneticPr fontId="1"/>
  </si>
  <si>
    <t>⇔</t>
    <phoneticPr fontId="1"/>
  </si>
  <si>
    <t>（主な国内外指導内容）</t>
    <rPh sb="1" eb="2">
      <t>オモ</t>
    </rPh>
    <rPh sb="3" eb="6">
      <t>コクナイガイ</t>
    </rPh>
    <rPh sb="6" eb="8">
      <t>シドウ</t>
    </rPh>
    <rPh sb="8" eb="10">
      <t>ナイヨウ</t>
    </rPh>
    <phoneticPr fontId="1"/>
  </si>
  <si>
    <t>特記事項</t>
    <rPh sb="0" eb="2">
      <t>トッキ</t>
    </rPh>
    <rPh sb="2" eb="4">
      <t>ジコウ</t>
    </rPh>
    <phoneticPr fontId="1"/>
  </si>
  <si>
    <t>※</t>
    <phoneticPr fontId="1"/>
  </si>
  <si>
    <t>AOTSの個人情報保護方針について：詳細は当協会ホームページにて公開しています。</t>
    <phoneticPr fontId="1"/>
  </si>
  <si>
    <t>当略歴書は海外研修「派遣講師（出張者）」としての認定・審査・予算概算・精算管理のために使用します。</t>
    <rPh sb="10" eb="12">
      <t>ハケン</t>
    </rPh>
    <rPh sb="12" eb="14">
      <t>コウシ</t>
    </rPh>
    <rPh sb="15" eb="18">
      <t>シュッチョウシャ</t>
    </rPh>
    <rPh sb="24" eb="26">
      <t>ニンテイ</t>
    </rPh>
    <rPh sb="27" eb="29">
      <t>シンサ</t>
    </rPh>
    <rPh sb="30" eb="32">
      <t>ヨサン</t>
    </rPh>
    <rPh sb="32" eb="34">
      <t>ガイサン</t>
    </rPh>
    <rPh sb="35" eb="37">
      <t>セイサン</t>
    </rPh>
    <rPh sb="37" eb="39">
      <t>カンリ</t>
    </rPh>
    <rPh sb="43" eb="45">
      <t>シヨウ</t>
    </rPh>
    <phoneticPr fontId="1"/>
  </si>
  <si>
    <t>当略歴書に記載の個人情報は、当協会の個人情報保護方針に基づき安全に管理し保護の徹底に努めます。</t>
    <rPh sb="0" eb="1">
      <t>トウ</t>
    </rPh>
    <rPh sb="1" eb="4">
      <t>リャクレキショ</t>
    </rPh>
    <rPh sb="5" eb="7">
      <t>キサイ</t>
    </rPh>
    <rPh sb="8" eb="10">
      <t>コジン</t>
    </rPh>
    <rPh sb="10" eb="12">
      <t>ジョウホウ</t>
    </rPh>
    <rPh sb="14" eb="17">
      <t>トウキョウカイ</t>
    </rPh>
    <rPh sb="18" eb="20">
      <t>コジン</t>
    </rPh>
    <rPh sb="20" eb="22">
      <t>ジョウホウ</t>
    </rPh>
    <rPh sb="22" eb="24">
      <t>ホゴ</t>
    </rPh>
    <rPh sb="24" eb="26">
      <t>ホウシン</t>
    </rPh>
    <rPh sb="27" eb="28">
      <t>モト</t>
    </rPh>
    <rPh sb="30" eb="32">
      <t>アンゼン</t>
    </rPh>
    <rPh sb="33" eb="35">
      <t>カンリ</t>
    </rPh>
    <rPh sb="36" eb="38">
      <t>ホゴ</t>
    </rPh>
    <rPh sb="39" eb="41">
      <t>テッテイ</t>
    </rPh>
    <rPh sb="42" eb="43">
      <t>ツト</t>
    </rPh>
    <phoneticPr fontId="1"/>
  </si>
  <si>
    <t>AOTS使用欄</t>
    <rPh sb="4" eb="6">
      <t>シヨウ</t>
    </rPh>
    <rPh sb="6" eb="7">
      <t>ラン</t>
    </rPh>
    <phoneticPr fontId="1"/>
  </si>
  <si>
    <t>日当</t>
    <rPh sb="0" eb="2">
      <t>ニットウ</t>
    </rPh>
    <phoneticPr fontId="1"/>
  </si>
  <si>
    <t>通訳略歴書</t>
    <rPh sb="0" eb="2">
      <t>ツウヤク</t>
    </rPh>
    <rPh sb="2" eb="5">
      <t>リャクレキショ</t>
    </rPh>
    <phoneticPr fontId="1"/>
  </si>
  <si>
    <t>職歴</t>
    <rPh sb="0" eb="2">
      <t>ショクレキ</t>
    </rPh>
    <phoneticPr fontId="1"/>
  </si>
  <si>
    <t>（単位：円）</t>
    <rPh sb="1" eb="3">
      <t>タンイ</t>
    </rPh>
    <rPh sb="4" eb="5">
      <t>エン</t>
    </rPh>
    <phoneticPr fontId="1"/>
  </si>
  <si>
    <t>費目</t>
    <rPh sb="0" eb="2">
      <t>ヒモク</t>
    </rPh>
    <phoneticPr fontId="1"/>
  </si>
  <si>
    <t>金額</t>
    <rPh sb="0" eb="2">
      <t>キンガク</t>
    </rPh>
    <phoneticPr fontId="1"/>
  </si>
  <si>
    <t>①</t>
    <phoneticPr fontId="1"/>
  </si>
  <si>
    <t>講師謝金</t>
    <rPh sb="0" eb="2">
      <t>コウシ</t>
    </rPh>
    <rPh sb="2" eb="4">
      <t>シャキン</t>
    </rPh>
    <phoneticPr fontId="1"/>
  </si>
  <si>
    <t>②</t>
    <phoneticPr fontId="1"/>
  </si>
  <si>
    <t>通訳謝金</t>
    <rPh sb="0" eb="2">
      <t>ツウヤク</t>
    </rPh>
    <rPh sb="2" eb="4">
      <t>シャキン</t>
    </rPh>
    <phoneticPr fontId="1"/>
  </si>
  <si>
    <t>③</t>
    <phoneticPr fontId="1"/>
  </si>
  <si>
    <t>1）</t>
    <phoneticPr fontId="1"/>
  </si>
  <si>
    <t>2）</t>
    <phoneticPr fontId="1"/>
  </si>
  <si>
    <t>日当</t>
    <rPh sb="0" eb="2">
      <t>ニットウ</t>
    </rPh>
    <phoneticPr fontId="1"/>
  </si>
  <si>
    <t>3）</t>
    <phoneticPr fontId="1"/>
  </si>
  <si>
    <t>宿泊費</t>
    <rPh sb="0" eb="3">
      <t>シュクハクヒ</t>
    </rPh>
    <phoneticPr fontId="1"/>
  </si>
  <si>
    <t>4）</t>
    <phoneticPr fontId="1"/>
  </si>
  <si>
    <t>渡航雑費</t>
    <rPh sb="0" eb="2">
      <t>トコウ</t>
    </rPh>
    <rPh sb="2" eb="4">
      <t>ザッピ</t>
    </rPh>
    <phoneticPr fontId="1"/>
  </si>
  <si>
    <t>④</t>
    <phoneticPr fontId="1"/>
  </si>
  <si>
    <t>⑤</t>
    <phoneticPr fontId="1"/>
  </si>
  <si>
    <t>⑥</t>
    <phoneticPr fontId="1"/>
  </si>
  <si>
    <t>2）</t>
    <phoneticPr fontId="1"/>
  </si>
  <si>
    <t>⑦</t>
    <phoneticPr fontId="1"/>
  </si>
  <si>
    <t>1）</t>
    <phoneticPr fontId="1"/>
  </si>
  <si>
    <t>⑧</t>
    <phoneticPr fontId="1"/>
  </si>
  <si>
    <t>⑨</t>
    <phoneticPr fontId="1"/>
  </si>
  <si>
    <t>現地運営関係費</t>
    <rPh sb="0" eb="2">
      <t>ゲンチ</t>
    </rPh>
    <rPh sb="2" eb="4">
      <t>ウンエイ</t>
    </rPh>
    <rPh sb="4" eb="7">
      <t>カンケイヒ</t>
    </rPh>
    <phoneticPr fontId="1"/>
  </si>
  <si>
    <t>1）</t>
    <phoneticPr fontId="1"/>
  </si>
  <si>
    <t>研修協力謝金</t>
    <rPh sb="0" eb="2">
      <t>ケンシュウ</t>
    </rPh>
    <rPh sb="2" eb="4">
      <t>キョウリョク</t>
    </rPh>
    <rPh sb="4" eb="6">
      <t>シャキン</t>
    </rPh>
    <phoneticPr fontId="1"/>
  </si>
  <si>
    <t>現地運営関係諸費</t>
    <rPh sb="0" eb="2">
      <t>ゲンチ</t>
    </rPh>
    <rPh sb="2" eb="4">
      <t>ウンエイ</t>
    </rPh>
    <rPh sb="4" eb="6">
      <t>カンケイ</t>
    </rPh>
    <rPh sb="6" eb="8">
      <t>ショヒ</t>
    </rPh>
    <phoneticPr fontId="1"/>
  </si>
  <si>
    <t>合計</t>
    <rPh sb="0" eb="2">
      <t>ゴウケイ</t>
    </rPh>
    <phoneticPr fontId="1"/>
  </si>
  <si>
    <t>個人情報の取り扱いについて</t>
    <rPh sb="0" eb="4">
      <t>コジンジョウホウ</t>
    </rPh>
    <rPh sb="5" eb="6">
      <t>ト</t>
    </rPh>
    <rPh sb="7" eb="8">
      <t>アツカ</t>
    </rPh>
    <phoneticPr fontId="1"/>
  </si>
  <si>
    <t>個人情報の管理者及び連絡先</t>
    <rPh sb="0" eb="2">
      <t>コジン</t>
    </rPh>
    <rPh sb="2" eb="4">
      <t>ジョウホウ</t>
    </rPh>
    <rPh sb="5" eb="8">
      <t>カンリシャ</t>
    </rPh>
    <rPh sb="8" eb="9">
      <t>オヨ</t>
    </rPh>
    <rPh sb="10" eb="13">
      <t>レンラクサキ</t>
    </rPh>
    <phoneticPr fontId="1"/>
  </si>
  <si>
    <t>利用目的</t>
    <rPh sb="0" eb="2">
      <t>リヨウ</t>
    </rPh>
    <rPh sb="2" eb="4">
      <t>モクテキ</t>
    </rPh>
    <phoneticPr fontId="1"/>
  </si>
  <si>
    <t>記入項目について</t>
    <rPh sb="0" eb="2">
      <t>キニュウ</t>
    </rPh>
    <rPh sb="2" eb="4">
      <t>コウモク</t>
    </rPh>
    <phoneticPr fontId="1"/>
  </si>
  <si>
    <t>個人情報の開示・訂正・利用停止・消去等</t>
    <rPh sb="0" eb="2">
      <t>コジン</t>
    </rPh>
    <rPh sb="2" eb="4">
      <t>ジョウホウ</t>
    </rPh>
    <rPh sb="5" eb="7">
      <t>カイジ</t>
    </rPh>
    <rPh sb="8" eb="10">
      <t>テイセイ</t>
    </rPh>
    <rPh sb="11" eb="13">
      <t>リヨウ</t>
    </rPh>
    <rPh sb="13" eb="15">
      <t>テイシ</t>
    </rPh>
    <rPh sb="16" eb="18">
      <t>ショウキョ</t>
    </rPh>
    <rPh sb="18" eb="19">
      <t>トウ</t>
    </rPh>
    <phoneticPr fontId="1"/>
  </si>
  <si>
    <t>上記「個人情報の取り扱いについて」に同意いただけますか？</t>
    <rPh sb="0" eb="2">
      <t>ジョウキ</t>
    </rPh>
    <rPh sb="3" eb="5">
      <t>コジン</t>
    </rPh>
    <rPh sb="5" eb="7">
      <t>ジョウホウ</t>
    </rPh>
    <rPh sb="8" eb="9">
      <t>ト</t>
    </rPh>
    <rPh sb="10" eb="11">
      <t>アツカ</t>
    </rPh>
    <rPh sb="18" eb="20">
      <t>ドウイ</t>
    </rPh>
    <phoneticPr fontId="1"/>
  </si>
  <si>
    <t>下記にチェック☑と自署をお願い致します。</t>
    <rPh sb="0" eb="2">
      <t>カキ</t>
    </rPh>
    <rPh sb="9" eb="11">
      <t>ジショ</t>
    </rPh>
    <rPh sb="13" eb="14">
      <t>ネガ</t>
    </rPh>
    <rPh sb="15" eb="16">
      <t>イタ</t>
    </rPh>
    <phoneticPr fontId="1"/>
  </si>
  <si>
    <t>同意する</t>
    <rPh sb="0" eb="2">
      <t>ドウイ</t>
    </rPh>
    <phoneticPr fontId="1"/>
  </si>
  <si>
    <t>同意しない</t>
    <rPh sb="0" eb="2">
      <t>ドウイ</t>
    </rPh>
    <phoneticPr fontId="1"/>
  </si>
  <si>
    <t>所属先：</t>
    <rPh sb="0" eb="2">
      <t>ショゾク</t>
    </rPh>
    <rPh sb="2" eb="3">
      <t>サキ</t>
    </rPh>
    <phoneticPr fontId="1"/>
  </si>
  <si>
    <t>氏名：</t>
    <rPh sb="0" eb="2">
      <t>シメイ</t>
    </rPh>
    <phoneticPr fontId="1"/>
  </si>
  <si>
    <t>＜管理者＞　一般財団法人海外産業人材育成協会　総務企画部長</t>
    <rPh sb="1" eb="4">
      <t>カンリシャ</t>
    </rPh>
    <rPh sb="6" eb="22">
      <t>アオｔｓ</t>
    </rPh>
    <rPh sb="23" eb="25">
      <t>ソウム</t>
    </rPh>
    <rPh sb="25" eb="27">
      <t>キカク</t>
    </rPh>
    <rPh sb="27" eb="29">
      <t>ブチョウ</t>
    </rPh>
    <phoneticPr fontId="1"/>
  </si>
  <si>
    <t>一般財団法人　海外産業人材育成協会</t>
    <rPh sb="0" eb="2">
      <t>イッパン</t>
    </rPh>
    <rPh sb="2" eb="4">
      <t>ザイダン</t>
    </rPh>
    <rPh sb="4" eb="6">
      <t>ホウジン</t>
    </rPh>
    <rPh sb="7" eb="9">
      <t>カイガイ</t>
    </rPh>
    <rPh sb="9" eb="11">
      <t>サンギョウ</t>
    </rPh>
    <rPh sb="11" eb="13">
      <t>ジンザイ</t>
    </rPh>
    <rPh sb="13" eb="15">
      <t>イクセイ</t>
    </rPh>
    <rPh sb="15" eb="17">
      <t>キョウカイ</t>
    </rPh>
    <phoneticPr fontId="1"/>
  </si>
  <si>
    <t>理事長　殿</t>
    <rPh sb="0" eb="3">
      <t>リジチョウ</t>
    </rPh>
    <rPh sb="4" eb="5">
      <t>ドノ</t>
    </rPh>
    <phoneticPr fontId="1"/>
  </si>
  <si>
    <t>海外研修完了報告及び精算払請求書</t>
    <rPh sb="0" eb="2">
      <t>カイガイ</t>
    </rPh>
    <rPh sb="2" eb="4">
      <t>ケンシュウ</t>
    </rPh>
    <rPh sb="4" eb="6">
      <t>カンリョウ</t>
    </rPh>
    <rPh sb="6" eb="8">
      <t>ホウコク</t>
    </rPh>
    <rPh sb="8" eb="9">
      <t>オヨ</t>
    </rPh>
    <rPh sb="10" eb="12">
      <t>セイサン</t>
    </rPh>
    <rPh sb="12" eb="13">
      <t>バライ</t>
    </rPh>
    <rPh sb="13" eb="16">
      <t>セイキュウショ</t>
    </rPh>
    <phoneticPr fontId="1"/>
  </si>
  <si>
    <t>記</t>
    <rPh sb="0" eb="1">
      <t>キ</t>
    </rPh>
    <phoneticPr fontId="1"/>
  </si>
  <si>
    <t>機関名</t>
    <rPh sb="0" eb="2">
      <t>キカン</t>
    </rPh>
    <rPh sb="2" eb="3">
      <t>メイ</t>
    </rPh>
    <phoneticPr fontId="1"/>
  </si>
  <si>
    <t>（和）</t>
    <rPh sb="1" eb="2">
      <t>ワ</t>
    </rPh>
    <phoneticPr fontId="1"/>
  </si>
  <si>
    <t>（英）</t>
    <rPh sb="1" eb="2">
      <t>エイ</t>
    </rPh>
    <phoneticPr fontId="1"/>
  </si>
  <si>
    <t>本社所在地</t>
    <rPh sb="0" eb="2">
      <t>ホンシャ</t>
    </rPh>
    <rPh sb="2" eb="5">
      <t>ショザイチ</t>
    </rPh>
    <phoneticPr fontId="1"/>
  </si>
  <si>
    <t>代表者</t>
    <rPh sb="0" eb="3">
      <t>ダイヒョウシャ</t>
    </rPh>
    <phoneticPr fontId="1"/>
  </si>
  <si>
    <t>役職名</t>
    <rPh sb="0" eb="3">
      <t>ヤクショクメイ</t>
    </rPh>
    <phoneticPr fontId="1"/>
  </si>
  <si>
    <t>氏名</t>
    <rPh sb="0" eb="2">
      <t>シメイ</t>
    </rPh>
    <phoneticPr fontId="1"/>
  </si>
  <si>
    <t>部課名</t>
    <rPh sb="0" eb="2">
      <t>ブカ</t>
    </rPh>
    <rPh sb="2" eb="3">
      <t>メイ</t>
    </rPh>
    <phoneticPr fontId="1"/>
  </si>
  <si>
    <t>事務担当者</t>
    <rPh sb="0" eb="2">
      <t>ジム</t>
    </rPh>
    <rPh sb="2" eb="5">
      <t>タントウシャ</t>
    </rPh>
    <phoneticPr fontId="1"/>
  </si>
  <si>
    <t>住所</t>
    <rPh sb="0" eb="2">
      <t>ジュウショ</t>
    </rPh>
    <phoneticPr fontId="1"/>
  </si>
  <si>
    <t>TEL</t>
    <phoneticPr fontId="1"/>
  </si>
  <si>
    <t>FAX</t>
    <phoneticPr fontId="1"/>
  </si>
  <si>
    <t>E-mail</t>
    <phoneticPr fontId="1"/>
  </si>
  <si>
    <t>印（代表者職印）</t>
    <rPh sb="0" eb="1">
      <t>イン</t>
    </rPh>
    <rPh sb="2" eb="5">
      <t>ダイヒョウシャ</t>
    </rPh>
    <rPh sb="5" eb="6">
      <t>ショク</t>
    </rPh>
    <rPh sb="6" eb="7">
      <t>イン</t>
    </rPh>
    <phoneticPr fontId="1"/>
  </si>
  <si>
    <t>6.</t>
    <phoneticPr fontId="1"/>
  </si>
  <si>
    <t>7.</t>
    <phoneticPr fontId="1"/>
  </si>
  <si>
    <t>研修生の選考基準及び選考方法</t>
    <rPh sb="0" eb="3">
      <t>ケンシュウセイ</t>
    </rPh>
    <rPh sb="4" eb="6">
      <t>センコウ</t>
    </rPh>
    <rPh sb="6" eb="8">
      <t>キジュン</t>
    </rPh>
    <rPh sb="8" eb="9">
      <t>オヨ</t>
    </rPh>
    <rPh sb="10" eb="12">
      <t>センコウ</t>
    </rPh>
    <rPh sb="12" eb="14">
      <t>ホウホウ</t>
    </rPh>
    <phoneticPr fontId="1"/>
  </si>
  <si>
    <t>1）</t>
    <phoneticPr fontId="1"/>
  </si>
  <si>
    <t>2)</t>
    <phoneticPr fontId="1"/>
  </si>
  <si>
    <t>方法：</t>
    <phoneticPr fontId="1"/>
  </si>
  <si>
    <t>2）</t>
    <phoneticPr fontId="1"/>
  </si>
  <si>
    <t>公募主体：</t>
    <phoneticPr fontId="1"/>
  </si>
  <si>
    <t>方法：</t>
    <phoneticPr fontId="1"/>
  </si>
  <si>
    <t>公募主体：</t>
    <phoneticPr fontId="1"/>
  </si>
  <si>
    <t>公募者</t>
    <rPh sb="0" eb="2">
      <t>コウボ</t>
    </rPh>
    <rPh sb="2" eb="3">
      <t>シャ</t>
    </rPh>
    <phoneticPr fontId="1"/>
  </si>
  <si>
    <t>応募者総数</t>
    <rPh sb="0" eb="2">
      <t>オウボ</t>
    </rPh>
    <rPh sb="2" eb="3">
      <t>シャ</t>
    </rPh>
    <rPh sb="3" eb="5">
      <t>ソウスウ</t>
    </rPh>
    <phoneticPr fontId="1"/>
  </si>
  <si>
    <t>→</t>
    <phoneticPr fontId="1"/>
  </si>
  <si>
    <t>選考結果人数</t>
    <rPh sb="0" eb="2">
      <t>センコウ</t>
    </rPh>
    <rPh sb="2" eb="4">
      <t>ケッカ</t>
    </rPh>
    <rPh sb="4" eb="6">
      <t>ニンズウ</t>
    </rPh>
    <phoneticPr fontId="1"/>
  </si>
  <si>
    <t>②</t>
    <phoneticPr fontId="1"/>
  </si>
  <si>
    <t>（</t>
    <phoneticPr fontId="1"/>
  </si>
  <si>
    <t>）</t>
    <phoneticPr fontId="1"/>
  </si>
  <si>
    <t>8.</t>
    <phoneticPr fontId="1"/>
  </si>
  <si>
    <t>10.</t>
    <phoneticPr fontId="1"/>
  </si>
  <si>
    <t>研修用テキストのリスト</t>
    <rPh sb="0" eb="3">
      <t>ケンシュウヨウ</t>
    </rPh>
    <phoneticPr fontId="1"/>
  </si>
  <si>
    <t>11.</t>
    <phoneticPr fontId="1"/>
  </si>
  <si>
    <t>研修用器材のリスト</t>
    <rPh sb="0" eb="3">
      <t>ケンシュウヨウ</t>
    </rPh>
    <rPh sb="3" eb="5">
      <t>キザイ</t>
    </rPh>
    <phoneticPr fontId="1"/>
  </si>
  <si>
    <t>5）</t>
    <phoneticPr fontId="1"/>
  </si>
  <si>
    <t>課題、改善点</t>
    <rPh sb="0" eb="2">
      <t>カダイ</t>
    </rPh>
    <rPh sb="3" eb="6">
      <t>カイゼンテン</t>
    </rPh>
    <phoneticPr fontId="1"/>
  </si>
  <si>
    <t>別添提出書類</t>
    <rPh sb="0" eb="2">
      <t>ベッテン</t>
    </rPh>
    <rPh sb="2" eb="4">
      <t>テイシュツ</t>
    </rPh>
    <rPh sb="4" eb="6">
      <t>ショルイ</t>
    </rPh>
    <phoneticPr fontId="1"/>
  </si>
  <si>
    <r>
      <t>実施の時期及び実研修日数</t>
    </r>
    <r>
      <rPr>
        <sz val="11"/>
        <color theme="1"/>
        <rFont val="ＭＳ Ｐ明朝"/>
        <family val="1"/>
        <charset val="128"/>
      </rPr>
      <t>（休日を除く日数）</t>
    </r>
    <rPh sb="0" eb="2">
      <t>ジッシ</t>
    </rPh>
    <rPh sb="3" eb="5">
      <t>ジキ</t>
    </rPh>
    <rPh sb="5" eb="6">
      <t>オヨ</t>
    </rPh>
    <rPh sb="7" eb="8">
      <t>ジツ</t>
    </rPh>
    <rPh sb="8" eb="10">
      <t>ケンシュウ</t>
    </rPh>
    <rPh sb="10" eb="12">
      <t>ニッスウ</t>
    </rPh>
    <rPh sb="13" eb="15">
      <t>キュウジツ</t>
    </rPh>
    <rPh sb="16" eb="17">
      <t>ノゾ</t>
    </rPh>
    <rPh sb="18" eb="20">
      <t>ニッスウ</t>
    </rPh>
    <phoneticPr fontId="1"/>
  </si>
  <si>
    <r>
      <t>研修技術（研修内容）の詳細</t>
    </r>
    <r>
      <rPr>
        <b/>
        <vertAlign val="superscript"/>
        <sz val="11"/>
        <color theme="1"/>
        <rFont val="ＭＳ Ｐ明朝"/>
        <family val="1"/>
        <charset val="128"/>
      </rPr>
      <t>（注2）</t>
    </r>
    <r>
      <rPr>
        <b/>
        <sz val="11"/>
        <color theme="1"/>
        <rFont val="ＭＳ Ｐ明朝"/>
        <family val="1"/>
        <charset val="128"/>
      </rPr>
      <t>　</t>
    </r>
    <r>
      <rPr>
        <sz val="11"/>
        <color theme="1"/>
        <rFont val="ＭＳ Ｐ明朝"/>
        <family val="1"/>
        <charset val="128"/>
      </rPr>
      <t>（研修技術に関する参考資料がありましたら添付してください。）</t>
    </r>
    <rPh sb="0" eb="2">
      <t>ケンシュウ</t>
    </rPh>
    <rPh sb="2" eb="4">
      <t>ギジュツ</t>
    </rPh>
    <rPh sb="5" eb="7">
      <t>ケンシュウ</t>
    </rPh>
    <rPh sb="7" eb="9">
      <t>ナイヨウ</t>
    </rPh>
    <rPh sb="11" eb="13">
      <t>ショウサイ</t>
    </rPh>
    <rPh sb="14" eb="15">
      <t>チュウ</t>
    </rPh>
    <rPh sb="19" eb="21">
      <t>ケンシュウ</t>
    </rPh>
    <rPh sb="21" eb="23">
      <t>ギジュツ</t>
    </rPh>
    <rPh sb="24" eb="25">
      <t>カン</t>
    </rPh>
    <rPh sb="27" eb="29">
      <t>サンコウ</t>
    </rPh>
    <rPh sb="29" eb="31">
      <t>シリョウ</t>
    </rPh>
    <rPh sb="38" eb="40">
      <t>テンプ</t>
    </rPh>
    <phoneticPr fontId="1"/>
  </si>
  <si>
    <r>
      <t>別添提出書類</t>
    </r>
    <r>
      <rPr>
        <sz val="11"/>
        <color theme="1"/>
        <rFont val="ＭＳ Ｐ明朝"/>
        <family val="1"/>
        <charset val="128"/>
      </rPr>
      <t>（チェック☑してください。）</t>
    </r>
    <rPh sb="0" eb="2">
      <t>ベッテン</t>
    </rPh>
    <rPh sb="2" eb="4">
      <t>テイシュツ</t>
    </rPh>
    <rPh sb="4" eb="6">
      <t>ショルイ</t>
    </rPh>
    <phoneticPr fontId="1"/>
  </si>
  <si>
    <t>14.</t>
    <phoneticPr fontId="1"/>
  </si>
  <si>
    <t>記録写真（日付・主要人物等のキャプションを付記してください。）</t>
    <rPh sb="0" eb="2">
      <t>キロク</t>
    </rPh>
    <rPh sb="2" eb="4">
      <t>シャシン</t>
    </rPh>
    <rPh sb="5" eb="7">
      <t>ヒヅケ</t>
    </rPh>
    <rPh sb="8" eb="10">
      <t>シュヨウ</t>
    </rPh>
    <rPh sb="10" eb="12">
      <t>ジンブツ</t>
    </rPh>
    <rPh sb="12" eb="13">
      <t>トウ</t>
    </rPh>
    <rPh sb="21" eb="23">
      <t>フキ</t>
    </rPh>
    <phoneticPr fontId="1"/>
  </si>
  <si>
    <t>海外研修実施費実績額並びに精算払請求金額の算出内訳　</t>
    <rPh sb="0" eb="2">
      <t>カイガイ</t>
    </rPh>
    <rPh sb="2" eb="4">
      <t>ケンシュウ</t>
    </rPh>
    <rPh sb="4" eb="7">
      <t>ジッシヒ</t>
    </rPh>
    <rPh sb="7" eb="10">
      <t>ジッセキガク</t>
    </rPh>
    <rPh sb="10" eb="11">
      <t>ナラ</t>
    </rPh>
    <rPh sb="13" eb="16">
      <t>セイサンバライ</t>
    </rPh>
    <rPh sb="16" eb="18">
      <t>セイキュウ</t>
    </rPh>
    <rPh sb="18" eb="20">
      <t>キンガク</t>
    </rPh>
    <rPh sb="21" eb="23">
      <t>サンシュツ</t>
    </rPh>
    <rPh sb="23" eb="25">
      <t>ウチワケ</t>
    </rPh>
    <phoneticPr fontId="1"/>
  </si>
  <si>
    <t>海外研修実施費実績額並びに精算払請求金額の算出内訳</t>
    <rPh sb="0" eb="2">
      <t>カイガイ</t>
    </rPh>
    <rPh sb="2" eb="4">
      <t>ケンシュウ</t>
    </rPh>
    <rPh sb="4" eb="6">
      <t>ジッシ</t>
    </rPh>
    <rPh sb="6" eb="7">
      <t>ヒ</t>
    </rPh>
    <rPh sb="7" eb="9">
      <t>ジッセキ</t>
    </rPh>
    <rPh sb="9" eb="10">
      <t>ガク</t>
    </rPh>
    <rPh sb="10" eb="11">
      <t>ナラ</t>
    </rPh>
    <rPh sb="13" eb="15">
      <t>セイサン</t>
    </rPh>
    <rPh sb="15" eb="16">
      <t>バライ</t>
    </rPh>
    <rPh sb="16" eb="18">
      <t>セイキュウ</t>
    </rPh>
    <rPh sb="18" eb="20">
      <t>キンガク</t>
    </rPh>
    <rPh sb="21" eb="23">
      <t>サンシュツ</t>
    </rPh>
    <rPh sb="23" eb="25">
      <t>ウチワケ</t>
    </rPh>
    <phoneticPr fontId="1"/>
  </si>
  <si>
    <t>⑩</t>
    <phoneticPr fontId="1"/>
  </si>
  <si>
    <t>⑪</t>
    <phoneticPr fontId="1"/>
  </si>
  <si>
    <t>-</t>
    <phoneticPr fontId="1"/>
  </si>
  <si>
    <t>【研修日数：</t>
    <rPh sb="1" eb="3">
      <t>ケンシュウ</t>
    </rPh>
    <rPh sb="3" eb="5">
      <t>ニッスウ</t>
    </rPh>
    <phoneticPr fontId="1"/>
  </si>
  <si>
    <t>（男性：</t>
    <rPh sb="1" eb="3">
      <t>ダンセイ</t>
    </rPh>
    <phoneticPr fontId="1"/>
  </si>
  <si>
    <t>女性：</t>
    <rPh sb="0" eb="2">
      <t>ジョセイ</t>
    </rPh>
    <phoneticPr fontId="1"/>
  </si>
  <si>
    <t>氏名</t>
    <rPh sb="0" eb="2">
      <t>シメイ</t>
    </rPh>
    <phoneticPr fontId="1"/>
  </si>
  <si>
    <t>注1：</t>
    <rPh sb="0" eb="1">
      <t>チュウ</t>
    </rPh>
    <phoneticPr fontId="1"/>
  </si>
  <si>
    <t>経営幹部、上級管理職</t>
    <rPh sb="0" eb="2">
      <t>ケイエイ</t>
    </rPh>
    <rPh sb="2" eb="4">
      <t>カンブ</t>
    </rPh>
    <rPh sb="5" eb="7">
      <t>ジョウキュウ</t>
    </rPh>
    <rPh sb="7" eb="9">
      <t>カンリ</t>
    </rPh>
    <rPh sb="9" eb="10">
      <t>ショク</t>
    </rPh>
    <phoneticPr fontId="1"/>
  </si>
  <si>
    <t>中級管理職</t>
    <rPh sb="0" eb="2">
      <t>チュウキュウ</t>
    </rPh>
    <rPh sb="2" eb="4">
      <t>カンリ</t>
    </rPh>
    <rPh sb="4" eb="5">
      <t>ショク</t>
    </rPh>
    <phoneticPr fontId="1"/>
  </si>
  <si>
    <t>現場監督者</t>
    <rPh sb="0" eb="2">
      <t>ゲンバ</t>
    </rPh>
    <rPh sb="2" eb="5">
      <t>カントクシャ</t>
    </rPh>
    <phoneticPr fontId="1"/>
  </si>
  <si>
    <t>技術職</t>
    <rPh sb="0" eb="2">
      <t>ギジュツ</t>
    </rPh>
    <rPh sb="2" eb="3">
      <t>ショク</t>
    </rPh>
    <phoneticPr fontId="1"/>
  </si>
  <si>
    <t>一般事務職他</t>
    <rPh sb="0" eb="2">
      <t>イッパン</t>
    </rPh>
    <rPh sb="2" eb="4">
      <t>ジム</t>
    </rPh>
    <rPh sb="4" eb="5">
      <t>ショク</t>
    </rPh>
    <rPh sb="5" eb="6">
      <t>ホカ</t>
    </rPh>
    <phoneticPr fontId="1"/>
  </si>
  <si>
    <t>会長、社長、役員、工場長、部長</t>
    <rPh sb="0" eb="2">
      <t>カイチョウ</t>
    </rPh>
    <rPh sb="3" eb="5">
      <t>シャチョウ</t>
    </rPh>
    <rPh sb="6" eb="8">
      <t>ヤクイン</t>
    </rPh>
    <rPh sb="9" eb="11">
      <t>コウジョウ</t>
    </rPh>
    <rPh sb="11" eb="12">
      <t>チョウ</t>
    </rPh>
    <rPh sb="13" eb="15">
      <t>ブチョウ</t>
    </rPh>
    <phoneticPr fontId="1"/>
  </si>
  <si>
    <t>課長、係長</t>
    <rPh sb="0" eb="2">
      <t>カチョウ</t>
    </rPh>
    <rPh sb="3" eb="5">
      <t>カカリチョウ</t>
    </rPh>
    <phoneticPr fontId="1"/>
  </si>
  <si>
    <t>職長、監督、ライン主任、班長</t>
    <rPh sb="0" eb="2">
      <t>ショクチョウ</t>
    </rPh>
    <rPh sb="3" eb="5">
      <t>カントク</t>
    </rPh>
    <rPh sb="9" eb="11">
      <t>シュニン</t>
    </rPh>
    <rPh sb="12" eb="14">
      <t>ハンチョウ</t>
    </rPh>
    <phoneticPr fontId="1"/>
  </si>
  <si>
    <t>インストラクター、メカニック、技術職（エンジニア）</t>
    <rPh sb="15" eb="17">
      <t>ギジュツ</t>
    </rPh>
    <rPh sb="17" eb="18">
      <t>ショク</t>
    </rPh>
    <phoneticPr fontId="1"/>
  </si>
  <si>
    <t>一般職、専門職、教職、コンサルタント、他</t>
    <rPh sb="0" eb="2">
      <t>イッパン</t>
    </rPh>
    <rPh sb="2" eb="3">
      <t>ショク</t>
    </rPh>
    <rPh sb="4" eb="6">
      <t>センモン</t>
    </rPh>
    <rPh sb="6" eb="7">
      <t>ショク</t>
    </rPh>
    <rPh sb="8" eb="10">
      <t>キョウショク</t>
    </rPh>
    <rPh sb="19" eb="20">
      <t>ホカ</t>
    </rPh>
    <phoneticPr fontId="1"/>
  </si>
  <si>
    <t>職位</t>
    <rPh sb="0" eb="2">
      <t>ショクイ</t>
    </rPh>
    <phoneticPr fontId="1"/>
  </si>
  <si>
    <t>（注1）</t>
    <rPh sb="1" eb="2">
      <t>チュウ</t>
    </rPh>
    <phoneticPr fontId="1"/>
  </si>
  <si>
    <t>年齢</t>
    <rPh sb="0" eb="2">
      <t>ネンレイ</t>
    </rPh>
    <phoneticPr fontId="1"/>
  </si>
  <si>
    <t>国籍</t>
    <rPh sb="0" eb="2">
      <t>コクセキ</t>
    </rPh>
    <phoneticPr fontId="1"/>
  </si>
  <si>
    <t>出席日数</t>
    <rPh sb="0" eb="2">
      <t>シュッセキ</t>
    </rPh>
    <rPh sb="2" eb="4">
      <t>ニッスウ</t>
    </rPh>
    <phoneticPr fontId="1"/>
  </si>
  <si>
    <t>（注2）</t>
    <rPh sb="1" eb="2">
      <t>チュウ</t>
    </rPh>
    <phoneticPr fontId="1"/>
  </si>
  <si>
    <t>注2：</t>
    <rPh sb="0" eb="1">
      <t>チュウ</t>
    </rPh>
    <phoneticPr fontId="1"/>
  </si>
  <si>
    <t>1.講師謝金</t>
    <rPh sb="2" eb="4">
      <t>コウシ</t>
    </rPh>
    <rPh sb="4" eb="6">
      <t>シャキン</t>
    </rPh>
    <phoneticPr fontId="1"/>
  </si>
  <si>
    <t>講師氏名</t>
    <rPh sb="0" eb="2">
      <t>コウシ</t>
    </rPh>
    <rPh sb="2" eb="4">
      <t>シメイ</t>
    </rPh>
    <phoneticPr fontId="1"/>
  </si>
  <si>
    <t>等級</t>
    <rPh sb="0" eb="2">
      <t>トウキュウ</t>
    </rPh>
    <phoneticPr fontId="1"/>
  </si>
  <si>
    <t>単価（円）</t>
    <rPh sb="0" eb="2">
      <t>タンカ</t>
    </rPh>
    <rPh sb="3" eb="4">
      <t>エン</t>
    </rPh>
    <phoneticPr fontId="1"/>
  </si>
  <si>
    <t>講師謝金金額（円）</t>
    <rPh sb="0" eb="2">
      <t>コウシ</t>
    </rPh>
    <rPh sb="2" eb="4">
      <t>シャキン</t>
    </rPh>
    <rPh sb="4" eb="6">
      <t>キンガク</t>
    </rPh>
    <rPh sb="7" eb="8">
      <t>エン</t>
    </rPh>
    <phoneticPr fontId="1"/>
  </si>
  <si>
    <t>2.原稿料</t>
    <rPh sb="2" eb="5">
      <t>ゲンコウリョウ</t>
    </rPh>
    <phoneticPr fontId="1"/>
  </si>
  <si>
    <t>資料タイトル</t>
    <rPh sb="0" eb="2">
      <t>シリョウ</t>
    </rPh>
    <phoneticPr fontId="1"/>
  </si>
  <si>
    <t>執筆者氏名</t>
    <rPh sb="0" eb="3">
      <t>シッピツシャ</t>
    </rPh>
    <rPh sb="3" eb="5">
      <t>シメイ</t>
    </rPh>
    <phoneticPr fontId="1"/>
  </si>
  <si>
    <t>枚数</t>
    <rPh sb="0" eb="2">
      <t>マイスウ</t>
    </rPh>
    <phoneticPr fontId="1"/>
  </si>
  <si>
    <t>原稿料（円）</t>
    <rPh sb="0" eb="3">
      <t>ゲンコウリョウ</t>
    </rPh>
    <rPh sb="4" eb="5">
      <t>エン</t>
    </rPh>
    <phoneticPr fontId="1"/>
  </si>
  <si>
    <t>校訂料（円）</t>
    <rPh sb="0" eb="2">
      <t>コウテイ</t>
    </rPh>
    <rPh sb="2" eb="3">
      <t>リョウ</t>
    </rPh>
    <rPh sb="4" eb="5">
      <t>エン</t>
    </rPh>
    <phoneticPr fontId="1"/>
  </si>
  <si>
    <t>3.校訂料</t>
    <rPh sb="2" eb="4">
      <t>コウテイ</t>
    </rPh>
    <rPh sb="4" eb="5">
      <t>リョウ</t>
    </rPh>
    <phoneticPr fontId="1"/>
  </si>
  <si>
    <t>専門分野別に列挙し、一つの専門分野に複数の講師を必要とする場合はその理由をご入力ください。</t>
    <rPh sb="38" eb="40">
      <t>ニュウリョク</t>
    </rPh>
    <phoneticPr fontId="1"/>
  </si>
  <si>
    <t>現地からどのような要請があり、現地にどのようなニーズがあり、それにどう応えるのか等、本制度への申請経緯について具体的にご入力ください。</t>
    <rPh sb="60" eb="62">
      <t>ニュウリョク</t>
    </rPh>
    <phoneticPr fontId="1"/>
  </si>
  <si>
    <t>研修実施により目指す達成目標を具体的にご入力ください。</t>
    <rPh sb="20" eb="22">
      <t>ニュウリョク</t>
    </rPh>
    <phoneticPr fontId="1"/>
  </si>
  <si>
    <t>AOTSの個人情報保護方針について：詳細は当協会ホームページに公開しています。
本文書にご入力の個人情報は、当協会の個人情報保護方針に基づき、安全に管理し保護の徹底に努めます。
また、海外研修に係る事務手続き並びに当協会からの各種ご案内等に使用します。
https://www.aots.jp/privacy-policy/</t>
    <rPh sb="45" eb="47">
      <t>ニュウリョク</t>
    </rPh>
    <phoneticPr fontId="1"/>
  </si>
  <si>
    <t>（本社と異なる
場合、入力）</t>
    <rPh sb="1" eb="3">
      <t>ホンシャ</t>
    </rPh>
    <rPh sb="4" eb="5">
      <t>コト</t>
    </rPh>
    <rPh sb="8" eb="10">
      <t>バアイ</t>
    </rPh>
    <rPh sb="11" eb="13">
      <t>ニュウリョク</t>
    </rPh>
    <phoneticPr fontId="1"/>
  </si>
  <si>
    <r>
      <t>実施の理由及び目的</t>
    </r>
    <r>
      <rPr>
        <b/>
        <vertAlign val="superscript"/>
        <sz val="11"/>
        <color theme="1"/>
        <rFont val="ＭＳ Ｐ明朝"/>
        <family val="1"/>
        <charset val="128"/>
      </rPr>
      <t>（注1）</t>
    </r>
    <r>
      <rPr>
        <b/>
        <sz val="11"/>
        <color theme="1"/>
        <rFont val="ＭＳ Ｐ明朝"/>
        <family val="1"/>
        <charset val="128"/>
      </rPr>
      <t>　</t>
    </r>
    <r>
      <rPr>
        <sz val="11"/>
        <color theme="1"/>
        <rFont val="ＭＳ Ｐ明朝"/>
        <family val="1"/>
        <charset val="128"/>
      </rPr>
      <t>（研修の背景、必要性、及び目的を具体的にご入力ください。）</t>
    </r>
    <rPh sb="0" eb="2">
      <t>ジッシ</t>
    </rPh>
    <rPh sb="3" eb="5">
      <t>リユウ</t>
    </rPh>
    <rPh sb="5" eb="6">
      <t>オヨ</t>
    </rPh>
    <rPh sb="7" eb="9">
      <t>モクテキ</t>
    </rPh>
    <rPh sb="10" eb="11">
      <t>チュウ</t>
    </rPh>
    <rPh sb="15" eb="17">
      <t>ケンシュウ</t>
    </rPh>
    <rPh sb="18" eb="20">
      <t>ハイケイ</t>
    </rPh>
    <rPh sb="21" eb="24">
      <t>ヒツヨウセイ</t>
    </rPh>
    <rPh sb="25" eb="26">
      <t>オヨ</t>
    </rPh>
    <rPh sb="27" eb="29">
      <t>モクテキ</t>
    </rPh>
    <rPh sb="30" eb="33">
      <t>グタイテキ</t>
    </rPh>
    <rPh sb="35" eb="37">
      <t>ニュウリョク</t>
    </rPh>
    <phoneticPr fontId="1"/>
  </si>
  <si>
    <t>研修効果評価方法（研修生の理解度の確認方法を具体的にご入力ください。）</t>
    <rPh sb="0" eb="2">
      <t>ケンシュウ</t>
    </rPh>
    <rPh sb="2" eb="4">
      <t>コウカ</t>
    </rPh>
    <rPh sb="4" eb="6">
      <t>ヒョウカ</t>
    </rPh>
    <rPh sb="6" eb="8">
      <t>ホウホウ</t>
    </rPh>
    <rPh sb="9" eb="12">
      <t>ケンシュウセイ</t>
    </rPh>
    <rPh sb="13" eb="16">
      <t>リカイド</t>
    </rPh>
    <rPh sb="17" eb="19">
      <t>カクニン</t>
    </rPh>
    <rPh sb="19" eb="21">
      <t>ホウホウ</t>
    </rPh>
    <rPh sb="22" eb="25">
      <t>グタイテキ</t>
    </rPh>
    <rPh sb="27" eb="29">
      <t>ニュウリョク</t>
    </rPh>
    <phoneticPr fontId="1"/>
  </si>
  <si>
    <r>
      <t>研修生の募集方法</t>
    </r>
    <r>
      <rPr>
        <sz val="11"/>
        <color theme="1"/>
        <rFont val="ＭＳ Ｐ明朝"/>
        <family val="1"/>
        <charset val="128"/>
      </rPr>
      <t>（チェック☑し、括弧内に具体的にご入力ください。）</t>
    </r>
    <rPh sb="0" eb="3">
      <t>ケンシュウセイ</t>
    </rPh>
    <rPh sb="4" eb="6">
      <t>ボシュウ</t>
    </rPh>
    <rPh sb="6" eb="8">
      <t>ホウホウ</t>
    </rPh>
    <rPh sb="16" eb="18">
      <t>カッコ</t>
    </rPh>
    <rPh sb="18" eb="19">
      <t>ナイ</t>
    </rPh>
    <rPh sb="20" eb="23">
      <t>グタイテキ</t>
    </rPh>
    <rPh sb="25" eb="27">
      <t>ニュウリョク</t>
    </rPh>
    <phoneticPr fontId="1"/>
  </si>
  <si>
    <r>
      <t>研修生の選考基準</t>
    </r>
    <r>
      <rPr>
        <sz val="11"/>
        <color theme="1"/>
        <rFont val="ＭＳ Ｐ明朝"/>
        <family val="1"/>
        <charset val="128"/>
      </rPr>
      <t>（研修生の概要、選考基準（職務内容、職位、実務経験年数等）を具体的にご入力ください。）</t>
    </r>
    <rPh sb="0" eb="3">
      <t>ケンシュウセイ</t>
    </rPh>
    <rPh sb="4" eb="6">
      <t>センコウ</t>
    </rPh>
    <rPh sb="6" eb="8">
      <t>キジュン</t>
    </rPh>
    <rPh sb="9" eb="12">
      <t>ケンシュウセイ</t>
    </rPh>
    <rPh sb="13" eb="15">
      <t>ガイヨウ</t>
    </rPh>
    <rPh sb="16" eb="18">
      <t>センコウ</t>
    </rPh>
    <rPh sb="18" eb="20">
      <t>キジュン</t>
    </rPh>
    <rPh sb="21" eb="23">
      <t>ショクム</t>
    </rPh>
    <rPh sb="23" eb="25">
      <t>ナイヨウ</t>
    </rPh>
    <rPh sb="26" eb="28">
      <t>ショクイ</t>
    </rPh>
    <rPh sb="29" eb="31">
      <t>ジツム</t>
    </rPh>
    <rPh sb="31" eb="33">
      <t>ケイケン</t>
    </rPh>
    <rPh sb="33" eb="35">
      <t>ネンスウ</t>
    </rPh>
    <rPh sb="35" eb="36">
      <t>トウ</t>
    </rPh>
    <rPh sb="38" eb="41">
      <t>グタイテキ</t>
    </rPh>
    <rPh sb="43" eb="45">
      <t>ニュウリョク</t>
    </rPh>
    <phoneticPr fontId="1"/>
  </si>
  <si>
    <t>現地からどのような要請があり、現地にどのようなニーズがあり、それにどう応えるのか等、本制度への申請経緯について具体的にご入力ください。</t>
    <rPh sb="0" eb="2">
      <t>ゲンチ</t>
    </rPh>
    <rPh sb="9" eb="11">
      <t>ヨウセイ</t>
    </rPh>
    <rPh sb="15" eb="17">
      <t>ゲンチ</t>
    </rPh>
    <rPh sb="35" eb="36">
      <t>コタ</t>
    </rPh>
    <rPh sb="40" eb="41">
      <t>ナド</t>
    </rPh>
    <rPh sb="42" eb="43">
      <t>ホン</t>
    </rPh>
    <rPh sb="43" eb="45">
      <t>セイド</t>
    </rPh>
    <rPh sb="47" eb="49">
      <t>シンセイ</t>
    </rPh>
    <rPh sb="49" eb="51">
      <t>ケイイ</t>
    </rPh>
    <rPh sb="55" eb="58">
      <t>グタイテキ</t>
    </rPh>
    <rPh sb="60" eb="62">
      <t>ニュウリョク</t>
    </rPh>
    <phoneticPr fontId="1"/>
  </si>
  <si>
    <t>専門分野別に列挙し、一つの専門分野に複数の講師を必要とする場合はその理由をご入力ください。</t>
    <rPh sb="0" eb="2">
      <t>センモン</t>
    </rPh>
    <rPh sb="2" eb="4">
      <t>ブンヤ</t>
    </rPh>
    <rPh sb="4" eb="5">
      <t>ベツ</t>
    </rPh>
    <rPh sb="6" eb="8">
      <t>レッキョ</t>
    </rPh>
    <rPh sb="10" eb="11">
      <t>ヒト</t>
    </rPh>
    <rPh sb="13" eb="15">
      <t>センモン</t>
    </rPh>
    <rPh sb="15" eb="17">
      <t>ブンヤ</t>
    </rPh>
    <rPh sb="18" eb="20">
      <t>フクスウ</t>
    </rPh>
    <rPh sb="21" eb="23">
      <t>コウシ</t>
    </rPh>
    <rPh sb="24" eb="26">
      <t>ヒツヨウ</t>
    </rPh>
    <rPh sb="29" eb="31">
      <t>バアイ</t>
    </rPh>
    <rPh sb="34" eb="36">
      <t>リユウ</t>
    </rPh>
    <rPh sb="38" eb="40">
      <t>ニュウリョク</t>
    </rPh>
    <phoneticPr fontId="1"/>
  </si>
  <si>
    <t>研修実施により目指す達成目標を具体的にご入力ください。</t>
    <rPh sb="0" eb="2">
      <t>ケンシュウ</t>
    </rPh>
    <rPh sb="2" eb="4">
      <t>ジッシ</t>
    </rPh>
    <rPh sb="7" eb="9">
      <t>メザ</t>
    </rPh>
    <rPh sb="10" eb="12">
      <t>タッセイ</t>
    </rPh>
    <rPh sb="12" eb="14">
      <t>モクヒョウ</t>
    </rPh>
    <rPh sb="15" eb="18">
      <t>グタイテキ</t>
    </rPh>
    <rPh sb="20" eb="22">
      <t>ニュウリョク</t>
    </rPh>
    <phoneticPr fontId="1"/>
  </si>
  <si>
    <t>AOTSの個人情報保護方針について：詳細は当協会ホームページに公開しています。
本文書にご入力の個人情報は、当協会の個人情報保護方針に基づき、安全に管理し保護の徹底に努めます。
また、海外研修に係る事務手続き並びに当協会からの各種ご案内に使用します。
https://www.aots.jp/privacy-policy/</t>
    <rPh sb="45" eb="47">
      <t>ニュウリョク</t>
    </rPh>
    <phoneticPr fontId="1"/>
  </si>
  <si>
    <t>選考方法（チェック☑し、括弧内に具体的にご入力ください。）</t>
    <rPh sb="0" eb="2">
      <t>センコウ</t>
    </rPh>
    <rPh sb="2" eb="4">
      <t>ホウホウ</t>
    </rPh>
    <rPh sb="12" eb="14">
      <t>カッコ</t>
    </rPh>
    <rPh sb="14" eb="15">
      <t>ナイ</t>
    </rPh>
    <rPh sb="16" eb="19">
      <t>グタイテキ</t>
    </rPh>
    <rPh sb="21" eb="23">
      <t>ニュウリョク</t>
    </rPh>
    <phoneticPr fontId="1"/>
  </si>
  <si>
    <t>選考の方法（いつ、誰が、どのように選考したかを簡潔にご入力ください。）</t>
    <rPh sb="0" eb="2">
      <t>センコウ</t>
    </rPh>
    <rPh sb="3" eb="5">
      <t>ホウホウ</t>
    </rPh>
    <rPh sb="9" eb="10">
      <t>ダレ</t>
    </rPh>
    <rPh sb="17" eb="19">
      <t>センコウ</t>
    </rPh>
    <rPh sb="23" eb="25">
      <t>カンケツ</t>
    </rPh>
    <rPh sb="27" eb="29">
      <t>ニュウリョク</t>
    </rPh>
    <phoneticPr fontId="1"/>
  </si>
  <si>
    <t>推薦者（推薦機関と人数をご入力ください。）</t>
    <rPh sb="0" eb="3">
      <t>スイセンシャ</t>
    </rPh>
    <rPh sb="4" eb="6">
      <t>スイセン</t>
    </rPh>
    <rPh sb="6" eb="8">
      <t>キカン</t>
    </rPh>
    <rPh sb="9" eb="11">
      <t>ニンズウ</t>
    </rPh>
    <rPh sb="13" eb="15">
      <t>ニュウリョク</t>
    </rPh>
    <phoneticPr fontId="1"/>
  </si>
  <si>
    <t>出張者氏名：</t>
    <rPh sb="0" eb="2">
      <t>シュッチョウ</t>
    </rPh>
    <rPh sb="2" eb="3">
      <t>シャ</t>
    </rPh>
    <rPh sb="3" eb="5">
      <t>シメイ</t>
    </rPh>
    <phoneticPr fontId="1"/>
  </si>
  <si>
    <t>旅費等級：</t>
    <rPh sb="0" eb="2">
      <t>リョヒ</t>
    </rPh>
    <rPh sb="2" eb="4">
      <t>トウキュウ</t>
    </rPh>
    <phoneticPr fontId="1"/>
  </si>
  <si>
    <t>地域区分：</t>
    <rPh sb="0" eb="2">
      <t>チイキ</t>
    </rPh>
    <rPh sb="2" eb="4">
      <t>クブン</t>
    </rPh>
    <phoneticPr fontId="1"/>
  </si>
  <si>
    <t>（単位：円）</t>
    <rPh sb="1" eb="3">
      <t>タンイ</t>
    </rPh>
    <rPh sb="4" eb="5">
      <t>エン</t>
    </rPh>
    <phoneticPr fontId="1"/>
  </si>
  <si>
    <t>日付</t>
    <rPh sb="0" eb="2">
      <t>ヒヅケ</t>
    </rPh>
    <phoneticPr fontId="1"/>
  </si>
  <si>
    <t>用務</t>
    <rPh sb="0" eb="2">
      <t>ヨウム</t>
    </rPh>
    <phoneticPr fontId="1"/>
  </si>
  <si>
    <t>日当</t>
    <rPh sb="0" eb="2">
      <t>ニットウ</t>
    </rPh>
    <phoneticPr fontId="1"/>
  </si>
  <si>
    <t>宿泊料</t>
    <rPh sb="0" eb="3">
      <t>シュクハクリョウ</t>
    </rPh>
    <phoneticPr fontId="1"/>
  </si>
  <si>
    <t>合計</t>
    <rPh sb="0" eb="2">
      <t>ゴウケイ</t>
    </rPh>
    <phoneticPr fontId="1"/>
  </si>
  <si>
    <t>滞在費合計額</t>
    <rPh sb="0" eb="3">
      <t>タイザイヒ</t>
    </rPh>
    <rPh sb="3" eb="5">
      <t>ゴウケイ</t>
    </rPh>
    <rPh sb="5" eb="6">
      <t>ガク</t>
    </rPh>
    <phoneticPr fontId="1"/>
  </si>
  <si>
    <t>級</t>
    <rPh sb="0" eb="1">
      <t>キュウ</t>
    </rPh>
    <phoneticPr fontId="1"/>
  </si>
  <si>
    <t>（参加者出欠確認表）</t>
    <rPh sb="1" eb="4">
      <t>サンカシャ</t>
    </rPh>
    <rPh sb="4" eb="6">
      <t>シュッケツ</t>
    </rPh>
    <rPh sb="6" eb="8">
      <t>カクニン</t>
    </rPh>
    <rPh sb="8" eb="9">
      <t>ヒョウ</t>
    </rPh>
    <phoneticPr fontId="1"/>
  </si>
  <si>
    <t>AOTS Overseas Training Program</t>
    <phoneticPr fontId="1"/>
  </si>
  <si>
    <t>No</t>
    <phoneticPr fontId="1"/>
  </si>
  <si>
    <t>Company/Organization</t>
    <phoneticPr fontId="1"/>
  </si>
  <si>
    <t>Attendance Rocord</t>
    <phoneticPr fontId="1"/>
  </si>
  <si>
    <t>（参加者日当領収書）</t>
    <rPh sb="1" eb="4">
      <t>サンカシャ</t>
    </rPh>
    <rPh sb="4" eb="6">
      <t>ニットウ</t>
    </rPh>
    <rPh sb="6" eb="9">
      <t>リョウシュウショ</t>
    </rPh>
    <phoneticPr fontId="1"/>
  </si>
  <si>
    <t>RECEIPT</t>
    <phoneticPr fontId="1"/>
  </si>
  <si>
    <t>THIS IS TO CERTIFY THE RECEIPT OF THE FOLLOWING ALLOWANCE:</t>
    <phoneticPr fontId="1"/>
  </si>
  <si>
    <t>Daily Allowance:</t>
    <phoneticPr fontId="1"/>
  </si>
  <si>
    <t>@</t>
    <phoneticPr fontId="1"/>
  </si>
  <si>
    <t>×</t>
    <phoneticPr fontId="1"/>
  </si>
  <si>
    <t>days</t>
    <phoneticPr fontId="1"/>
  </si>
  <si>
    <t>=</t>
    <phoneticPr fontId="1"/>
  </si>
  <si>
    <t>-</t>
    <phoneticPr fontId="1"/>
  </si>
  <si>
    <t>Company</t>
    <phoneticPr fontId="1"/>
  </si>
  <si>
    <t>Signature</t>
    <phoneticPr fontId="1"/>
  </si>
  <si>
    <t>Invoice</t>
  </si>
  <si>
    <t xml:space="preserve">Re: </t>
  </si>
  <si>
    <t>Training Commissions</t>
  </si>
  <si>
    <t>Invoice to:</t>
  </si>
  <si>
    <t xml:space="preserve">Issued by: </t>
  </si>
  <si>
    <t>Address:</t>
  </si>
  <si>
    <t>Theme of Program:</t>
  </si>
  <si>
    <t>Training Period:</t>
  </si>
  <si>
    <t>Unit Price</t>
  </si>
  <si>
    <t>Yen</t>
  </si>
  <si>
    <t>Number of Participants:</t>
  </si>
  <si>
    <t>Participants</t>
  </si>
  <si>
    <t>Period of Program:</t>
  </si>
  <si>
    <t>Days</t>
  </si>
  <si>
    <t>Total Amount</t>
  </si>
  <si>
    <t>（研修協力謝金請求書）</t>
    <rPh sb="1" eb="3">
      <t>ケンシュウ</t>
    </rPh>
    <rPh sb="3" eb="5">
      <t>キョウリョク</t>
    </rPh>
    <rPh sb="5" eb="7">
      <t>シャキン</t>
    </rPh>
    <rPh sb="7" eb="10">
      <t>セイキュウショ</t>
    </rPh>
    <phoneticPr fontId="18"/>
  </si>
  <si>
    <t>Mr. XXXXXX</t>
    <phoneticPr fontId="1"/>
  </si>
  <si>
    <t>（研修協力謝金領収書）</t>
    <rPh sb="1" eb="3">
      <t>ケンシュウ</t>
    </rPh>
    <rPh sb="3" eb="5">
      <t>キョウリョク</t>
    </rPh>
    <rPh sb="5" eb="7">
      <t>シャキン</t>
    </rPh>
    <rPh sb="7" eb="10">
      <t>リョウシュウショ</t>
    </rPh>
    <phoneticPr fontId="18"/>
  </si>
  <si>
    <t>Receipt</t>
    <phoneticPr fontId="1"/>
  </si>
  <si>
    <t>研修生氏名</t>
    <rPh sb="0" eb="3">
      <t>ケンシュウセイ</t>
    </rPh>
    <rPh sb="3" eb="5">
      <t>シメイ</t>
    </rPh>
    <phoneticPr fontId="1"/>
  </si>
  <si>
    <t>所属機関名</t>
    <rPh sb="0" eb="2">
      <t>ショゾク</t>
    </rPh>
    <rPh sb="2" eb="4">
      <t>キカン</t>
    </rPh>
    <rPh sb="4" eb="5">
      <t>メイ</t>
    </rPh>
    <phoneticPr fontId="1"/>
  </si>
  <si>
    <t>所属機関住所</t>
    <rPh sb="0" eb="2">
      <t>ショゾク</t>
    </rPh>
    <rPh sb="2" eb="4">
      <t>キカン</t>
    </rPh>
    <rPh sb="4" eb="6">
      <t>ジュウショ</t>
    </rPh>
    <phoneticPr fontId="1"/>
  </si>
  <si>
    <t>〒</t>
    <phoneticPr fontId="1"/>
  </si>
  <si>
    <t>（単位：円）</t>
    <rPh sb="1" eb="3">
      <t>タンイ</t>
    </rPh>
    <rPh sb="4" eb="5">
      <t>エン</t>
    </rPh>
    <phoneticPr fontId="1"/>
  </si>
  <si>
    <t>　貴協会規定に基づき、下記のとおり海外研修完了報告書を提出し、貴協会の基準に従い海外研修実施費（精算）を請求します。なお、請求する諸経費につき瑕疵があった場合は、当機関が最終責任を負うことを申し添えます。</t>
    <rPh sb="1" eb="2">
      <t>キ</t>
    </rPh>
    <rPh sb="2" eb="4">
      <t>キョウカイ</t>
    </rPh>
    <rPh sb="4" eb="6">
      <t>キテイ</t>
    </rPh>
    <rPh sb="7" eb="8">
      <t>モト</t>
    </rPh>
    <rPh sb="11" eb="13">
      <t>カキ</t>
    </rPh>
    <rPh sb="17" eb="19">
      <t>カイガイ</t>
    </rPh>
    <rPh sb="19" eb="21">
      <t>ケンシュウ</t>
    </rPh>
    <rPh sb="21" eb="23">
      <t>カンリョウ</t>
    </rPh>
    <rPh sb="23" eb="26">
      <t>ホウコクショ</t>
    </rPh>
    <rPh sb="27" eb="29">
      <t>テイシュツ</t>
    </rPh>
    <rPh sb="31" eb="32">
      <t>キ</t>
    </rPh>
    <rPh sb="32" eb="34">
      <t>キョウカイ</t>
    </rPh>
    <rPh sb="35" eb="37">
      <t>キジュン</t>
    </rPh>
    <rPh sb="38" eb="39">
      <t>シタガ</t>
    </rPh>
    <rPh sb="40" eb="42">
      <t>カイガイ</t>
    </rPh>
    <rPh sb="42" eb="44">
      <t>ケンシュウ</t>
    </rPh>
    <rPh sb="44" eb="46">
      <t>ジッシ</t>
    </rPh>
    <rPh sb="46" eb="47">
      <t>ヒ</t>
    </rPh>
    <rPh sb="48" eb="50">
      <t>セイサン</t>
    </rPh>
    <rPh sb="52" eb="54">
      <t>セイキュウ</t>
    </rPh>
    <rPh sb="61" eb="63">
      <t>セイキュウ</t>
    </rPh>
    <rPh sb="65" eb="66">
      <t>ショ</t>
    </rPh>
    <rPh sb="66" eb="68">
      <t>ケイヒ</t>
    </rPh>
    <rPh sb="71" eb="73">
      <t>カシ</t>
    </rPh>
    <rPh sb="77" eb="79">
      <t>バアイ</t>
    </rPh>
    <rPh sb="81" eb="82">
      <t>トウ</t>
    </rPh>
    <rPh sb="82" eb="84">
      <t>キカン</t>
    </rPh>
    <rPh sb="85" eb="87">
      <t>サイシュウ</t>
    </rPh>
    <rPh sb="87" eb="89">
      <t>セキニン</t>
    </rPh>
    <rPh sb="90" eb="91">
      <t>オ</t>
    </rPh>
    <rPh sb="95" eb="96">
      <t>モウ</t>
    </rPh>
    <rPh sb="97" eb="98">
      <t>ソ</t>
    </rPh>
    <phoneticPr fontId="1"/>
  </si>
  <si>
    <t>所属機関名（略号不可）</t>
    <rPh sb="0" eb="2">
      <t>ショゾク</t>
    </rPh>
    <rPh sb="2" eb="4">
      <t>キカン</t>
    </rPh>
    <rPh sb="4" eb="5">
      <t>メイ</t>
    </rPh>
    <phoneticPr fontId="1"/>
  </si>
  <si>
    <t>Name of Participant</t>
    <phoneticPr fontId="1"/>
  </si>
  <si>
    <t>Name</t>
    <phoneticPr fontId="1"/>
  </si>
  <si>
    <t>遠隔地からの参加者のための宿泊費等明細</t>
    <rPh sb="0" eb="3">
      <t>エンカクチ</t>
    </rPh>
    <rPh sb="6" eb="9">
      <t>サンカシャ</t>
    </rPh>
    <rPh sb="13" eb="16">
      <t>シュクハクヒ</t>
    </rPh>
    <rPh sb="16" eb="17">
      <t>トウ</t>
    </rPh>
    <rPh sb="17" eb="19">
      <t>メイサイ</t>
    </rPh>
    <phoneticPr fontId="1"/>
  </si>
  <si>
    <t>交通費</t>
    <rPh sb="0" eb="3">
      <t>コウツウヒ</t>
    </rPh>
    <phoneticPr fontId="1"/>
  </si>
  <si>
    <t>遠隔地からの参加者のための宿泊費等明細</t>
    <rPh sb="16" eb="17">
      <t>トウ</t>
    </rPh>
    <rPh sb="17" eb="19">
      <t>メイサイ</t>
    </rPh>
    <phoneticPr fontId="1"/>
  </si>
  <si>
    <r>
      <t>研修生数</t>
    </r>
    <r>
      <rPr>
        <sz val="11"/>
        <color theme="1"/>
        <rFont val="ＭＳ Ｐ明朝"/>
        <family val="1"/>
        <charset val="128"/>
      </rPr>
      <t>（第三国型の場合、国別人数内訳入力を括弧内にご入力ください。）</t>
    </r>
    <rPh sb="0" eb="3">
      <t>ケンシュウセイ</t>
    </rPh>
    <rPh sb="3" eb="4">
      <t>スウ</t>
    </rPh>
    <rPh sb="5" eb="6">
      <t>ダイ</t>
    </rPh>
    <rPh sb="6" eb="8">
      <t>サンゴク</t>
    </rPh>
    <rPh sb="8" eb="9">
      <t>ガタ</t>
    </rPh>
    <rPh sb="10" eb="12">
      <t>バアイ</t>
    </rPh>
    <rPh sb="13" eb="15">
      <t>クニベツ</t>
    </rPh>
    <rPh sb="15" eb="17">
      <t>ニンズウ</t>
    </rPh>
    <rPh sb="17" eb="19">
      <t>ウチワケ</t>
    </rPh>
    <rPh sb="19" eb="21">
      <t>ニュウリョク</t>
    </rPh>
    <rPh sb="22" eb="24">
      <t>カッコ</t>
    </rPh>
    <rPh sb="24" eb="25">
      <t>ナイ</t>
    </rPh>
    <rPh sb="27" eb="29">
      <t>ニュウリョク</t>
    </rPh>
    <phoneticPr fontId="1"/>
  </si>
  <si>
    <t>海外研修実施予算概算</t>
    <rPh sb="0" eb="2">
      <t>カイガイ</t>
    </rPh>
    <rPh sb="2" eb="4">
      <t>ケンシュウ</t>
    </rPh>
    <rPh sb="4" eb="6">
      <t>ジッシ</t>
    </rPh>
    <rPh sb="6" eb="8">
      <t>ヨサン</t>
    </rPh>
    <rPh sb="8" eb="10">
      <t>ガイサン</t>
    </rPh>
    <phoneticPr fontId="1"/>
  </si>
  <si>
    <t>海外研修実施予算概算</t>
    <phoneticPr fontId="1"/>
  </si>
  <si>
    <t>海外研修日程案（別添1）</t>
    <rPh sb="0" eb="2">
      <t>カイガイ</t>
    </rPh>
    <rPh sb="2" eb="4">
      <t>ケンシュウ</t>
    </rPh>
    <rPh sb="4" eb="6">
      <t>ニッテイ</t>
    </rPh>
    <rPh sb="6" eb="7">
      <t>アン</t>
    </rPh>
    <rPh sb="8" eb="10">
      <t>ベッテン</t>
    </rPh>
    <phoneticPr fontId="1"/>
  </si>
  <si>
    <t>当該研修が新聞、雑誌等で紹介された場合はその記事の写し（出典を明記してください。）</t>
    <rPh sb="0" eb="2">
      <t>トウガイ</t>
    </rPh>
    <rPh sb="2" eb="4">
      <t>ケンシュウ</t>
    </rPh>
    <rPh sb="5" eb="7">
      <t>シンブン</t>
    </rPh>
    <rPh sb="8" eb="10">
      <t>ザッシ</t>
    </rPh>
    <rPh sb="10" eb="11">
      <t>トウ</t>
    </rPh>
    <rPh sb="12" eb="14">
      <t>ショウカイ</t>
    </rPh>
    <rPh sb="17" eb="19">
      <t>バアイ</t>
    </rPh>
    <rPh sb="22" eb="24">
      <t>キジ</t>
    </rPh>
    <rPh sb="25" eb="26">
      <t>ウツ</t>
    </rPh>
    <rPh sb="28" eb="30">
      <t>シュッテン</t>
    </rPh>
    <rPh sb="31" eb="33">
      <t>メイキ</t>
    </rPh>
    <phoneticPr fontId="1"/>
  </si>
  <si>
    <t>株式会社AOTS</t>
  </si>
  <si>
    <t>AOTS Co., Ltd.</t>
  </si>
  <si>
    <t>代表取締役</t>
  </si>
  <si>
    <t>田中　太郎</t>
  </si>
  <si>
    <t>製造本部　製造第1課　課長</t>
  </si>
  <si>
    <t>03-xxxx-xxxx</t>
  </si>
  <si>
    <t>yamada@aots.co.jp</t>
  </si>
  <si>
    <t>インドネシア・ジャカルタ</t>
  </si>
  <si>
    <t>Indonesia, Jakarta</t>
  </si>
  <si>
    <t>インドネシア語</t>
  </si>
  <si>
    <t>通訳の有無：</t>
    <rPh sb="0" eb="2">
      <t>ツウヤク</t>
    </rPh>
    <rPh sb="3" eb="5">
      <t>ウム</t>
    </rPh>
    <phoneticPr fontId="1"/>
  </si>
  <si>
    <t>例）子会社、取引先、販売代理店等</t>
  </si>
  <si>
    <t>TEL：</t>
    <phoneticPr fontId="1"/>
  </si>
  <si>
    <t>住所：</t>
    <rPh sb="0" eb="2">
      <t>ジュウショ</t>
    </rPh>
    <phoneticPr fontId="1"/>
  </si>
  <si>
    <t>+62123456789</t>
    <phoneticPr fontId="1"/>
  </si>
  <si>
    <t>FAX：</t>
    <phoneticPr fontId="1"/>
  </si>
  <si>
    <t>Jakarta Rd. 123, Jakarta, Indonesia</t>
    <phoneticPr fontId="1"/>
  </si>
  <si>
    <t>担当者名：</t>
    <rPh sb="0" eb="3">
      <t>タントウシャ</t>
    </rPh>
    <rPh sb="3" eb="4">
      <t>メイ</t>
    </rPh>
    <phoneticPr fontId="1"/>
  </si>
  <si>
    <t>設立年：</t>
    <rPh sb="0" eb="2">
      <t>セツリツ</t>
    </rPh>
    <rPh sb="2" eb="3">
      <t>ネン</t>
    </rPh>
    <phoneticPr fontId="1"/>
  </si>
  <si>
    <t>従業員数：</t>
    <rPh sb="0" eb="4">
      <t>ジュウギョウインスウ</t>
    </rPh>
    <phoneticPr fontId="1"/>
  </si>
  <si>
    <t>資本金：</t>
    <rPh sb="0" eb="3">
      <t>シホンキン</t>
    </rPh>
    <phoneticPr fontId="1"/>
  </si>
  <si>
    <t>日本側出資比率：</t>
    <rPh sb="0" eb="3">
      <t>ニホンガワ</t>
    </rPh>
    <rPh sb="3" eb="7">
      <t>シュッシヒリツ</t>
    </rPh>
    <phoneticPr fontId="1"/>
  </si>
  <si>
    <t>担当者部署：</t>
    <rPh sb="0" eb="3">
      <t>タントウシャ</t>
    </rPh>
    <rPh sb="3" eb="5">
      <t>ブショ</t>
    </rPh>
    <phoneticPr fontId="1"/>
  </si>
  <si>
    <t>担当者役職：</t>
    <rPh sb="0" eb="3">
      <t>タントウシャ</t>
    </rPh>
    <rPh sb="3" eb="5">
      <t>ヤクショク</t>
    </rPh>
    <phoneticPr fontId="1"/>
  </si>
  <si>
    <t>IDR</t>
    <phoneticPr fontId="1"/>
  </si>
  <si>
    <t>13.</t>
    <phoneticPr fontId="1"/>
  </si>
  <si>
    <r>
      <t>申請者の企業規模の申告</t>
    </r>
    <r>
      <rPr>
        <sz val="11"/>
        <color theme="1"/>
        <rFont val="ＭＳ Ｐ明朝"/>
        <family val="1"/>
        <charset val="128"/>
      </rPr>
      <t>（該当するものにチェック☑してください。）</t>
    </r>
    <rPh sb="0" eb="3">
      <t>シンセイシャ</t>
    </rPh>
    <rPh sb="4" eb="6">
      <t>キギョウ</t>
    </rPh>
    <rPh sb="6" eb="8">
      <t>キボ</t>
    </rPh>
    <rPh sb="9" eb="11">
      <t>シンコク</t>
    </rPh>
    <rPh sb="12" eb="14">
      <t>ガイトウ</t>
    </rPh>
    <phoneticPr fontId="1"/>
  </si>
  <si>
    <r>
      <t>申請者は、中小企業基本法に規定される中小企業又は資本金10億円未満の中堅企業に</t>
    </r>
    <r>
      <rPr>
        <u/>
        <sz val="11"/>
        <color theme="1"/>
        <rFont val="ＭＳ Ｐ明朝"/>
        <family val="1"/>
        <charset val="128"/>
      </rPr>
      <t>該当します</t>
    </r>
    <r>
      <rPr>
        <sz val="11"/>
        <color theme="1"/>
        <rFont val="ＭＳ Ｐ明朝"/>
        <family val="1"/>
        <charset val="128"/>
      </rPr>
      <t>。</t>
    </r>
    <rPh sb="0" eb="3">
      <t>シンセイシャ</t>
    </rPh>
    <rPh sb="18" eb="22">
      <t>チュウショウキギョウ</t>
    </rPh>
    <rPh sb="39" eb="41">
      <t>ガイトウ</t>
    </rPh>
    <phoneticPr fontId="1"/>
  </si>
  <si>
    <t>□</t>
    <phoneticPr fontId="1"/>
  </si>
  <si>
    <t>□</t>
    <phoneticPr fontId="1"/>
  </si>
  <si>
    <t>①⑤⑥：有価証券報告書に替えることができます。</t>
    <phoneticPr fontId="1"/>
  </si>
  <si>
    <t>①②③：協力機関についてご提出ください。</t>
    <phoneticPr fontId="1"/>
  </si>
  <si>
    <t>東京都足立区千住東1-30-1</t>
    <phoneticPr fontId="1"/>
  </si>
  <si>
    <t>〒120-8534</t>
    <phoneticPr fontId="1"/>
  </si>
  <si>
    <t>④</t>
  </si>
  <si>
    <t>教材費</t>
    <rPh sb="0" eb="3">
      <t>キョウザイヒ</t>
    </rPh>
    <phoneticPr fontId="1"/>
  </si>
  <si>
    <t>1.</t>
    <phoneticPr fontId="1"/>
  </si>
  <si>
    <t>一般財団法人　海外産業人材育成協会</t>
    <rPh sb="0" eb="2">
      <t>イッパン</t>
    </rPh>
    <rPh sb="2" eb="6">
      <t>ザイダンホウジン</t>
    </rPh>
    <rPh sb="7" eb="17">
      <t>カイガイサンギョウジンザイイクセイキョウカイ</t>
    </rPh>
    <phoneticPr fontId="1"/>
  </si>
  <si>
    <t>申告書</t>
    <rPh sb="0" eb="3">
      <t>シンコクショ</t>
    </rPh>
    <phoneticPr fontId="1"/>
  </si>
  <si>
    <t>機関名</t>
    <rPh sb="0" eb="3">
      <t>キカンメイ</t>
    </rPh>
    <phoneticPr fontId="1"/>
  </si>
  <si>
    <t>役職名</t>
    <rPh sb="0" eb="2">
      <t>ヤクショク</t>
    </rPh>
    <rPh sb="2" eb="3">
      <t>メイ</t>
    </rPh>
    <phoneticPr fontId="1"/>
  </si>
  <si>
    <t>申請者による申告（以下、該当するものにチェック☑してください。）</t>
    <rPh sb="0" eb="3">
      <t>シンセイシャ</t>
    </rPh>
    <rPh sb="6" eb="8">
      <t>シンコク</t>
    </rPh>
    <rPh sb="9" eb="11">
      <t>イカ</t>
    </rPh>
    <phoneticPr fontId="1"/>
  </si>
  <si>
    <t>1. 当社は、以下のいずれかに該当します。</t>
    <phoneticPr fontId="1"/>
  </si>
  <si>
    <t>中小企業基本法に規定する中小企業</t>
  </si>
  <si>
    <t>（中小企業には該当しないが）資本金10億円未満の企業（以下、中堅企業という）</t>
  </si>
  <si>
    <r>
      <t>2-2. 以下の書類のいずれかを提出します。</t>
    </r>
    <r>
      <rPr>
        <sz val="10"/>
        <rFont val="ＭＳ Ｐ明朝"/>
        <family val="1"/>
        <charset val="128"/>
      </rPr>
      <t>（提出する書類のチェック☑を入れてください。書式自由）</t>
    </r>
    <rPh sb="23" eb="25">
      <t>テイシュツ</t>
    </rPh>
    <rPh sb="27" eb="29">
      <t>ショルイ</t>
    </rPh>
    <rPh sb="36" eb="37">
      <t>イ</t>
    </rPh>
    <phoneticPr fontId="1"/>
  </si>
  <si>
    <t>株主名簿（出資者および出資比率が記載されているもの）</t>
  </si>
  <si>
    <t>出資者の名称と出資比率を記載した書類</t>
  </si>
  <si>
    <t>以　上</t>
    <rPh sb="0" eb="1">
      <t>イ</t>
    </rPh>
    <rPh sb="2" eb="3">
      <t>ウエ</t>
    </rPh>
    <phoneticPr fontId="1"/>
  </si>
  <si>
    <t>2-1. 当社は、資本金又は出資金が10億円以上の法人に直接又は間接に</t>
    <phoneticPr fontId="1"/>
  </si>
  <si>
    <t>　100%の株式を保有される企業ではありません。</t>
    <phoneticPr fontId="1"/>
  </si>
  <si>
    <t>資本金又は出資金が10億円以上の法人に直接又は間接に</t>
    <phoneticPr fontId="1"/>
  </si>
  <si>
    <t>100%の株式を保有される企業ではない</t>
    <phoneticPr fontId="1"/>
  </si>
  <si>
    <t>&lt;&lt;注意事項&gt;&gt;</t>
  </si>
  <si>
    <t xml:space="preserve">■ </t>
  </si>
  <si>
    <t>虚偽の申告があった場合は、不採択もしくは補助対象の取消等を行いますので、</t>
    <phoneticPr fontId="1"/>
  </si>
  <si>
    <t>正確な申告をお願いします。</t>
    <phoneticPr fontId="1"/>
  </si>
  <si>
    <t>（※中堅・中小企業のみご提出）</t>
    <rPh sb="2" eb="4">
      <t>チュウケン</t>
    </rPh>
    <rPh sb="5" eb="9">
      <t>チュウショウキギョウ</t>
    </rPh>
    <rPh sb="12" eb="14">
      <t>テイシュツ</t>
    </rPh>
    <phoneticPr fontId="1"/>
  </si>
  <si>
    <t>講師通訳等旅費</t>
    <rPh sb="0" eb="4">
      <t>コウシツウヤク</t>
    </rPh>
    <rPh sb="4" eb="5">
      <t>トウ</t>
    </rPh>
    <rPh sb="5" eb="7">
      <t>リョヒ</t>
    </rPh>
    <phoneticPr fontId="1"/>
  </si>
  <si>
    <t>印刷製本費</t>
    <rPh sb="0" eb="5">
      <t>インサツセイホンヒ</t>
    </rPh>
    <phoneticPr fontId="1"/>
  </si>
  <si>
    <t>消耗品費</t>
    <rPh sb="0" eb="4">
      <t>ショウモウヒンヒ</t>
    </rPh>
    <phoneticPr fontId="1"/>
  </si>
  <si>
    <t>その他諸経費</t>
  </si>
  <si>
    <t>4）</t>
  </si>
  <si>
    <t>3）</t>
  </si>
  <si>
    <t>5）</t>
    <phoneticPr fontId="1"/>
  </si>
  <si>
    <t>謝金</t>
    <rPh sb="0" eb="2">
      <t>シャキン</t>
    </rPh>
    <phoneticPr fontId="1"/>
  </si>
  <si>
    <t>1）</t>
  </si>
  <si>
    <t>2）</t>
  </si>
  <si>
    <t>備品費、借料及び損料</t>
    <phoneticPr fontId="1"/>
  </si>
  <si>
    <t>1）</t>
    <phoneticPr fontId="1"/>
  </si>
  <si>
    <t>2）</t>
    <phoneticPr fontId="1"/>
  </si>
  <si>
    <t>3）</t>
    <phoneticPr fontId="1"/>
  </si>
  <si>
    <t>旅費</t>
    <rPh sb="0" eb="2">
      <t>リョヒ</t>
    </rPh>
    <phoneticPr fontId="1"/>
  </si>
  <si>
    <t>謝金</t>
    <rPh sb="0" eb="2">
      <t>シャキン</t>
    </rPh>
    <phoneticPr fontId="1"/>
  </si>
  <si>
    <t>その他諸経費</t>
    <phoneticPr fontId="1"/>
  </si>
  <si>
    <t>個人情報の取り扱いについて</t>
  </si>
  <si>
    <t>研修生名簿（実績）</t>
    <rPh sb="0" eb="3">
      <t>ケンシュウセイ</t>
    </rPh>
    <rPh sb="3" eb="5">
      <t>メイボ</t>
    </rPh>
    <rPh sb="6" eb="8">
      <t>ジッセキ</t>
    </rPh>
    <phoneticPr fontId="1"/>
  </si>
  <si>
    <t>研修生名簿（確定）</t>
    <rPh sb="0" eb="5">
      <t>ケンシュウセイメイボ</t>
    </rPh>
    <rPh sb="6" eb="8">
      <t>カクテイ</t>
    </rPh>
    <phoneticPr fontId="1"/>
  </si>
  <si>
    <t>研修生名簿（確定）</t>
    <rPh sb="0" eb="3">
      <t>ケンシュウセイ</t>
    </rPh>
    <rPh sb="3" eb="5">
      <t>メイボ</t>
    </rPh>
    <rPh sb="6" eb="8">
      <t>カクテイ</t>
    </rPh>
    <phoneticPr fontId="1"/>
  </si>
  <si>
    <t>申告内容に虚偽または誤りがあった場合は、不採択もしくは補助対象の取消等を受ける</t>
    <phoneticPr fontId="1"/>
  </si>
  <si>
    <t>ことを承知いたします。</t>
    <phoneticPr fontId="1"/>
  </si>
  <si>
    <t>事前調整、またはコース運営の為の出張予定</t>
    <rPh sb="0" eb="2">
      <t>ジゼン</t>
    </rPh>
    <rPh sb="2" eb="4">
      <t>チョウセイ</t>
    </rPh>
    <rPh sb="11" eb="13">
      <t>ウンエイ</t>
    </rPh>
    <rPh sb="14" eb="15">
      <t>タメ</t>
    </rPh>
    <rPh sb="16" eb="18">
      <t>シュッチョウ</t>
    </rPh>
    <rPh sb="18" eb="20">
      <t>ヨテイ</t>
    </rPh>
    <phoneticPr fontId="1"/>
  </si>
  <si>
    <t>④：協力機関と海外協力機関各々についてご提出ください。初めて本制度を利用する場合にご提出頂きます。</t>
    <phoneticPr fontId="1"/>
  </si>
  <si>
    <t>⑤⑥：協力機関についてご提出ください。初めて本制度を利用する場合にご提出頂きます。</t>
    <phoneticPr fontId="1"/>
  </si>
  <si>
    <t>研修生に提供する技術が法律に抵触しないかどうか、事前にご確認ください。研修を行う際に使用する設備や技術が｢外国為替及び外国貿易法｣第25条（役務取引等）の規程により、経済産業大臣の許可が必要な場合があります。規制される技術は「外国為替令」第17条に列記されているもので、経済産業大臣の許可を要する貨物の設計、製造、使用の技術が対象になります。輸出にあたって経済産業大臣の許可が必要でない貨物の設計、製造、使用の技術についても、その提供には許可を要する場合があります。詳細は別冊で用意している「海外研修実施マニュアル」に記載がありますので、併せて確認してください。</t>
    <rPh sb="233" eb="235">
      <t>ショウサイ</t>
    </rPh>
    <rPh sb="236" eb="238">
      <t>ベッサツ</t>
    </rPh>
    <rPh sb="239" eb="241">
      <t>ヨウイ</t>
    </rPh>
    <rPh sb="246" eb="248">
      <t>カイガイ</t>
    </rPh>
    <rPh sb="248" eb="250">
      <t>ケンシュウ</t>
    </rPh>
    <rPh sb="250" eb="252">
      <t>ジッシ</t>
    </rPh>
    <rPh sb="259" eb="261">
      <t>キサイ</t>
    </rPh>
    <rPh sb="269" eb="270">
      <t>アワ</t>
    </rPh>
    <rPh sb="272" eb="274">
      <t>カクニン</t>
    </rPh>
    <phoneticPr fontId="1"/>
  </si>
  <si>
    <r>
      <t>申請者は、資本金又は出資金が10億円以上の法人に直接又は間接に100％の株式を保有される事業者に</t>
    </r>
    <r>
      <rPr>
        <u/>
        <sz val="11"/>
        <rFont val="ＭＳ Ｐ明朝"/>
        <family val="1"/>
        <charset val="128"/>
      </rPr>
      <t>該当しません</t>
    </r>
    <r>
      <rPr>
        <sz val="11"/>
        <rFont val="ＭＳ Ｐ明朝"/>
        <family val="1"/>
        <charset val="128"/>
      </rPr>
      <t>。</t>
    </r>
    <rPh sb="0" eb="3">
      <t>シンセイシャ</t>
    </rPh>
    <rPh sb="48" eb="50">
      <t>ガイトウ</t>
    </rPh>
    <phoneticPr fontId="1"/>
  </si>
  <si>
    <t>申告書（中堅・中小企業のみ）</t>
    <rPh sb="0" eb="3">
      <t>シンコクショ</t>
    </rPh>
    <rPh sb="4" eb="6">
      <t>チュウケン</t>
    </rPh>
    <rPh sb="7" eb="11">
      <t>チュウショウキギョウ</t>
    </rPh>
    <phoneticPr fontId="1"/>
  </si>
  <si>
    <t>⑫</t>
    <phoneticPr fontId="1"/>
  </si>
  <si>
    <t>⑬</t>
    <phoneticPr fontId="1"/>
  </si>
  <si>
    <t>⑥登記簿謄本（写）　＊直近のもの</t>
    <phoneticPr fontId="1"/>
  </si>
  <si>
    <t>資機材費</t>
    <rPh sb="0" eb="3">
      <t>シキザイ</t>
    </rPh>
    <rPh sb="3" eb="4">
      <t>ヒ</t>
    </rPh>
    <phoneticPr fontId="1"/>
  </si>
  <si>
    <t>【技術協力活用型・新興国市場開拓事業（研修・専門家派遣・寄附講座開設事業）】</t>
    <phoneticPr fontId="1"/>
  </si>
  <si>
    <t>当社は「技術協力活用型・新興国市場開拓事業（研修・専門家派遣・寄附講座開設事業）」</t>
    <phoneticPr fontId="1"/>
  </si>
  <si>
    <t>海外研修実施申請書提出にあたり、対象となる企業の要件につきまして、以下、申告いたします。</t>
    <phoneticPr fontId="1"/>
  </si>
  <si>
    <t>②労働保険申告書（写）　　 ＊全事業所分　中小企業基本法に規定する中小企業のうち、従業員数で判断する場合のみ</t>
    <rPh sb="21" eb="23">
      <t>チュウショウ</t>
    </rPh>
    <rPh sb="23" eb="25">
      <t>キギョウ</t>
    </rPh>
    <rPh sb="25" eb="28">
      <t>キホンホウ</t>
    </rPh>
    <rPh sb="29" eb="31">
      <t>キテイ</t>
    </rPh>
    <rPh sb="33" eb="35">
      <t>チュウショウ</t>
    </rPh>
    <rPh sb="35" eb="37">
      <t>キギョウ</t>
    </rPh>
    <rPh sb="41" eb="44">
      <t>ジュウギョウイン</t>
    </rPh>
    <rPh sb="44" eb="45">
      <t>スウ</t>
    </rPh>
    <rPh sb="46" eb="48">
      <t>ハンダン</t>
    </rPh>
    <rPh sb="50" eb="52">
      <t>バアイ</t>
    </rPh>
    <phoneticPr fontId="1"/>
  </si>
  <si>
    <t>No.</t>
    <phoneticPr fontId="1"/>
  </si>
  <si>
    <t>内容</t>
    <rPh sb="0" eb="2">
      <t>ナイヨウ</t>
    </rPh>
    <phoneticPr fontId="1"/>
  </si>
  <si>
    <t>補助対象</t>
    <rPh sb="0" eb="4">
      <t>ホジョタイショウ</t>
    </rPh>
    <phoneticPr fontId="1"/>
  </si>
  <si>
    <t>補足</t>
    <rPh sb="0" eb="2">
      <t>ホソク</t>
    </rPh>
    <phoneticPr fontId="1"/>
  </si>
  <si>
    <t>起票用費目</t>
    <rPh sb="0" eb="3">
      <t>キヒョウヨウ</t>
    </rPh>
    <rPh sb="3" eb="5">
      <t>ヒモク</t>
    </rPh>
    <phoneticPr fontId="1"/>
  </si>
  <si>
    <t>現地通貨</t>
    <rPh sb="0" eb="4">
      <t>ゲンチツウカ</t>
    </rPh>
    <phoneticPr fontId="1"/>
  </si>
  <si>
    <t>米ドル</t>
    <rPh sb="0" eb="1">
      <t>ベイ</t>
    </rPh>
    <phoneticPr fontId="1"/>
  </si>
  <si>
    <t>証憑No.</t>
    <rPh sb="0" eb="2">
      <t>ショウヒョウ</t>
    </rPh>
    <phoneticPr fontId="1"/>
  </si>
  <si>
    <t>課税対象</t>
    <rPh sb="0" eb="2">
      <t>カゼイ</t>
    </rPh>
    <rPh sb="2" eb="4">
      <t>タイショウ</t>
    </rPh>
    <phoneticPr fontId="1"/>
  </si>
  <si>
    <t>課税対象</t>
    <rPh sb="0" eb="4">
      <t>カゼイタイショウ</t>
    </rPh>
    <phoneticPr fontId="1"/>
  </si>
  <si>
    <t>課税対象外</t>
    <rPh sb="0" eb="5">
      <t>カゼイタイショウガイ</t>
    </rPh>
    <phoneticPr fontId="1"/>
  </si>
  <si>
    <t>起票費目</t>
    <rPh sb="0" eb="2">
      <t>キヒョウ</t>
    </rPh>
    <rPh sb="2" eb="4">
      <t>ヒモク</t>
    </rPh>
    <phoneticPr fontId="1"/>
  </si>
  <si>
    <t>育海・講師謝金</t>
    <phoneticPr fontId="1"/>
  </si>
  <si>
    <t>育海・通訳謝金</t>
    <phoneticPr fontId="1"/>
  </si>
  <si>
    <t>育海・講師通訳等旅費</t>
    <phoneticPr fontId="1"/>
  </si>
  <si>
    <t>育海・研修会議費</t>
    <phoneticPr fontId="1"/>
  </si>
  <si>
    <t>育海・工場視察費(旅費)</t>
    <phoneticPr fontId="1"/>
  </si>
  <si>
    <t>育海・工場視察費(謝金)</t>
    <phoneticPr fontId="1"/>
  </si>
  <si>
    <t>育海・工場視察費(諸経費)</t>
    <phoneticPr fontId="1"/>
  </si>
  <si>
    <t>育海・教材費(謝金)</t>
    <phoneticPr fontId="1"/>
  </si>
  <si>
    <t>育海・教材費(印刷製本費)</t>
    <phoneticPr fontId="1"/>
  </si>
  <si>
    <t>育海・教材費(消耗品費)</t>
    <phoneticPr fontId="1"/>
  </si>
  <si>
    <t>育海・教材費(諸経費)</t>
    <phoneticPr fontId="1"/>
  </si>
  <si>
    <t>育海・教材費(委託・外注費)</t>
    <phoneticPr fontId="1"/>
  </si>
  <si>
    <t>育海・機材環境費(備品借損料)</t>
    <phoneticPr fontId="1"/>
  </si>
  <si>
    <t>育海・機材環境費(諸経費)</t>
    <phoneticPr fontId="1"/>
  </si>
  <si>
    <t>育海・研修協力謝金</t>
    <phoneticPr fontId="1"/>
  </si>
  <si>
    <t>育海・現運関係諸費(旅費)</t>
    <phoneticPr fontId="1"/>
  </si>
  <si>
    <t>育海・現運関係諸費(消耗品費)</t>
    <phoneticPr fontId="1"/>
  </si>
  <si>
    <t>育海・現運関係諸費(印刷製本)</t>
    <phoneticPr fontId="1"/>
  </si>
  <si>
    <t>育海・現運関費(補助員人件費)</t>
    <phoneticPr fontId="1"/>
  </si>
  <si>
    <t>育海・現運関係諸費(諸経費)</t>
    <phoneticPr fontId="1"/>
  </si>
  <si>
    <t>講師謝金</t>
  </si>
  <si>
    <t>講師謝金</t>
    <phoneticPr fontId="1"/>
  </si>
  <si>
    <t>通訳謝金</t>
  </si>
  <si>
    <t>通訳謝金</t>
    <phoneticPr fontId="1"/>
  </si>
  <si>
    <t>講師通訳等旅費</t>
  </si>
  <si>
    <t>講師通訳等旅費</t>
    <phoneticPr fontId="1"/>
  </si>
  <si>
    <t>研修会議費</t>
    <phoneticPr fontId="1"/>
  </si>
  <si>
    <t>施設等借上費</t>
  </si>
  <si>
    <t>教材費(謝金)</t>
  </si>
  <si>
    <t>研修生日当</t>
  </si>
  <si>
    <t>研修協力謝金</t>
  </si>
  <si>
    <t>研修協力謝金</t>
    <phoneticPr fontId="1"/>
  </si>
  <si>
    <t>円換算額</t>
    <rPh sb="0" eb="4">
      <t>エンカンサンガク</t>
    </rPh>
    <phoneticPr fontId="1"/>
  </si>
  <si>
    <t>レート</t>
    <phoneticPr fontId="1"/>
  </si>
  <si>
    <t>現地通貨</t>
    <rPh sb="0" eb="2">
      <t>ゲンチ</t>
    </rPh>
    <rPh sb="2" eb="4">
      <t>ツウカ</t>
    </rPh>
    <phoneticPr fontId="1"/>
  </si>
  <si>
    <t>○○講師謝金</t>
    <rPh sb="2" eb="4">
      <t>コウシ</t>
    </rPh>
    <rPh sb="4" eb="6">
      <t>シャキン</t>
    </rPh>
    <phoneticPr fontId="2"/>
  </si>
  <si>
    <t>△△講師謝金</t>
    <rPh sb="2" eb="4">
      <t>コウシ</t>
    </rPh>
    <rPh sb="4" eb="6">
      <t>シャキン</t>
    </rPh>
    <phoneticPr fontId="2"/>
  </si>
  <si>
    <t>2日(THB6500×2日）</t>
    <rPh sb="1" eb="2">
      <t>ニチ</t>
    </rPh>
    <rPh sb="12" eb="13">
      <t>ニチ</t>
    </rPh>
    <phoneticPr fontId="1"/>
  </si>
  <si>
    <t>○○講師　査証代</t>
    <rPh sb="2" eb="4">
      <t>コウシ</t>
    </rPh>
    <rPh sb="5" eb="8">
      <t>サショウダイ</t>
    </rPh>
    <phoneticPr fontId="2"/>
  </si>
  <si>
    <t>△△講師　査証代</t>
    <rPh sb="2" eb="4">
      <t>コウシ</t>
    </rPh>
    <rPh sb="5" eb="8">
      <t>サショウダイ</t>
    </rPh>
    <phoneticPr fontId="2"/>
  </si>
  <si>
    <t>○○講師　宿舎費</t>
    <rPh sb="2" eb="4">
      <t>コウシ</t>
    </rPh>
    <rPh sb="5" eb="8">
      <t>シュクシャヒ</t>
    </rPh>
    <phoneticPr fontId="2"/>
  </si>
  <si>
    <t>○○講師　日当</t>
    <rPh sb="2" eb="4">
      <t>コウシ</t>
    </rPh>
    <rPh sb="5" eb="7">
      <t>ニットウ</t>
    </rPh>
    <phoneticPr fontId="2"/>
  </si>
  <si>
    <t>セミナー会場代（ABCホテル）2日間</t>
    <phoneticPr fontId="1"/>
  </si>
  <si>
    <t>○○講師　航空券　（羽田‐バンコク）　</t>
    <rPh sb="2" eb="4">
      <t>コウシ</t>
    </rPh>
    <rPh sb="5" eb="8">
      <t>コウクウケン</t>
    </rPh>
    <phoneticPr fontId="2"/>
  </si>
  <si>
    <t>△△講師　航空券　（羽田‐バンコク）　</t>
    <rPh sb="2" eb="4">
      <t>コウシ</t>
    </rPh>
    <rPh sb="5" eb="8">
      <t>コウクウケン</t>
    </rPh>
    <phoneticPr fontId="2"/>
  </si>
  <si>
    <t>○○講師　原稿料</t>
    <phoneticPr fontId="1"/>
  </si>
  <si>
    <t>協力謝金</t>
    <phoneticPr fontId="1"/>
  </si>
  <si>
    <t>10人×２日</t>
    <rPh sb="2" eb="3">
      <t>ニン</t>
    </rPh>
    <rPh sb="5" eb="6">
      <t>ニチ</t>
    </rPh>
    <phoneticPr fontId="1"/>
  </si>
  <si>
    <t>育三・講師謝金</t>
    <phoneticPr fontId="1"/>
  </si>
  <si>
    <t>育三・通訳謝金</t>
    <phoneticPr fontId="1"/>
  </si>
  <si>
    <t>育三・講師通訳等旅費</t>
    <phoneticPr fontId="1"/>
  </si>
  <si>
    <t>育三・研修会議費</t>
    <phoneticPr fontId="1"/>
  </si>
  <si>
    <t>育三・工場視察費(旅費)</t>
    <phoneticPr fontId="1"/>
  </si>
  <si>
    <t>育三・工場視察費(謝金)</t>
    <phoneticPr fontId="1"/>
  </si>
  <si>
    <t>育三・工場視察費(諸経費)</t>
    <phoneticPr fontId="1"/>
  </si>
  <si>
    <t>育三・教材費(謝金)</t>
    <phoneticPr fontId="1"/>
  </si>
  <si>
    <t>育三・教材費(印刷製本費)</t>
    <phoneticPr fontId="1"/>
  </si>
  <si>
    <t>育三・教材費(消耗品費)</t>
    <phoneticPr fontId="1"/>
  </si>
  <si>
    <t>育三・教材費(諸経費)</t>
    <phoneticPr fontId="1"/>
  </si>
  <si>
    <t>育三・教材費(委託・外注費)</t>
    <phoneticPr fontId="1"/>
  </si>
  <si>
    <t>育三・機材環境費(備品借損料)</t>
    <phoneticPr fontId="1"/>
  </si>
  <si>
    <t>育三・機材環境費(諸経費)</t>
    <phoneticPr fontId="1"/>
  </si>
  <si>
    <t>育三・研修協力謝金</t>
    <phoneticPr fontId="1"/>
  </si>
  <si>
    <t>育三・現運関係諸費(旅費)</t>
    <phoneticPr fontId="1"/>
  </si>
  <si>
    <t>育三・現運関係諸費(消耗品費)</t>
    <phoneticPr fontId="1"/>
  </si>
  <si>
    <t>育三・現運関係諸費(印刷製本)</t>
    <phoneticPr fontId="1"/>
  </si>
  <si>
    <t>育三・現運関費(補助員人件費)</t>
    <phoneticPr fontId="1"/>
  </si>
  <si>
    <t>育三・現運関係諸費(諸経費)</t>
    <phoneticPr fontId="1"/>
  </si>
  <si>
    <t>A1</t>
    <phoneticPr fontId="1"/>
  </si>
  <si>
    <t>A2</t>
    <phoneticPr fontId="1"/>
  </si>
  <si>
    <t>B1</t>
    <phoneticPr fontId="1"/>
  </si>
  <si>
    <t>C1</t>
    <phoneticPr fontId="1"/>
  </si>
  <si>
    <t>C2</t>
    <phoneticPr fontId="1"/>
  </si>
  <si>
    <t>C3</t>
    <phoneticPr fontId="1"/>
  </si>
  <si>
    <t>C4</t>
    <phoneticPr fontId="1"/>
  </si>
  <si>
    <t>C5</t>
    <phoneticPr fontId="1"/>
  </si>
  <si>
    <t>C6</t>
    <phoneticPr fontId="1"/>
  </si>
  <si>
    <t>D</t>
    <phoneticPr fontId="1"/>
  </si>
  <si>
    <t>F</t>
    <phoneticPr fontId="1"/>
  </si>
  <si>
    <t>○</t>
  </si>
  <si>
    <t>○</t>
    <phoneticPr fontId="1"/>
  </si>
  <si>
    <t>×</t>
    <phoneticPr fontId="1"/>
  </si>
  <si>
    <t>研修生旅費</t>
    <rPh sb="3" eb="5">
      <t>リョヒ</t>
    </rPh>
    <phoneticPr fontId="1"/>
  </si>
  <si>
    <t>資機材費（備品借損料）</t>
    <rPh sb="0" eb="3">
      <t>シキザイ</t>
    </rPh>
    <rPh sb="3" eb="4">
      <t>ヒ</t>
    </rPh>
    <rPh sb="5" eb="7">
      <t>ビヒン</t>
    </rPh>
    <rPh sb="7" eb="9">
      <t>シャクソン</t>
    </rPh>
    <rPh sb="9" eb="10">
      <t>リョウ</t>
    </rPh>
    <phoneticPr fontId="1"/>
  </si>
  <si>
    <t>旅費交通費</t>
    <rPh sb="0" eb="2">
      <t>リョヒ</t>
    </rPh>
    <rPh sb="2" eb="5">
      <t>コウツウヒ</t>
    </rPh>
    <phoneticPr fontId="1"/>
  </si>
  <si>
    <t>経済効果</t>
    <rPh sb="0" eb="4">
      <t>ケイザイコウカ</t>
    </rPh>
    <phoneticPr fontId="1"/>
  </si>
  <si>
    <t>補助事業を利用せずに、企業単独負担で今回と同じセミナーを実施した場合、想定される費用の合計額</t>
    <rPh sb="0" eb="4">
      <t>ホジョジギョウ</t>
    </rPh>
    <rPh sb="11" eb="13">
      <t>キギョウ</t>
    </rPh>
    <rPh sb="18" eb="20">
      <t>コンカイ</t>
    </rPh>
    <rPh sb="21" eb="22">
      <t>オナ</t>
    </rPh>
    <rPh sb="28" eb="30">
      <t>ジッシ</t>
    </rPh>
    <rPh sb="45" eb="46">
      <t>ガク</t>
    </rPh>
    <phoneticPr fontId="1"/>
  </si>
  <si>
    <t>円</t>
    <rPh sb="0" eb="1">
      <t>エン</t>
    </rPh>
    <phoneticPr fontId="1"/>
  </si>
  <si>
    <t>上記①の金額を「１」とした場合、本事業の利用により実施したセミナーの成果として得られる経済効果は約何倍にあたりますか。セミナー実施後5年程度の経済効果を目途として、以下該当する項目を選択してください。3倍以上の場合は数字をご記入ください。</t>
    <phoneticPr fontId="1"/>
  </si>
  <si>
    <t>倍</t>
    <rPh sb="0" eb="1">
      <t>バイ</t>
    </rPh>
    <phoneticPr fontId="1"/>
  </si>
  <si>
    <t>6）</t>
    <phoneticPr fontId="1"/>
  </si>
  <si>
    <t>☆　支払先マスター入力原票</t>
    <rPh sb="2" eb="4">
      <t>シハライ</t>
    </rPh>
    <rPh sb="4" eb="5">
      <t>サキ</t>
    </rPh>
    <rPh sb="9" eb="11">
      <t>ニュウリョク</t>
    </rPh>
    <rPh sb="11" eb="13">
      <t>ゲンピョウ</t>
    </rPh>
    <phoneticPr fontId="45"/>
  </si>
  <si>
    <t>作成年月日</t>
    <rPh sb="0" eb="2">
      <t>サクセイ</t>
    </rPh>
    <rPh sb="2" eb="5">
      <t>ネンガッピ</t>
    </rPh>
    <phoneticPr fontId="45"/>
  </si>
  <si>
    <t>グループ名</t>
    <rPh sb="4" eb="5">
      <t>メイ</t>
    </rPh>
    <phoneticPr fontId="45"/>
  </si>
  <si>
    <t>作成者</t>
    <rPh sb="0" eb="3">
      <t>サクセイシャ</t>
    </rPh>
    <phoneticPr fontId="45"/>
  </si>
  <si>
    <t>入力年月日</t>
    <phoneticPr fontId="45"/>
  </si>
  <si>
    <t>入力者</t>
    <phoneticPr fontId="45"/>
  </si>
  <si>
    <t>支払い先コード</t>
    <rPh sb="0" eb="2">
      <t>シハラ</t>
    </rPh>
    <rPh sb="3" eb="4">
      <t>サキ</t>
    </rPh>
    <phoneticPr fontId="45"/>
  </si>
  <si>
    <t>支払先情報</t>
    <rPh sb="0" eb="2">
      <t>シハラ</t>
    </rPh>
    <rPh sb="2" eb="3">
      <t>サキ</t>
    </rPh>
    <rPh sb="3" eb="5">
      <t>ジョウホウ</t>
    </rPh>
    <phoneticPr fontId="45"/>
  </si>
  <si>
    <t>支払区分</t>
    <rPh sb="0" eb="2">
      <t>シハライ</t>
    </rPh>
    <rPh sb="2" eb="4">
      <t>クブン</t>
    </rPh>
    <phoneticPr fontId="45"/>
  </si>
  <si>
    <t xml:space="preserve">  1. 個人   2. 法人   3.非居住者</t>
    <rPh sb="5" eb="7">
      <t>コジン</t>
    </rPh>
    <rPh sb="13" eb="15">
      <t>ホウジン</t>
    </rPh>
    <rPh sb="20" eb="21">
      <t>ヒ</t>
    </rPh>
    <rPh sb="21" eb="24">
      <t>キョジュウシャ</t>
    </rPh>
    <phoneticPr fontId="45"/>
  </si>
  <si>
    <t>取引先名</t>
    <rPh sb="0" eb="2">
      <t>トリヒキ</t>
    </rPh>
    <rPh sb="2" eb="3">
      <t>サキ</t>
    </rPh>
    <rPh sb="3" eb="4">
      <t>メイ</t>
    </rPh>
    <phoneticPr fontId="45"/>
  </si>
  <si>
    <t>取引先名カナ</t>
    <rPh sb="0" eb="2">
      <t>トリヒキ</t>
    </rPh>
    <rPh sb="2" eb="3">
      <t>サキ</t>
    </rPh>
    <rPh sb="3" eb="4">
      <t>メイ</t>
    </rPh>
    <phoneticPr fontId="45"/>
  </si>
  <si>
    <t>郵便番号</t>
    <rPh sb="0" eb="4">
      <t>ユウビンバンゴウ</t>
    </rPh>
    <phoneticPr fontId="45"/>
  </si>
  <si>
    <t>〒</t>
    <phoneticPr fontId="45"/>
  </si>
  <si>
    <t>-</t>
    <phoneticPr fontId="45"/>
  </si>
  <si>
    <t>住　　　所</t>
    <rPh sb="0" eb="1">
      <t>ジュウ</t>
    </rPh>
    <rPh sb="4" eb="5">
      <t>ジョ</t>
    </rPh>
    <phoneticPr fontId="45"/>
  </si>
  <si>
    <t>電話番号</t>
    <rPh sb="0" eb="2">
      <t>デンワ</t>
    </rPh>
    <rPh sb="2" eb="4">
      <t>バンゴウ</t>
    </rPh>
    <phoneticPr fontId="45"/>
  </si>
  <si>
    <t>口座情報</t>
    <rPh sb="0" eb="1">
      <t>クチ</t>
    </rPh>
    <rPh sb="1" eb="2">
      <t>ザ</t>
    </rPh>
    <rPh sb="2" eb="3">
      <t>ジョウ</t>
    </rPh>
    <rPh sb="3" eb="4">
      <t>ホウ</t>
    </rPh>
    <phoneticPr fontId="45"/>
  </si>
  <si>
    <t>銀　行　名</t>
    <rPh sb="0" eb="1">
      <t>ギン</t>
    </rPh>
    <rPh sb="2" eb="3">
      <t>ギョウ</t>
    </rPh>
    <rPh sb="4" eb="5">
      <t>メイ</t>
    </rPh>
    <phoneticPr fontId="45"/>
  </si>
  <si>
    <t>〇</t>
    <phoneticPr fontId="45"/>
  </si>
  <si>
    <t>一</t>
    <rPh sb="0" eb="1">
      <t>イチ</t>
    </rPh>
    <phoneticPr fontId="45"/>
  </si>
  <si>
    <t>二</t>
    <rPh sb="0" eb="1">
      <t>ニ</t>
    </rPh>
    <phoneticPr fontId="45"/>
  </si>
  <si>
    <t>三</t>
    <rPh sb="0" eb="1">
      <t>サン</t>
    </rPh>
    <phoneticPr fontId="45"/>
  </si>
  <si>
    <t>四</t>
    <rPh sb="0" eb="1">
      <t>ヨン</t>
    </rPh>
    <phoneticPr fontId="45"/>
  </si>
  <si>
    <t>五</t>
    <rPh sb="0" eb="1">
      <t>ゴ</t>
    </rPh>
    <phoneticPr fontId="45"/>
  </si>
  <si>
    <t>六</t>
    <rPh sb="0" eb="1">
      <t>ロク</t>
    </rPh>
    <phoneticPr fontId="45"/>
  </si>
  <si>
    <t>七</t>
    <rPh sb="0" eb="1">
      <t>ナナ</t>
    </rPh>
    <phoneticPr fontId="45"/>
  </si>
  <si>
    <t>八</t>
    <rPh sb="0" eb="1">
      <t>ハチ</t>
    </rPh>
    <phoneticPr fontId="45"/>
  </si>
  <si>
    <t>九</t>
    <rPh sb="0" eb="1">
      <t>キュウ</t>
    </rPh>
    <phoneticPr fontId="45"/>
  </si>
  <si>
    <t>支　店　名</t>
    <rPh sb="0" eb="1">
      <t>ササ</t>
    </rPh>
    <rPh sb="2" eb="3">
      <t>テン</t>
    </rPh>
    <rPh sb="4" eb="5">
      <t>メイ</t>
    </rPh>
    <phoneticPr fontId="45"/>
  </si>
  <si>
    <t>口座種別</t>
    <rPh sb="0" eb="2">
      <t>コウザ</t>
    </rPh>
    <rPh sb="2" eb="4">
      <t>シュベツ</t>
    </rPh>
    <phoneticPr fontId="45"/>
  </si>
  <si>
    <t xml:space="preserve">  1. 普通預金   2. 当座預金</t>
    <rPh sb="5" eb="7">
      <t>フツウ</t>
    </rPh>
    <rPh sb="7" eb="9">
      <t>ヨキン</t>
    </rPh>
    <rPh sb="15" eb="17">
      <t>トウザ</t>
    </rPh>
    <rPh sb="17" eb="19">
      <t>ヨキン</t>
    </rPh>
    <phoneticPr fontId="45"/>
  </si>
  <si>
    <t>口座番号</t>
    <rPh sb="0" eb="2">
      <t>コウザ</t>
    </rPh>
    <rPh sb="2" eb="4">
      <t>バンゴウ</t>
    </rPh>
    <phoneticPr fontId="45"/>
  </si>
  <si>
    <t xml:space="preserve"> 左づめで記入してください</t>
    <rPh sb="1" eb="2">
      <t>ヒダリ</t>
    </rPh>
    <rPh sb="5" eb="7">
      <t>キニュウ</t>
    </rPh>
    <phoneticPr fontId="45"/>
  </si>
  <si>
    <t>口座名義カナ（半角）</t>
    <rPh sb="0" eb="2">
      <t>コウザ</t>
    </rPh>
    <rPh sb="2" eb="4">
      <t>メイギ</t>
    </rPh>
    <rPh sb="7" eb="9">
      <t>ハンカク</t>
    </rPh>
    <phoneticPr fontId="45"/>
  </si>
  <si>
    <t>振込先口座届</t>
  </si>
  <si>
    <t>⑭</t>
    <phoneticPr fontId="1"/>
  </si>
  <si>
    <t>施設等利用料</t>
    <rPh sb="3" eb="6">
      <t>リヨウリョウ</t>
    </rPh>
    <phoneticPr fontId="1"/>
  </si>
  <si>
    <t>遠隔指導導入支援費（委託・外注費）</t>
    <rPh sb="10" eb="12">
      <t>イタク</t>
    </rPh>
    <rPh sb="13" eb="16">
      <t>ガイチュウヒ</t>
    </rPh>
    <phoneticPr fontId="54"/>
  </si>
  <si>
    <t>費用入力シート</t>
    <rPh sb="0" eb="4">
      <t>ヒヨウニュウリョク</t>
    </rPh>
    <phoneticPr fontId="1"/>
  </si>
  <si>
    <t>遠隔指導導入支援費（オンラインのみ）</t>
    <rPh sb="0" eb="2">
      <t>エンカク</t>
    </rPh>
    <rPh sb="2" eb="4">
      <t>シドウ</t>
    </rPh>
    <rPh sb="4" eb="6">
      <t>ドウニュウ</t>
    </rPh>
    <rPh sb="6" eb="8">
      <t>シエン</t>
    </rPh>
    <rPh sb="8" eb="9">
      <t>ヒ</t>
    </rPh>
    <phoneticPr fontId="1"/>
  </si>
  <si>
    <t>実施結果</t>
    <rPh sb="0" eb="4">
      <t>ジッシケッカ</t>
    </rPh>
    <phoneticPr fontId="1"/>
  </si>
  <si>
    <t>実施の理由及び目的</t>
    <rPh sb="0" eb="2">
      <t>ジッシ</t>
    </rPh>
    <rPh sb="3" eb="5">
      <t>リユウ</t>
    </rPh>
    <rPh sb="5" eb="6">
      <t>オヨ</t>
    </rPh>
    <rPh sb="7" eb="9">
      <t>モクテキ</t>
    </rPh>
    <phoneticPr fontId="1"/>
  </si>
  <si>
    <t>研修達成目標</t>
    <rPh sb="0" eb="2">
      <t>ケンシュウ</t>
    </rPh>
    <rPh sb="2" eb="4">
      <t>タッセイ</t>
    </rPh>
    <rPh sb="4" eb="6">
      <t>モクヒョウ</t>
    </rPh>
    <phoneticPr fontId="1"/>
  </si>
  <si>
    <t>１）</t>
    <phoneticPr fontId="1"/>
  </si>
  <si>
    <t xml:space="preserve">研修目標の達成度（全般）　　    </t>
    <rPh sb="0" eb="2">
      <t>ケンシュウ</t>
    </rPh>
    <rPh sb="2" eb="4">
      <t>モクヒョウ</t>
    </rPh>
    <rPh sb="5" eb="7">
      <t>タッセイ</t>
    </rPh>
    <rPh sb="7" eb="8">
      <t>ド</t>
    </rPh>
    <rPh sb="9" eb="11">
      <t>ゼンパン</t>
    </rPh>
    <phoneticPr fontId="1"/>
  </si>
  <si>
    <t>コメント</t>
    <phoneticPr fontId="1"/>
  </si>
  <si>
    <t>目的、期待される成果に対し、海外研修の内容（講義、講師、見学先等）、期間は適切だったか。</t>
    <rPh sb="0" eb="2">
      <t>モクテキ</t>
    </rPh>
    <rPh sb="3" eb="5">
      <t>キタイ</t>
    </rPh>
    <rPh sb="8" eb="10">
      <t>セイカ</t>
    </rPh>
    <rPh sb="11" eb="12">
      <t>タイ</t>
    </rPh>
    <rPh sb="14" eb="16">
      <t>カイガイ</t>
    </rPh>
    <rPh sb="16" eb="18">
      <t>ケンシュウ</t>
    </rPh>
    <rPh sb="19" eb="21">
      <t>ナイヨウ</t>
    </rPh>
    <rPh sb="22" eb="24">
      <t>コウギ</t>
    </rPh>
    <rPh sb="25" eb="27">
      <t>コウシ</t>
    </rPh>
    <rPh sb="28" eb="31">
      <t>ケンガクサキ</t>
    </rPh>
    <rPh sb="31" eb="32">
      <t>ナド</t>
    </rPh>
    <rPh sb="34" eb="36">
      <t>キカン</t>
    </rPh>
    <rPh sb="37" eb="39">
      <t>テキセツ</t>
    </rPh>
    <phoneticPr fontId="1"/>
  </si>
  <si>
    <t>参加者の理解度、満足度</t>
    <rPh sb="0" eb="3">
      <t>サンカシャ</t>
    </rPh>
    <rPh sb="4" eb="7">
      <t>リカイド</t>
    </rPh>
    <rPh sb="8" eb="11">
      <t>マンゾクド</t>
    </rPh>
    <phoneticPr fontId="1"/>
  </si>
  <si>
    <r>
      <t>波及効果等（研修実施目的の将来的な達成</t>
    </r>
    <r>
      <rPr>
        <sz val="11"/>
        <rFont val="ＭＳ Ｐ明朝"/>
        <family val="1"/>
        <charset val="128"/>
      </rPr>
      <t>見込み）</t>
    </r>
    <rPh sb="0" eb="2">
      <t>ハキュウ</t>
    </rPh>
    <rPh sb="2" eb="4">
      <t>コウカ</t>
    </rPh>
    <rPh sb="4" eb="5">
      <t>トウ</t>
    </rPh>
    <rPh sb="6" eb="8">
      <t>ケンシュウ</t>
    </rPh>
    <rPh sb="8" eb="10">
      <t>ジッシ</t>
    </rPh>
    <rPh sb="19" eb="21">
      <t>ミコ</t>
    </rPh>
    <phoneticPr fontId="1"/>
  </si>
  <si>
    <t>課税対象外</t>
    <rPh sb="0" eb="5">
      <t>カゼイタイショウガイ</t>
    </rPh>
    <phoneticPr fontId="1"/>
  </si>
  <si>
    <t>計</t>
    <rPh sb="0" eb="1">
      <t>ケイ</t>
    </rPh>
    <phoneticPr fontId="1"/>
  </si>
  <si>
    <t>課税対象外</t>
    <rPh sb="0" eb="4">
      <t>カゼイタイショウ</t>
    </rPh>
    <rPh sb="4" eb="5">
      <t>ガイ</t>
    </rPh>
    <phoneticPr fontId="1"/>
  </si>
  <si>
    <t>合計
(日本円）</t>
    <rPh sb="0" eb="2">
      <t>ゴウケイ</t>
    </rPh>
    <rPh sb="4" eb="6">
      <t>ニホン</t>
    </rPh>
    <rPh sb="6" eb="7">
      <t>エン</t>
    </rPh>
    <phoneticPr fontId="1"/>
  </si>
  <si>
    <t>3.</t>
  </si>
  <si>
    <t>4.</t>
  </si>
  <si>
    <t>5.</t>
  </si>
  <si>
    <t>6.</t>
  </si>
  <si>
    <t>7.</t>
  </si>
  <si>
    <t>講師・管理員略歴書</t>
    <rPh sb="0" eb="2">
      <t>コウシ</t>
    </rPh>
    <rPh sb="3" eb="5">
      <t>カンリ</t>
    </rPh>
    <rPh sb="5" eb="6">
      <t>イン</t>
    </rPh>
    <rPh sb="6" eb="8">
      <t>リャクレキ</t>
    </rPh>
    <rPh sb="8" eb="9">
      <t>ショ</t>
    </rPh>
    <phoneticPr fontId="1"/>
  </si>
  <si>
    <t>通訳略歴書</t>
    <rPh sb="0" eb="2">
      <t>ツウヤク</t>
    </rPh>
    <rPh sb="2" eb="4">
      <t>リャクレキ</t>
    </rPh>
    <rPh sb="4" eb="5">
      <t>ショ</t>
    </rPh>
    <phoneticPr fontId="1"/>
  </si>
  <si>
    <t>個人情報の取り扱いについて</t>
    <rPh sb="0" eb="2">
      <t>コジン</t>
    </rPh>
    <rPh sb="2" eb="4">
      <t>ジョウホウ</t>
    </rPh>
    <rPh sb="5" eb="6">
      <t>ト</t>
    </rPh>
    <rPh sb="7" eb="8">
      <t>アツカ</t>
    </rPh>
    <phoneticPr fontId="1"/>
  </si>
  <si>
    <t>⑮</t>
    <phoneticPr fontId="1"/>
  </si>
  <si>
    <t>⑯</t>
    <phoneticPr fontId="1"/>
  </si>
  <si>
    <t>⑰</t>
    <phoneticPr fontId="1"/>
  </si>
  <si>
    <t>⑱</t>
    <phoneticPr fontId="1"/>
  </si>
  <si>
    <t>⑲</t>
    <phoneticPr fontId="1"/>
  </si>
  <si>
    <t>⑳</t>
    <phoneticPr fontId="1"/>
  </si>
  <si>
    <t>㉑</t>
    <phoneticPr fontId="1"/>
  </si>
  <si>
    <t>㉒</t>
    <phoneticPr fontId="1"/>
  </si>
  <si>
    <t>㉓</t>
    <phoneticPr fontId="1"/>
  </si>
  <si>
    <t>講師・管理員略歴書　</t>
    <rPh sb="3" eb="5">
      <t>カンリ</t>
    </rPh>
    <rPh sb="5" eb="6">
      <t>イン</t>
    </rPh>
    <phoneticPr fontId="1"/>
  </si>
  <si>
    <t>振込先口座届</t>
    <phoneticPr fontId="1"/>
  </si>
  <si>
    <t>その他</t>
    <rPh sb="2" eb="3">
      <t>ホカ</t>
    </rPh>
    <phoneticPr fontId="1"/>
  </si>
  <si>
    <t>研修生旅費</t>
    <rPh sb="0" eb="3">
      <t>ケンシュウセイ</t>
    </rPh>
    <rPh sb="3" eb="5">
      <t>リョヒ</t>
    </rPh>
    <rPh sb="4" eb="5">
      <t>ヒ</t>
    </rPh>
    <phoneticPr fontId="1"/>
  </si>
  <si>
    <t>研修生の選考基準（職務内容、職位、実務経験年数等）　</t>
    <rPh sb="0" eb="3">
      <t>ケンシュウセイ</t>
    </rPh>
    <rPh sb="4" eb="6">
      <t>センコウ</t>
    </rPh>
    <rPh sb="6" eb="8">
      <t>キジュン</t>
    </rPh>
    <rPh sb="9" eb="11">
      <t>ショクム</t>
    </rPh>
    <rPh sb="11" eb="13">
      <t>ナイヨウ</t>
    </rPh>
    <rPh sb="14" eb="16">
      <t>ショクイ</t>
    </rPh>
    <rPh sb="17" eb="19">
      <t>ジツム</t>
    </rPh>
    <rPh sb="19" eb="21">
      <t>ケイケン</t>
    </rPh>
    <rPh sb="21" eb="23">
      <t>ネンスウ</t>
    </rPh>
    <rPh sb="23" eb="24">
      <t>トウ</t>
    </rPh>
    <phoneticPr fontId="1"/>
  </si>
  <si>
    <r>
      <t>海外研修実績日程表</t>
    </r>
    <r>
      <rPr>
        <sz val="11"/>
        <color theme="1"/>
        <rFont val="ＭＳ Ｐ明朝"/>
        <family val="1"/>
        <charset val="128"/>
      </rPr>
      <t>（参照）</t>
    </r>
    <rPh sb="0" eb="2">
      <t>カイガイ</t>
    </rPh>
    <rPh sb="2" eb="4">
      <t>ケンシュウ</t>
    </rPh>
    <rPh sb="4" eb="6">
      <t>ジッセキ</t>
    </rPh>
    <rPh sb="6" eb="9">
      <t>ニッテイヒョウ</t>
    </rPh>
    <rPh sb="10" eb="12">
      <t>サンショウ</t>
    </rPh>
    <phoneticPr fontId="1"/>
  </si>
  <si>
    <t>海外研修実施費実績額</t>
    <phoneticPr fontId="1"/>
  </si>
  <si>
    <t>研修コース名</t>
    <rPh sb="0" eb="2">
      <t>ケンシュウ</t>
    </rPh>
    <rPh sb="5" eb="6">
      <t>メイ</t>
    </rPh>
    <phoneticPr fontId="1"/>
  </si>
  <si>
    <t>研修実施国・都市</t>
    <phoneticPr fontId="1"/>
  </si>
  <si>
    <t>実施期間</t>
    <rPh sb="2" eb="4">
      <t>キカン</t>
    </rPh>
    <phoneticPr fontId="1"/>
  </si>
  <si>
    <t>研修生実績数</t>
    <rPh sb="0" eb="3">
      <t>ケンシュウセイ</t>
    </rPh>
    <rPh sb="3" eb="5">
      <t>ジッセキ</t>
    </rPh>
    <rPh sb="5" eb="6">
      <t>スウ</t>
    </rPh>
    <phoneticPr fontId="1"/>
  </si>
  <si>
    <t>担当時間</t>
    <phoneticPr fontId="1"/>
  </si>
  <si>
    <t>開講式</t>
    <rPh sb="0" eb="3">
      <t>カイコウシキ</t>
    </rPh>
    <phoneticPr fontId="1"/>
  </si>
  <si>
    <t>閉講式</t>
    <rPh sb="0" eb="3">
      <t>ヘイコウシキ</t>
    </rPh>
    <phoneticPr fontId="1"/>
  </si>
  <si>
    <t>・担当時間は0.5時間単位でご入力ください。</t>
    <rPh sb="9" eb="11">
      <t>ジカン</t>
    </rPh>
    <rPh sb="15" eb="17">
      <t>ニュウリョク</t>
    </rPh>
    <phoneticPr fontId="1"/>
  </si>
  <si>
    <t>海外研修日程【実績】</t>
    <rPh sb="0" eb="2">
      <t>カイガイ</t>
    </rPh>
    <rPh sb="2" eb="4">
      <t>ケンシュウ</t>
    </rPh>
    <rPh sb="4" eb="6">
      <t>ニッテイ</t>
    </rPh>
    <rPh sb="7" eb="9">
      <t>ジッセキ</t>
    </rPh>
    <phoneticPr fontId="1"/>
  </si>
  <si>
    <t>＊審査終了後、廃棄いただきますようお願いいたします＊</t>
    <phoneticPr fontId="1"/>
  </si>
  <si>
    <t>第〇回　審査委員会　海外研修</t>
    <phoneticPr fontId="1"/>
  </si>
  <si>
    <t>研修技術（研修内容）の詳細</t>
    <rPh sb="0" eb="2">
      <t>ケンシュウ</t>
    </rPh>
    <rPh sb="2" eb="4">
      <t>ギジュツ</t>
    </rPh>
    <rPh sb="5" eb="7">
      <t>ケンシュウ</t>
    </rPh>
    <rPh sb="7" eb="9">
      <t>ナイヨウ</t>
    </rPh>
    <rPh sb="11" eb="13">
      <t>ショウサイ</t>
    </rPh>
    <phoneticPr fontId="1"/>
  </si>
  <si>
    <t>研修生の選考基準</t>
    <rPh sb="0" eb="3">
      <t>ケンシュウセイ</t>
    </rPh>
    <rPh sb="4" eb="6">
      <t>センコウ</t>
    </rPh>
    <rPh sb="6" eb="8">
      <t>キジュン</t>
    </rPh>
    <phoneticPr fontId="1"/>
  </si>
  <si>
    <t>対象研修生、募集方法</t>
    <rPh sb="0" eb="2">
      <t>タイショウ</t>
    </rPh>
    <rPh sb="2" eb="5">
      <t>ケンシュウセイ</t>
    </rPh>
    <rPh sb="6" eb="8">
      <t>ボシュウ</t>
    </rPh>
    <rPh sb="8" eb="10">
      <t>ホウホウ</t>
    </rPh>
    <phoneticPr fontId="1"/>
  </si>
  <si>
    <t>対象者</t>
    <rPh sb="0" eb="2">
      <t>タイショウ</t>
    </rPh>
    <rPh sb="2" eb="3">
      <t>シャ</t>
    </rPh>
    <phoneticPr fontId="1"/>
  </si>
  <si>
    <t>日程案（別添）</t>
    <rPh sb="0" eb="3">
      <t>ニッテイアン</t>
    </rPh>
    <rPh sb="4" eb="6">
      <t>ベッテン</t>
    </rPh>
    <phoneticPr fontId="1"/>
  </si>
  <si>
    <t>予算概算</t>
    <rPh sb="0" eb="4">
      <t>ヨサンガイサン</t>
    </rPh>
    <phoneticPr fontId="1"/>
  </si>
  <si>
    <t>研修生</t>
    <rPh sb="0" eb="3">
      <t>ケンシュウセイ</t>
    </rPh>
    <phoneticPr fontId="1"/>
  </si>
  <si>
    <t>「海外研修日程案 」は、海外研修実施希望申込時の②を必要に応じ修正しご提出ください。</t>
    <rPh sb="12" eb="14">
      <t>カイガイ</t>
    </rPh>
    <rPh sb="14" eb="16">
      <t>ケンシュウ</t>
    </rPh>
    <rPh sb="16" eb="18">
      <t>ジッシ</t>
    </rPh>
    <rPh sb="18" eb="20">
      <t>キボウ</t>
    </rPh>
    <rPh sb="20" eb="22">
      <t>モウシコミ</t>
    </rPh>
    <rPh sb="22" eb="23">
      <t>ジ</t>
    </rPh>
    <rPh sb="26" eb="28">
      <t>ヒツヨウ</t>
    </rPh>
    <rPh sb="29" eb="30">
      <t>オウ</t>
    </rPh>
    <rPh sb="31" eb="33">
      <t>シュウセイ</t>
    </rPh>
    <rPh sb="35" eb="37">
      <t>テイシュツ</t>
    </rPh>
    <phoneticPr fontId="1"/>
  </si>
  <si>
    <t>「講師・管理員略歴書」、「通訳略歴書」は、海外研修実施申請時の⑥、⑦を必要に応じ修正しご提出ください。</t>
    <rPh sb="29" eb="30">
      <t>ジ</t>
    </rPh>
    <rPh sb="35" eb="37">
      <t>ヒツヨウ</t>
    </rPh>
    <rPh sb="38" eb="39">
      <t>オウ</t>
    </rPh>
    <rPh sb="40" eb="42">
      <t>シュウセイ</t>
    </rPh>
    <rPh sb="44" eb="46">
      <t>テイシュツ</t>
    </rPh>
    <phoneticPr fontId="1"/>
  </si>
  <si>
    <t>⑦個人情報の取り扱いについて</t>
    <rPh sb="1" eb="3">
      <t>コジン</t>
    </rPh>
    <rPh sb="3" eb="5">
      <t>ジョウホウ</t>
    </rPh>
    <rPh sb="6" eb="7">
      <t>ト</t>
    </rPh>
    <rPh sb="8" eb="9">
      <t>アツカ</t>
    </rPh>
    <phoneticPr fontId="1"/>
  </si>
  <si>
    <t>（9：00 ～ 12：00 )</t>
    <phoneticPr fontId="1"/>
  </si>
  <si>
    <t>（ 13：00 ～ 16：00 )</t>
    <phoneticPr fontId="1"/>
  </si>
  <si>
    <t>標準作業と標準時間</t>
    <phoneticPr fontId="1"/>
  </si>
  <si>
    <t>ラインバランスの改善と生産性について</t>
    <phoneticPr fontId="1"/>
  </si>
  <si>
    <t>生産性メソッド総論
(13:00-14:00)</t>
    <phoneticPr fontId="1"/>
  </si>
  <si>
    <t>グループ発表
(14:00-16:00)</t>
    <phoneticPr fontId="1"/>
  </si>
  <si>
    <t>宿泊費</t>
    <rPh sb="0" eb="2">
      <t>シュクハク</t>
    </rPh>
    <rPh sb="2" eb="3">
      <t>ヒ</t>
    </rPh>
    <phoneticPr fontId="1"/>
  </si>
  <si>
    <t>㉔</t>
    <phoneticPr fontId="1"/>
  </si>
  <si>
    <t>審査承認内容に関する変更申請書</t>
    <phoneticPr fontId="1"/>
  </si>
  <si>
    <t>1.承認内容</t>
    <rPh sb="2" eb="4">
      <t>ショウニン</t>
    </rPh>
    <rPh sb="4" eb="6">
      <t>ナイヨウ</t>
    </rPh>
    <phoneticPr fontId="1"/>
  </si>
  <si>
    <t>実施の時期及び実研修日数（休日を除く日数）</t>
    <rPh sb="0" eb="2">
      <t>ジッシ</t>
    </rPh>
    <rPh sb="3" eb="5">
      <t>ジキ</t>
    </rPh>
    <rPh sb="5" eb="6">
      <t>オヨ</t>
    </rPh>
    <rPh sb="7" eb="8">
      <t>ジツ</t>
    </rPh>
    <rPh sb="8" eb="10">
      <t>ケンシュウ</t>
    </rPh>
    <rPh sb="10" eb="12">
      <t>ニッスウ</t>
    </rPh>
    <rPh sb="13" eb="15">
      <t>キュウジツ</t>
    </rPh>
    <rPh sb="16" eb="17">
      <t>ノゾ</t>
    </rPh>
    <rPh sb="18" eb="20">
      <t>ニッスウ</t>
    </rPh>
    <phoneticPr fontId="1"/>
  </si>
  <si>
    <t>2.変更事項</t>
    <phoneticPr fontId="1"/>
  </si>
  <si>
    <t>研修生予定人数</t>
    <rPh sb="0" eb="3">
      <t>ケンシュウセイ</t>
    </rPh>
    <rPh sb="3" eb="5">
      <t>ヨテイ</t>
    </rPh>
    <rPh sb="5" eb="7">
      <t>ニンズウ</t>
    </rPh>
    <phoneticPr fontId="1"/>
  </si>
  <si>
    <t>３.変更後</t>
    <rPh sb="2" eb="5">
      <t>ヘンコウゴ</t>
    </rPh>
    <phoneticPr fontId="1"/>
  </si>
  <si>
    <t>4.変更理由</t>
    <rPh sb="2" eb="4">
      <t>ヘンコウ</t>
    </rPh>
    <rPh sb="4" eb="6">
      <t>リユウ</t>
    </rPh>
    <phoneticPr fontId="1"/>
  </si>
  <si>
    <t>一般財団法人 海外産業人材育成協会</t>
    <phoneticPr fontId="1"/>
  </si>
  <si>
    <t>理事長</t>
    <phoneticPr fontId="1"/>
  </si>
  <si>
    <t>審査結果通知書</t>
    <phoneticPr fontId="1"/>
  </si>
  <si>
    <t>①海外研修実施国：</t>
    <phoneticPr fontId="1"/>
  </si>
  <si>
    <t>②海外研修コース名：</t>
    <phoneticPr fontId="1"/>
  </si>
  <si>
    <t>③海外研修期間：</t>
    <phoneticPr fontId="1"/>
  </si>
  <si>
    <t>④研修生人数：</t>
    <phoneticPr fontId="1"/>
  </si>
  <si>
    <t>以上</t>
    <rPh sb="0" eb="2">
      <t>イジョウ</t>
    </rPh>
    <phoneticPr fontId="1"/>
  </si>
  <si>
    <t>日本円</t>
    <rPh sb="0" eb="3">
      <t>ニホンエン</t>
    </rPh>
    <phoneticPr fontId="1"/>
  </si>
  <si>
    <t>現地通貨</t>
    <rPh sb="0" eb="2">
      <t>ゲンチ</t>
    </rPh>
    <rPh sb="2" eb="4">
      <t>ツウカ</t>
    </rPh>
    <phoneticPr fontId="1"/>
  </si>
  <si>
    <t>円換算額</t>
    <rPh sb="0" eb="4">
      <t>エンカンサンガク</t>
    </rPh>
    <phoneticPr fontId="1"/>
  </si>
  <si>
    <t>現地通貨換算額</t>
    <rPh sb="0" eb="2">
      <t>ゲンチ</t>
    </rPh>
    <rPh sb="2" eb="4">
      <t>ツウカ</t>
    </rPh>
    <rPh sb="4" eb="7">
      <t>カンサンガク</t>
    </rPh>
    <phoneticPr fontId="1"/>
  </si>
  <si>
    <t>回収</t>
    <rPh sb="0" eb="2">
      <t>カイシュウ</t>
    </rPh>
    <phoneticPr fontId="1"/>
  </si>
  <si>
    <t>資料</t>
    <rPh sb="0" eb="2">
      <t>シリョウ</t>
    </rPh>
    <phoneticPr fontId="1"/>
  </si>
  <si>
    <t>研修生番号</t>
    <rPh sb="0" eb="2">
      <t>ケンシュウ</t>
    </rPh>
    <rPh sb="2" eb="3">
      <t>セイ</t>
    </rPh>
    <rPh sb="3" eb="5">
      <t>バンゴウ</t>
    </rPh>
    <phoneticPr fontId="1"/>
  </si>
  <si>
    <t>低炭素技術説明書</t>
    <rPh sb="0" eb="3">
      <t>テイタンソ</t>
    </rPh>
    <rPh sb="3" eb="5">
      <t>ギジュツ</t>
    </rPh>
    <rPh sb="5" eb="7">
      <t>セツメイ</t>
    </rPh>
    <rPh sb="7" eb="8">
      <t>ショ</t>
    </rPh>
    <phoneticPr fontId="1"/>
  </si>
  <si>
    <t>省エネ機器等の導入・メンテナンスに係る人材育成事業　　
（ⅰ）省エネ機器等の導入やメンテナンス</t>
    <phoneticPr fontId="1"/>
  </si>
  <si>
    <t>　①先進的省エネルギー投資促進支援事業費補助金「指定設備導入事業」の補助対象設備である。</t>
    <phoneticPr fontId="1"/>
  </si>
  <si>
    <t>Yes</t>
    <phoneticPr fontId="1"/>
  </si>
  <si>
    <t>　②製品情報</t>
    <rPh sb="2" eb="4">
      <t>セイヒン</t>
    </rPh>
    <rPh sb="4" eb="6">
      <t>ジョウホウ</t>
    </rPh>
    <phoneticPr fontId="1"/>
  </si>
  <si>
    <t>メーカー</t>
    <phoneticPr fontId="1"/>
  </si>
  <si>
    <t>製品名</t>
    <rPh sb="0" eb="3">
      <t>セイヒンメイ</t>
    </rPh>
    <phoneticPr fontId="1"/>
  </si>
  <si>
    <t>型番号</t>
    <rPh sb="0" eb="1">
      <t>カタ</t>
    </rPh>
    <rPh sb="1" eb="3">
      <t>バンゴウ</t>
    </rPh>
    <phoneticPr fontId="1"/>
  </si>
  <si>
    <t>　③機器概要</t>
    <rPh sb="2" eb="4">
      <t>キキ</t>
    </rPh>
    <rPh sb="4" eb="6">
      <t>ガイヨウ</t>
    </rPh>
    <phoneticPr fontId="1"/>
  </si>
  <si>
    <t>　④省エネルギー効果（定量）</t>
    <rPh sb="2" eb="3">
      <t>ショウ</t>
    </rPh>
    <rPh sb="8" eb="10">
      <t>コウカ</t>
    </rPh>
    <rPh sb="11" eb="13">
      <t>テイリョウ</t>
    </rPh>
    <phoneticPr fontId="1"/>
  </si>
  <si>
    <t>省エネ機器等の導入・メンテナンスに係る人材育成事業　　
（ⅱ）ロボット、ファクトリーオートメーション(工場のスマート化)の導入やメンテナンス</t>
    <phoneticPr fontId="1"/>
  </si>
  <si>
    <t>申請の背景・研修内容</t>
    <rPh sb="0" eb="2">
      <t>シンセイ</t>
    </rPh>
    <rPh sb="3" eb="5">
      <t>ハイケイ</t>
    </rPh>
    <rPh sb="6" eb="8">
      <t>ケンシュウ</t>
    </rPh>
    <rPh sb="8" eb="10">
      <t>ナイヨウ</t>
    </rPh>
    <phoneticPr fontId="1"/>
  </si>
  <si>
    <t>１． 現状の問題・課題</t>
    <rPh sb="3" eb="5">
      <t>ゲンジョウ</t>
    </rPh>
    <rPh sb="6" eb="8">
      <t>モンダイ</t>
    </rPh>
    <rPh sb="9" eb="11">
      <t>カダイ</t>
    </rPh>
    <phoneticPr fontId="1"/>
  </si>
  <si>
    <t>２．研修目的</t>
    <rPh sb="2" eb="4">
      <t>ケンシュウ</t>
    </rPh>
    <rPh sb="4" eb="6">
      <t>モクテキ</t>
    </rPh>
    <phoneticPr fontId="1"/>
  </si>
  <si>
    <t>３．研修内容</t>
    <rPh sb="2" eb="4">
      <t>ケンシュウ</t>
    </rPh>
    <rPh sb="4" eb="6">
      <t>ナイヨウ</t>
    </rPh>
    <phoneticPr fontId="1"/>
  </si>
  <si>
    <t>４． 研修対象の省エネルギー機器</t>
    <rPh sb="3" eb="5">
      <t>ケンシュウ</t>
    </rPh>
    <rPh sb="5" eb="7">
      <t>タイショウ</t>
    </rPh>
    <rPh sb="8" eb="9">
      <t>ショウ</t>
    </rPh>
    <rPh sb="14" eb="16">
      <t>キキ</t>
    </rPh>
    <phoneticPr fontId="1"/>
  </si>
  <si>
    <t>５． 期待される研修成果</t>
    <rPh sb="3" eb="5">
      <t>キタイ</t>
    </rPh>
    <rPh sb="8" eb="10">
      <t>ケンシュウ</t>
    </rPh>
    <rPh sb="10" eb="12">
      <t>セイカ</t>
    </rPh>
    <phoneticPr fontId="1"/>
  </si>
  <si>
    <t>設備種別</t>
    <rPh sb="0" eb="4">
      <t>セツビシュベツ</t>
    </rPh>
    <phoneticPr fontId="1"/>
  </si>
  <si>
    <t>ユーティリティ設備</t>
    <rPh sb="7" eb="9">
      <t>セツビ</t>
    </rPh>
    <phoneticPr fontId="1"/>
  </si>
  <si>
    <t>高効率空調 （電気式パッケージエアコン）</t>
    <phoneticPr fontId="1"/>
  </si>
  <si>
    <t>高効率空調 （ガスヒートポンプエアコン）</t>
    <phoneticPr fontId="1"/>
  </si>
  <si>
    <t>高効率空調 （チリングユニット）</t>
    <phoneticPr fontId="1"/>
  </si>
  <si>
    <t>高効率空調 (吸収式冷凍機)</t>
    <phoneticPr fontId="1"/>
  </si>
  <si>
    <t>高効率空調 (ターボ冷凍機)</t>
    <phoneticPr fontId="1"/>
  </si>
  <si>
    <t>業務用給湯器　(ヒートポンプ給湯器)</t>
    <phoneticPr fontId="1"/>
  </si>
  <si>
    <t>業務用給湯器 (潜熱回収型給湯器)</t>
    <phoneticPr fontId="1"/>
  </si>
  <si>
    <t>高性能ボイラ</t>
    <phoneticPr fontId="1"/>
  </si>
  <si>
    <t>変圧器</t>
    <rPh sb="0" eb="3">
      <t>ヘンアツキ</t>
    </rPh>
    <phoneticPr fontId="1"/>
  </si>
  <si>
    <t>冷凍冷蔵設備 (冷凍冷蔵庫)</t>
    <phoneticPr fontId="1"/>
  </si>
  <si>
    <t>冷凍冷蔵設備 (冷凍機内蔵形ショーケース)</t>
    <phoneticPr fontId="1"/>
  </si>
  <si>
    <t>冷凍冷蔵設備 (コンデンシングユニット)</t>
    <phoneticPr fontId="1"/>
  </si>
  <si>
    <t>冷凍冷蔵設備 (冷凍冷蔵ユニット)</t>
    <phoneticPr fontId="1"/>
  </si>
  <si>
    <t>産業用モーター</t>
    <rPh sb="0" eb="3">
      <t>サンギョウヨウ</t>
    </rPh>
    <phoneticPr fontId="1"/>
  </si>
  <si>
    <t>調光制御設備</t>
    <rPh sb="0" eb="2">
      <t>チョウコウ</t>
    </rPh>
    <rPh sb="2" eb="4">
      <t>セイギョ</t>
    </rPh>
    <rPh sb="4" eb="6">
      <t>セツビ</t>
    </rPh>
    <phoneticPr fontId="1"/>
  </si>
  <si>
    <t>産業ヒートポンプ</t>
    <phoneticPr fontId="1"/>
  </si>
  <si>
    <t>低炭素工業炉</t>
    <phoneticPr fontId="1"/>
  </si>
  <si>
    <t>生産設備</t>
    <rPh sb="0" eb="2">
      <t>セイサン</t>
    </rPh>
    <rPh sb="2" eb="4">
      <t>セツビ</t>
    </rPh>
    <phoneticPr fontId="1"/>
  </si>
  <si>
    <t>工作機械 (旋盤（ターニングセンタ含む）)</t>
    <phoneticPr fontId="1"/>
  </si>
  <si>
    <t>工作機械 (マシニングセンタ)</t>
    <phoneticPr fontId="1"/>
  </si>
  <si>
    <t>工作機械 (レーザ加工機)</t>
    <phoneticPr fontId="1"/>
  </si>
  <si>
    <t>工作機械 (フライス盤)</t>
    <phoneticPr fontId="1"/>
  </si>
  <si>
    <t>工作機械 (研削盤)</t>
    <phoneticPr fontId="1"/>
  </si>
  <si>
    <t>プラスチック加工機械</t>
    <phoneticPr fontId="1"/>
  </si>
  <si>
    <t>プレス機械</t>
    <rPh sb="3" eb="5">
      <t>キカイ</t>
    </rPh>
    <phoneticPr fontId="1"/>
  </si>
  <si>
    <t>印刷機械</t>
    <rPh sb="0" eb="2">
      <t>インサツ</t>
    </rPh>
    <rPh sb="2" eb="4">
      <t>キカイ</t>
    </rPh>
    <phoneticPr fontId="1"/>
  </si>
  <si>
    <t>ダイカストマシン</t>
    <phoneticPr fontId="1"/>
  </si>
  <si>
    <t>１. 現状の問題・課題</t>
    <rPh sb="3" eb="5">
      <t>ゲンジョウ</t>
    </rPh>
    <rPh sb="6" eb="8">
      <t>モンダイ</t>
    </rPh>
    <rPh sb="9" eb="11">
      <t>カダイ</t>
    </rPh>
    <phoneticPr fontId="1"/>
  </si>
  <si>
    <t>2. 研修目的</t>
    <rPh sb="3" eb="5">
      <t>ケンシュウ</t>
    </rPh>
    <rPh sb="5" eb="7">
      <t>モクテキ</t>
    </rPh>
    <phoneticPr fontId="1"/>
  </si>
  <si>
    <t>3. 研修内容</t>
    <rPh sb="3" eb="5">
      <t>ケンシュウ</t>
    </rPh>
    <rPh sb="5" eb="7">
      <t>ナイヨウ</t>
    </rPh>
    <phoneticPr fontId="1"/>
  </si>
  <si>
    <t>4. 期待される省エネルギー効果（定量）</t>
    <rPh sb="3" eb="5">
      <t>キタイ</t>
    </rPh>
    <rPh sb="8" eb="9">
      <t>ショウ</t>
    </rPh>
    <rPh sb="14" eb="16">
      <t>コウカ</t>
    </rPh>
    <rPh sb="17" eb="19">
      <t>テイリョウ</t>
    </rPh>
    <phoneticPr fontId="1"/>
  </si>
  <si>
    <t>5. 期待される研修成果</t>
    <rPh sb="3" eb="5">
      <t>キタイ</t>
    </rPh>
    <rPh sb="8" eb="10">
      <t>ケンシュウ</t>
    </rPh>
    <rPh sb="10" eb="12">
      <t>セイカ</t>
    </rPh>
    <phoneticPr fontId="1"/>
  </si>
  <si>
    <t>生産プロセス省エネ化に関わる人材育成事業　　</t>
    <phoneticPr fontId="1"/>
  </si>
  <si>
    <t>国籍:</t>
    <rPh sb="0" eb="2">
      <t>コクセキ</t>
    </rPh>
    <phoneticPr fontId="1"/>
  </si>
  <si>
    <t>期間</t>
    <rPh sb="0" eb="2">
      <t>キカン</t>
    </rPh>
    <phoneticPr fontId="1"/>
  </si>
  <si>
    <t>研修項目</t>
    <rPh sb="0" eb="2">
      <t>ケンシュウ</t>
    </rPh>
    <rPh sb="2" eb="4">
      <t>コウモク</t>
    </rPh>
    <phoneticPr fontId="1"/>
  </si>
  <si>
    <t>研修内容</t>
    <rPh sb="0" eb="2">
      <t>ケンシュウ</t>
    </rPh>
    <rPh sb="2" eb="4">
      <t>ナイヨウ</t>
    </rPh>
    <phoneticPr fontId="1"/>
  </si>
  <si>
    <t>研修方法</t>
    <rPh sb="0" eb="2">
      <t>ケンシュウ</t>
    </rPh>
    <rPh sb="2" eb="4">
      <t>ホウホウ</t>
    </rPh>
    <phoneticPr fontId="1"/>
  </si>
  <si>
    <t>研修の指導員</t>
    <rPh sb="0" eb="2">
      <t>ケンシュウ</t>
    </rPh>
    <rPh sb="3" eb="6">
      <t>シドウイン</t>
    </rPh>
    <phoneticPr fontId="1"/>
  </si>
  <si>
    <t>講義</t>
    <rPh sb="0" eb="1">
      <t>コウ</t>
    </rPh>
    <rPh sb="1" eb="2">
      <t>ギ</t>
    </rPh>
    <phoneticPr fontId="1"/>
  </si>
  <si>
    <t>指導員の属性（どちらかにチェック）</t>
    <rPh sb="0" eb="3">
      <t>シドウイン</t>
    </rPh>
    <rPh sb="4" eb="6">
      <t>ゾクセイ</t>
    </rPh>
    <phoneticPr fontId="1"/>
  </si>
  <si>
    <t>月</t>
    <rPh sb="0" eb="1">
      <t>ガツ</t>
    </rPh>
    <phoneticPr fontId="1"/>
  </si>
  <si>
    <t>日</t>
    <rPh sb="0" eb="1">
      <t>ニチ</t>
    </rPh>
    <phoneticPr fontId="1"/>
  </si>
  <si>
    <t>派遣講師（別紙にて提出）</t>
    <rPh sb="0" eb="2">
      <t>ハケン</t>
    </rPh>
    <rPh sb="2" eb="4">
      <t>コウシ</t>
    </rPh>
    <rPh sb="5" eb="7">
      <t>ベッシ</t>
    </rPh>
    <rPh sb="9" eb="11">
      <t>テイシュツ</t>
    </rPh>
    <phoneticPr fontId="1"/>
  </si>
  <si>
    <t>現地講師（以下に記載）</t>
    <rPh sb="0" eb="2">
      <t>ゲンチ</t>
    </rPh>
    <rPh sb="2" eb="4">
      <t>コウシ</t>
    </rPh>
    <rPh sb="5" eb="7">
      <t>イカ</t>
    </rPh>
    <rPh sb="8" eb="10">
      <t>キサイ</t>
    </rPh>
    <phoneticPr fontId="1"/>
  </si>
  <si>
    <t>指導員名</t>
    <rPh sb="0" eb="3">
      <t>シドウイン</t>
    </rPh>
    <rPh sb="3" eb="4">
      <t>メイ</t>
    </rPh>
    <phoneticPr fontId="1"/>
  </si>
  <si>
    <t>（●日間）※</t>
    <rPh sb="2" eb="4">
      <t>ニチカン</t>
    </rPh>
    <phoneticPr fontId="1"/>
  </si>
  <si>
    <t>部署</t>
    <rPh sb="0" eb="2">
      <t>ブショ</t>
    </rPh>
    <phoneticPr fontId="1"/>
  </si>
  <si>
    <t>※実研修日数</t>
    <rPh sb="1" eb="6">
      <t>ジツケンシュウニッスウ</t>
    </rPh>
    <phoneticPr fontId="1"/>
  </si>
  <si>
    <t>年</t>
    <rPh sb="0" eb="1">
      <t>ネン</t>
    </rPh>
    <phoneticPr fontId="1"/>
  </si>
  <si>
    <t>【第三国型実務研修】</t>
    <rPh sb="1" eb="5">
      <t>ダイサンゴクガタ</t>
    </rPh>
    <rPh sb="5" eb="9">
      <t>ジツムケンシュウ</t>
    </rPh>
    <phoneticPr fontId="1"/>
  </si>
  <si>
    <t>海外送金先口座届</t>
    <rPh sb="0" eb="2">
      <t>カイガイ</t>
    </rPh>
    <rPh sb="2" eb="4">
      <t>ソウキン</t>
    </rPh>
    <rPh sb="4" eb="5">
      <t>サキ</t>
    </rPh>
    <rPh sb="5" eb="7">
      <t>コウザ</t>
    </rPh>
    <rPh sb="7" eb="8">
      <t>トドケ</t>
    </rPh>
    <phoneticPr fontId="1"/>
  </si>
  <si>
    <t>送金依頼通貨</t>
    <rPh sb="0" eb="2">
      <t>ソウキン</t>
    </rPh>
    <rPh sb="2" eb="4">
      <t>イライ</t>
    </rPh>
    <rPh sb="4" eb="6">
      <t>ツウカ</t>
    </rPh>
    <phoneticPr fontId="1"/>
  </si>
  <si>
    <t>受取人名</t>
    <rPh sb="0" eb="2">
      <t>ウケトリ</t>
    </rPh>
    <rPh sb="2" eb="3">
      <t>ニン</t>
    </rPh>
    <rPh sb="3" eb="4">
      <t>メイ</t>
    </rPh>
    <phoneticPr fontId="1"/>
  </si>
  <si>
    <t>受取人住所</t>
    <rPh sb="0" eb="2">
      <t>ウケトリ</t>
    </rPh>
    <rPh sb="2" eb="3">
      <t>ニン</t>
    </rPh>
    <rPh sb="3" eb="5">
      <t>ジュウショ</t>
    </rPh>
    <phoneticPr fontId="1"/>
  </si>
  <si>
    <t>受取人口座番号</t>
    <rPh sb="0" eb="2">
      <t>ウケトリ</t>
    </rPh>
    <rPh sb="2" eb="3">
      <t>ニン</t>
    </rPh>
    <rPh sb="3" eb="5">
      <t>コウザ</t>
    </rPh>
    <rPh sb="5" eb="7">
      <t>バンゴウ</t>
    </rPh>
    <phoneticPr fontId="1"/>
  </si>
  <si>
    <t>送金先銀行名</t>
    <rPh sb="0" eb="2">
      <t>ソウキン</t>
    </rPh>
    <rPh sb="2" eb="3">
      <t>サキ</t>
    </rPh>
    <rPh sb="3" eb="6">
      <t>ギンコウメイ</t>
    </rPh>
    <phoneticPr fontId="1"/>
  </si>
  <si>
    <t>送金先銀行支店名</t>
    <rPh sb="0" eb="2">
      <t>ソウキン</t>
    </rPh>
    <rPh sb="2" eb="3">
      <t>サキ</t>
    </rPh>
    <rPh sb="3" eb="5">
      <t>ギンコウ</t>
    </rPh>
    <rPh sb="5" eb="8">
      <t>シテンメイ</t>
    </rPh>
    <phoneticPr fontId="1"/>
  </si>
  <si>
    <t>送金先銀行住所</t>
    <rPh sb="0" eb="2">
      <t>ソウキン</t>
    </rPh>
    <rPh sb="2" eb="3">
      <t>サキ</t>
    </rPh>
    <rPh sb="3" eb="5">
      <t>ギンコウ</t>
    </rPh>
    <rPh sb="5" eb="7">
      <t>ジュウショ</t>
    </rPh>
    <phoneticPr fontId="1"/>
  </si>
  <si>
    <t>SWIFT CODE</t>
    <phoneticPr fontId="1"/>
  </si>
  <si>
    <t>通信欄</t>
    <rPh sb="0" eb="3">
      <t>ツウシンラン</t>
    </rPh>
    <phoneticPr fontId="1"/>
  </si>
  <si>
    <t>●● course settlement</t>
    <phoneticPr fontId="1"/>
  </si>
  <si>
    <t>送金目的</t>
    <rPh sb="0" eb="2">
      <t>ソウキン</t>
    </rPh>
    <rPh sb="2" eb="4">
      <t>モクテキ</t>
    </rPh>
    <phoneticPr fontId="1"/>
  </si>
  <si>
    <t>Training Expenses</t>
    <phoneticPr fontId="1"/>
  </si>
  <si>
    <t>手数料負担</t>
    <rPh sb="0" eb="3">
      <t>テスウリョウ</t>
    </rPh>
    <rPh sb="3" eb="5">
      <t>フタン</t>
    </rPh>
    <phoneticPr fontId="1"/>
  </si>
  <si>
    <t>依頼人負担（AOTS）</t>
    <rPh sb="0" eb="3">
      <t>イライニン</t>
    </rPh>
    <rPh sb="3" eb="5">
      <t>フタン</t>
    </rPh>
    <phoneticPr fontId="1"/>
  </si>
  <si>
    <t>備考</t>
    <rPh sb="0" eb="2">
      <t>ビコウ</t>
    </rPh>
    <phoneticPr fontId="1"/>
  </si>
  <si>
    <t>海外研修実績日程</t>
    <rPh sb="0" eb="2">
      <t>カイガイ</t>
    </rPh>
    <rPh sb="2" eb="4">
      <t>ケンシュウ</t>
    </rPh>
    <rPh sb="4" eb="6">
      <t>ジッセキ</t>
    </rPh>
    <rPh sb="6" eb="8">
      <t>ニッテイ</t>
    </rPh>
    <phoneticPr fontId="1"/>
  </si>
  <si>
    <t>対象となる企業の要件につきまして、以下、申告いたします。</t>
    <phoneticPr fontId="1"/>
  </si>
  <si>
    <t>申告内容に虚偽または誤りがあった場合は、不採択もしくは補助対象の取消等を受けることを</t>
    <phoneticPr fontId="1"/>
  </si>
  <si>
    <t>承知いたします。</t>
    <phoneticPr fontId="1"/>
  </si>
  <si>
    <t>2-1. 当社は、以下のいずれにも該当しません。</t>
    <phoneticPr fontId="1"/>
  </si>
  <si>
    <t>以下のいずれにも該当しない</t>
    <phoneticPr fontId="1"/>
  </si>
  <si>
    <t>・資本金又は出資金が5億円以上の法人に直接又は間接に</t>
    <phoneticPr fontId="1"/>
  </si>
  <si>
    <t>　100%の株式を保有される中小企業</t>
    <phoneticPr fontId="1"/>
  </si>
  <si>
    <t>・資本金又は出資金が10億円以上の法人に直接又は間接に</t>
    <phoneticPr fontId="1"/>
  </si>
  <si>
    <t>　100%の株式を保有される中堅企業</t>
    <phoneticPr fontId="1"/>
  </si>
  <si>
    <t>3-1．本申告書提出時点で当社の確定している（申告済みの）直近過去3年分の各年</t>
    <rPh sb="5" eb="7">
      <t>シンコク</t>
    </rPh>
    <phoneticPr fontId="1"/>
  </si>
  <si>
    <t xml:space="preserve">  または各事業年度の課税所得の年平均は15億円を超えていません。</t>
    <phoneticPr fontId="1"/>
  </si>
  <si>
    <t>超えていない （以下のいずれかにチェック☑を入れてください）</t>
    <phoneticPr fontId="1"/>
  </si>
  <si>
    <t>直近過去3年の課税所得額はいずれも15億円以下である</t>
    <phoneticPr fontId="1"/>
  </si>
  <si>
    <t>直近過去3年のうち、課税所得額が15億円を超える年がある</t>
    <phoneticPr fontId="1"/>
  </si>
  <si>
    <t>（※課税所得額が15億円超の年がある場合は、以下に各年の課税所得額を</t>
    <rPh sb="22" eb="24">
      <t>イカ</t>
    </rPh>
    <phoneticPr fontId="1"/>
  </si>
  <si>
    <t>億円単位で記載願います）</t>
    <phoneticPr fontId="1"/>
  </si>
  <si>
    <t>前年：</t>
    <rPh sb="0" eb="2">
      <t>ゼンネン</t>
    </rPh>
    <phoneticPr fontId="1"/>
  </si>
  <si>
    <t>億円</t>
    <rPh sb="0" eb="2">
      <t>オクエン</t>
    </rPh>
    <phoneticPr fontId="1"/>
  </si>
  <si>
    <t>2年前：</t>
    <rPh sb="1" eb="3">
      <t>ネンマエ</t>
    </rPh>
    <phoneticPr fontId="1"/>
  </si>
  <si>
    <t>3年前：</t>
    <rPh sb="1" eb="3">
      <t>ネンマエ</t>
    </rPh>
    <phoneticPr fontId="1"/>
  </si>
  <si>
    <t>※上記への該当有無を確認するため、必要がある場合には、納税証明書等の</t>
    <phoneticPr fontId="1"/>
  </si>
  <si>
    <t xml:space="preserve"> 　提出を求めることがあります。</t>
    <phoneticPr fontId="1"/>
  </si>
  <si>
    <t>申請機関名</t>
    <rPh sb="0" eb="2">
      <t>シンセイ</t>
    </rPh>
    <rPh sb="2" eb="4">
      <t>キカン</t>
    </rPh>
    <rPh sb="4" eb="5">
      <t>メイ</t>
    </rPh>
    <phoneticPr fontId="1"/>
  </si>
  <si>
    <t>(内訳：〇〇費・・・円、・・・</t>
    <rPh sb="1" eb="3">
      <t>ウチワケ</t>
    </rPh>
    <rPh sb="6" eb="7">
      <t>ヒ</t>
    </rPh>
    <rPh sb="10" eb="11">
      <t>エン</t>
    </rPh>
    <phoneticPr fontId="1"/>
  </si>
  <si>
    <t>人数（国）：</t>
    <rPh sb="0" eb="2">
      <t>ニンズウ</t>
    </rPh>
    <rPh sb="3" eb="4">
      <t>クニ</t>
    </rPh>
    <phoneticPr fontId="1"/>
  </si>
  <si>
    <t>（）</t>
    <phoneticPr fontId="1"/>
  </si>
  <si>
    <t>対象者：</t>
    <rPh sb="0" eb="2">
      <t>タイショウ</t>
    </rPh>
    <rPh sb="2" eb="3">
      <t>シャ</t>
    </rPh>
    <phoneticPr fontId="1"/>
  </si>
  <si>
    <t>※別添：日程案</t>
    <rPh sb="1" eb="3">
      <t>ベッテン</t>
    </rPh>
    <rPh sb="4" eb="7">
      <t>ニッテイアン</t>
    </rPh>
    <phoneticPr fontId="1"/>
  </si>
  <si>
    <t>実施申請</t>
    <phoneticPr fontId="1"/>
  </si>
  <si>
    <t>完了報告及び精算払請求</t>
    <phoneticPr fontId="1"/>
  </si>
  <si>
    <t>①-b</t>
    <phoneticPr fontId="1"/>
  </si>
  <si>
    <t>②-b</t>
    <phoneticPr fontId="1"/>
  </si>
  <si>
    <t>申告書(新興国）　</t>
    <rPh sb="0" eb="3">
      <t>シンコクショ</t>
    </rPh>
    <rPh sb="4" eb="7">
      <t>シンコウコク</t>
    </rPh>
    <phoneticPr fontId="1"/>
  </si>
  <si>
    <t>申告書(ゼロエミ）</t>
    <rPh sb="0" eb="3">
      <t>シンコクショ</t>
    </rPh>
    <phoneticPr fontId="1"/>
  </si>
  <si>
    <t>⑭-b</t>
    <phoneticPr fontId="1"/>
  </si>
  <si>
    <t>海外研修実施費実績額並びに精算払請求金額の算出内訳（日本円以外の精算）</t>
    <phoneticPr fontId="1"/>
  </si>
  <si>
    <t>⑰-b</t>
    <phoneticPr fontId="1"/>
  </si>
  <si>
    <t>㉔-b</t>
    <phoneticPr fontId="1"/>
  </si>
  <si>
    <t>振込先口座届（日本以外）</t>
    <phoneticPr fontId="1"/>
  </si>
  <si>
    <t>新興国</t>
    <rPh sb="0" eb="3">
      <t>シンコウコク</t>
    </rPh>
    <phoneticPr fontId="1"/>
  </si>
  <si>
    <t>日本円以外</t>
    <rPh sb="0" eb="3">
      <t>ニホンエン</t>
    </rPh>
    <rPh sb="3" eb="5">
      <t>イガイ</t>
    </rPh>
    <phoneticPr fontId="1"/>
  </si>
  <si>
    <t>ゼロエミ</t>
    <phoneticPr fontId="1"/>
  </si>
  <si>
    <t>●</t>
    <phoneticPr fontId="1"/>
  </si>
  <si>
    <t>精算通貨</t>
    <rPh sb="0" eb="2">
      <t>セイサン</t>
    </rPh>
    <rPh sb="2" eb="4">
      <t>ツウカ</t>
    </rPh>
    <phoneticPr fontId="1"/>
  </si>
  <si>
    <t>（ゼロエミ） 低炭素技術説明書（プロセス・FA機器　/　省エネ機器）</t>
    <phoneticPr fontId="1"/>
  </si>
  <si>
    <t>申請事業</t>
    <rPh sb="0" eb="2">
      <t>シンセイ</t>
    </rPh>
    <rPh sb="2" eb="4">
      <t>ジギョウ</t>
    </rPh>
    <phoneticPr fontId="1"/>
  </si>
  <si>
    <t>技術協力活用型・新興国市場開拓事業（研修・専門家派遣・寄附講座開設事業）</t>
    <phoneticPr fontId="1"/>
  </si>
  <si>
    <t>アジア等ゼロエミッション化人材育成等事業</t>
    <phoneticPr fontId="1"/>
  </si>
  <si>
    <t>通常型</t>
    <rPh sb="0" eb="3">
      <t>ツウジョウガタ</t>
    </rPh>
    <phoneticPr fontId="1"/>
  </si>
  <si>
    <t>第三国型</t>
    <rPh sb="0" eb="4">
      <t>ダイサンゴクガタ</t>
    </rPh>
    <phoneticPr fontId="1"/>
  </si>
  <si>
    <t>第三国型実務</t>
    <rPh sb="0" eb="6">
      <t>ダイサンゴクガタジツム</t>
    </rPh>
    <phoneticPr fontId="1"/>
  </si>
  <si>
    <t>【アジア等ゼロエミッション化人材育成等事業】</t>
    <rPh sb="18" eb="19">
      <t>ナド</t>
    </rPh>
    <phoneticPr fontId="1"/>
  </si>
  <si>
    <t>当社は「アジア等ゼロエミッション化人材育成等事業」海外研修実施申請書提出にあたり、</t>
    <rPh sb="21" eb="22">
      <t>ナド</t>
    </rPh>
    <phoneticPr fontId="1"/>
  </si>
  <si>
    <t>換算額</t>
    <rPh sb="0" eb="2">
      <t>カンサン</t>
    </rPh>
    <rPh sb="2" eb="3">
      <t>ガク</t>
    </rPh>
    <phoneticPr fontId="1"/>
  </si>
  <si>
    <t>合計
精算通貨：●●</t>
    <rPh sb="0" eb="2">
      <t>ゴウケイ</t>
    </rPh>
    <rPh sb="3" eb="5">
      <t>セイサン</t>
    </rPh>
    <rPh sb="5" eb="7">
      <t>ツウカ</t>
    </rPh>
    <phoneticPr fontId="1"/>
  </si>
  <si>
    <t>精算通貨</t>
    <rPh sb="0" eb="4">
      <t>セイサンツウカ</t>
    </rPh>
    <phoneticPr fontId="1"/>
  </si>
  <si>
    <t>日本円</t>
    <rPh sb="0" eb="3">
      <t>ニホンエン</t>
    </rPh>
    <phoneticPr fontId="1"/>
  </si>
  <si>
    <t>米ドル</t>
    <rPh sb="0" eb="1">
      <t>ベイ</t>
    </rPh>
    <phoneticPr fontId="1"/>
  </si>
  <si>
    <t>その他</t>
    <rPh sb="2" eb="3">
      <t>ホカ</t>
    </rPh>
    <phoneticPr fontId="1"/>
  </si>
  <si>
    <t>【研修実施前】
【研修実施後】</t>
    <rPh sb="1" eb="3">
      <t>ケンシュウ</t>
    </rPh>
    <rPh sb="3" eb="5">
      <t>ジッシ</t>
    </rPh>
    <rPh sb="5" eb="6">
      <t>マエ</t>
    </rPh>
    <rPh sb="13" eb="15">
      <t>ケンシュウ</t>
    </rPh>
    <rPh sb="15" eb="17">
      <t>ジッシ</t>
    </rPh>
    <rPh sb="17" eb="18">
      <t>アト</t>
    </rPh>
    <phoneticPr fontId="1"/>
  </si>
  <si>
    <t>～</t>
    <phoneticPr fontId="1"/>
  </si>
  <si>
    <t>海外協力機関(海外企業)：</t>
    <rPh sb="0" eb="2">
      <t>カイガイ</t>
    </rPh>
    <rPh sb="2" eb="4">
      <t>キョウリョク</t>
    </rPh>
    <rPh sb="4" eb="6">
      <t>キカン</t>
    </rPh>
    <rPh sb="7" eb="9">
      <t>カイガイ</t>
    </rPh>
    <rPh sb="9" eb="11">
      <t>キギョウ</t>
    </rPh>
    <phoneticPr fontId="7"/>
  </si>
  <si>
    <t>事業</t>
    <rPh sb="0" eb="2">
      <t>ジギョウ</t>
    </rPh>
    <phoneticPr fontId="7"/>
  </si>
  <si>
    <t>型</t>
    <rPh sb="0" eb="1">
      <t>カタ</t>
    </rPh>
    <phoneticPr fontId="7"/>
  </si>
  <si>
    <t>状態</t>
    <rPh sb="0" eb="2">
      <t>ジョウタイ</t>
    </rPh>
    <phoneticPr fontId="1"/>
  </si>
  <si>
    <t>申請者名</t>
  </si>
  <si>
    <t>実施国・都市</t>
    <rPh sb="0" eb="3">
      <t>ジッシコク</t>
    </rPh>
    <rPh sb="4" eb="6">
      <t>トシ</t>
    </rPh>
    <phoneticPr fontId="1"/>
  </si>
  <si>
    <t>研修開始日</t>
    <rPh sb="0" eb="2">
      <t>ケンシュウ</t>
    </rPh>
    <rPh sb="2" eb="5">
      <t>カイシビ</t>
    </rPh>
    <phoneticPr fontId="1"/>
  </si>
  <si>
    <t>研修終了日</t>
    <rPh sb="0" eb="5">
      <t>ケンシュウシュウリョウビ</t>
    </rPh>
    <phoneticPr fontId="1"/>
  </si>
  <si>
    <t>日数</t>
    <rPh sb="0" eb="2">
      <t>ニッスウ</t>
    </rPh>
    <phoneticPr fontId="1"/>
  </si>
  <si>
    <t>コース名</t>
    <rPh sb="3" eb="4">
      <t>メイ</t>
    </rPh>
    <phoneticPr fontId="1"/>
  </si>
  <si>
    <t>海外研修実施費</t>
  </si>
  <si>
    <t>海外研修分担金</t>
  </si>
  <si>
    <t>海外研修事業管理分担金</t>
  </si>
  <si>
    <t>研修会議費</t>
  </si>
  <si>
    <t>工場視察費(旅費)</t>
  </si>
  <si>
    <t>工場視察費(謝金)</t>
  </si>
  <si>
    <t>工場視察費(諸経費)</t>
  </si>
  <si>
    <t>教材費(印刷製本費)</t>
  </si>
  <si>
    <t>教材費(消耗品費)</t>
  </si>
  <si>
    <t>教材費(諸経費)</t>
  </si>
  <si>
    <t>教材費(委託・外注費)</t>
  </si>
  <si>
    <t>機材環境費(備品借損料)</t>
  </si>
  <si>
    <t>機材環境費(諸経費)</t>
  </si>
  <si>
    <t>遠隔指導導入支援費（謝金）</t>
  </si>
  <si>
    <t>現運関係諸費(旅費)</t>
  </si>
  <si>
    <t>現運関係諸費(消耗品費)</t>
  </si>
  <si>
    <t>現運関係諸費(印刷製本)</t>
  </si>
  <si>
    <t>現運関費(補助員人件費)</t>
  </si>
  <si>
    <t>現運関係諸費(諸経費)</t>
  </si>
  <si>
    <t>予算</t>
    <rPh sb="0" eb="2">
      <t>ヨサン</t>
    </rPh>
    <phoneticPr fontId="1"/>
  </si>
  <si>
    <t>Director of Secretary</t>
    <phoneticPr fontId="1"/>
  </si>
  <si>
    <t>事業</t>
    <rPh sb="0" eb="2">
      <t>ジギョウ</t>
    </rPh>
    <phoneticPr fontId="1"/>
  </si>
  <si>
    <t>生産プロセス省エネ化に関わる人材育成事業</t>
    <phoneticPr fontId="1"/>
  </si>
  <si>
    <t>省エネ機器等の導入・メンテナンスに関わる人材育成事業</t>
    <phoneticPr fontId="1"/>
  </si>
  <si>
    <t>事業（小項目）</t>
    <rPh sb="0" eb="2">
      <t>ジギョウ</t>
    </rPh>
    <rPh sb="3" eb="4">
      <t>ショウ</t>
    </rPh>
    <rPh sb="4" eb="6">
      <t>コウモク</t>
    </rPh>
    <phoneticPr fontId="1"/>
  </si>
  <si>
    <t>事業小項目</t>
    <rPh sb="0" eb="2">
      <t>ジギョウ</t>
    </rPh>
    <rPh sb="2" eb="5">
      <t>ショウコウモク</t>
    </rPh>
    <phoneticPr fontId="7"/>
  </si>
  <si>
    <t>人数</t>
    <rPh sb="0" eb="2">
      <t>ニンズウ</t>
    </rPh>
    <phoneticPr fontId="1"/>
  </si>
  <si>
    <t>（三国型）国別人数</t>
    <rPh sb="1" eb="4">
      <t>サンゴクガタ</t>
    </rPh>
    <rPh sb="5" eb="7">
      <t>クニベツ</t>
    </rPh>
    <rPh sb="7" eb="9">
      <t>ニンズウ</t>
    </rPh>
    <phoneticPr fontId="1"/>
  </si>
  <si>
    <t>三国型国別人数</t>
    <rPh sb="0" eb="3">
      <t>サンゴクガタ</t>
    </rPh>
    <rPh sb="3" eb="5">
      <t>クニベツ</t>
    </rPh>
    <rPh sb="5" eb="7">
      <t>ニンズウ</t>
    </rPh>
    <phoneticPr fontId="7"/>
  </si>
  <si>
    <t>補助金</t>
    <rPh sb="0" eb="3">
      <t>ホジョキン</t>
    </rPh>
    <phoneticPr fontId="1"/>
  </si>
  <si>
    <t>企業規模</t>
    <rPh sb="0" eb="2">
      <t>キギョウ</t>
    </rPh>
    <rPh sb="2" eb="4">
      <t>キボ</t>
    </rPh>
    <phoneticPr fontId="1"/>
  </si>
  <si>
    <t>中堅中小</t>
    <rPh sb="0" eb="4">
      <t>チュウケンチュウショウ</t>
    </rPh>
    <phoneticPr fontId="1"/>
  </si>
  <si>
    <t>大企業</t>
    <rPh sb="0" eb="3">
      <t>ダイキギョウ</t>
    </rPh>
    <phoneticPr fontId="1"/>
  </si>
  <si>
    <t>学校法人</t>
    <rPh sb="0" eb="4">
      <t>ガッコウホウジン</t>
    </rPh>
    <phoneticPr fontId="1"/>
  </si>
  <si>
    <t>非営利法人</t>
    <rPh sb="0" eb="3">
      <t>ヒエイリ</t>
    </rPh>
    <rPh sb="3" eb="5">
      <t>ホウジン</t>
    </rPh>
    <phoneticPr fontId="1"/>
  </si>
  <si>
    <t>企業規模</t>
    <rPh sb="0" eb="4">
      <t>キギョウキボ</t>
    </rPh>
    <phoneticPr fontId="7"/>
  </si>
  <si>
    <t>補助率換算表</t>
    <rPh sb="0" eb="3">
      <t>ホジョリツ</t>
    </rPh>
    <rPh sb="3" eb="5">
      <t>カンサン</t>
    </rPh>
    <rPh sb="5" eb="6">
      <t>ヒョウ</t>
    </rPh>
    <phoneticPr fontId="1"/>
  </si>
  <si>
    <t>事業名</t>
    <rPh sb="0" eb="3">
      <t>ジギョウメイ</t>
    </rPh>
    <phoneticPr fontId="1"/>
  </si>
  <si>
    <t>企業規模</t>
    <rPh sb="0" eb="4">
      <t>キギョウキボ</t>
    </rPh>
    <phoneticPr fontId="1"/>
  </si>
  <si>
    <t>補助率</t>
    <rPh sb="0" eb="3">
      <t>ホジョリツ</t>
    </rPh>
    <phoneticPr fontId="1"/>
  </si>
  <si>
    <t>技術協力活用型・新興国市場開拓事業（研修・専門家派遣・寄附講座開設事業）</t>
    <phoneticPr fontId="1"/>
  </si>
  <si>
    <t>補助率</t>
    <rPh sb="0" eb="3">
      <t>ホジョリツ</t>
    </rPh>
    <phoneticPr fontId="7"/>
  </si>
  <si>
    <t>補助率</t>
    <rPh sb="0" eb="3">
      <t>ホジョリツ</t>
    </rPh>
    <phoneticPr fontId="1"/>
  </si>
  <si>
    <t>安全対策費</t>
    <rPh sb="0" eb="5">
      <t>アンゼンタイサクヒ</t>
    </rPh>
    <phoneticPr fontId="1"/>
  </si>
  <si>
    <t>（１）</t>
    <phoneticPr fontId="1"/>
  </si>
  <si>
    <r>
      <t>申請者は、資本金又は出資金が5億円以上の法人に直接又は間接に100％の株式を保有される中小企業、及び資本金（出資金）が10億円以上の法人に直接又は間接に100％の株式を保有される中堅企業のいずれにも</t>
    </r>
    <r>
      <rPr>
        <u/>
        <sz val="11"/>
        <color theme="1"/>
        <rFont val="ＭＳ Ｐ明朝"/>
        <family val="1"/>
        <charset val="128"/>
      </rPr>
      <t>該当しません</t>
    </r>
    <r>
      <rPr>
        <sz val="11"/>
        <color theme="1"/>
        <rFont val="ＭＳ Ｐ明朝"/>
        <family val="1"/>
        <charset val="128"/>
      </rPr>
      <t>。</t>
    </r>
    <rPh sb="0" eb="3">
      <t>シンセイシャ</t>
    </rPh>
    <rPh sb="5" eb="8">
      <t>シホンキン</t>
    </rPh>
    <rPh sb="8" eb="9">
      <t>マタ</t>
    </rPh>
    <rPh sb="10" eb="13">
      <t>シュッシキン</t>
    </rPh>
    <rPh sb="15" eb="16">
      <t>オク</t>
    </rPh>
    <rPh sb="16" eb="17">
      <t>エン</t>
    </rPh>
    <rPh sb="17" eb="19">
      <t>イジョウ</t>
    </rPh>
    <rPh sb="20" eb="22">
      <t>ホウジン</t>
    </rPh>
    <rPh sb="23" eb="25">
      <t>チョクセツ</t>
    </rPh>
    <rPh sb="25" eb="26">
      <t>マタ</t>
    </rPh>
    <rPh sb="27" eb="29">
      <t>カンセツ</t>
    </rPh>
    <rPh sb="35" eb="37">
      <t>カブシキ</t>
    </rPh>
    <rPh sb="38" eb="40">
      <t>ホユウ</t>
    </rPh>
    <rPh sb="43" eb="45">
      <t>チュウショウ</t>
    </rPh>
    <rPh sb="45" eb="47">
      <t>キギョウ</t>
    </rPh>
    <rPh sb="48" eb="49">
      <t>オヨ</t>
    </rPh>
    <rPh sb="50" eb="53">
      <t>シホンキン</t>
    </rPh>
    <rPh sb="54" eb="57">
      <t>シュッシキン</t>
    </rPh>
    <rPh sb="61" eb="62">
      <t>オク</t>
    </rPh>
    <rPh sb="62" eb="63">
      <t>エン</t>
    </rPh>
    <rPh sb="63" eb="65">
      <t>イジョウ</t>
    </rPh>
    <rPh sb="66" eb="68">
      <t>ホウジン</t>
    </rPh>
    <rPh sb="69" eb="71">
      <t>チョクセツ</t>
    </rPh>
    <rPh sb="71" eb="72">
      <t>マタ</t>
    </rPh>
    <rPh sb="73" eb="75">
      <t>カンセツ</t>
    </rPh>
    <rPh sb="81" eb="83">
      <t>カブシキ</t>
    </rPh>
    <rPh sb="84" eb="86">
      <t>ホユウ</t>
    </rPh>
    <rPh sb="89" eb="91">
      <t>チュウケン</t>
    </rPh>
    <rPh sb="91" eb="93">
      <t>キギョウ</t>
    </rPh>
    <rPh sb="99" eb="101">
      <t>ガイトウ</t>
    </rPh>
    <phoneticPr fontId="1"/>
  </si>
  <si>
    <r>
      <t>申請者は、確定している（申告済みの）直近過去3年分の各年又は各事業年度の課税所得の年平均額が15億円を超える事業者に</t>
    </r>
    <r>
      <rPr>
        <u/>
        <sz val="11"/>
        <color theme="1"/>
        <rFont val="ＭＳ Ｐ明朝"/>
        <family val="1"/>
        <charset val="128"/>
      </rPr>
      <t>該当しません</t>
    </r>
    <r>
      <rPr>
        <sz val="11"/>
        <color theme="1"/>
        <rFont val="ＭＳ Ｐ明朝"/>
        <family val="1"/>
        <charset val="128"/>
      </rPr>
      <t>。</t>
    </r>
    <rPh sb="0" eb="3">
      <t>シンセイシャ</t>
    </rPh>
    <rPh sb="58" eb="60">
      <t>ガイトウ</t>
    </rPh>
    <phoneticPr fontId="1"/>
  </si>
  <si>
    <t>（2）</t>
    <phoneticPr fontId="1"/>
  </si>
  <si>
    <t>③株主名簿等、出資者と出資比率を記載した書類（写）（中堅・中小企業のみ）</t>
    <rPh sb="1" eb="3">
      <t>カブヌシ</t>
    </rPh>
    <rPh sb="3" eb="5">
      <t>メイボ</t>
    </rPh>
    <rPh sb="5" eb="6">
      <t>ナド</t>
    </rPh>
    <rPh sb="7" eb="10">
      <t>シュッシシャ</t>
    </rPh>
    <rPh sb="11" eb="13">
      <t>シュッシ</t>
    </rPh>
    <rPh sb="13" eb="15">
      <t>ヒリツ</t>
    </rPh>
    <rPh sb="16" eb="18">
      <t>キサイ</t>
    </rPh>
    <rPh sb="20" eb="22">
      <t>ショルイ</t>
    </rPh>
    <rPh sb="23" eb="24">
      <t>シャ</t>
    </rPh>
    <rPh sb="26" eb="28">
      <t>チュウケン</t>
    </rPh>
    <rPh sb="29" eb="31">
      <t>チュウショウ</t>
    </rPh>
    <rPh sb="31" eb="33">
      <t>キギョウ</t>
    </rPh>
    <phoneticPr fontId="1"/>
  </si>
  <si>
    <t>④申請法人概要案内</t>
    <phoneticPr fontId="1"/>
  </si>
  <si>
    <t>⑤申請法人経歴書　 ※　＊申請法人の沿革が記載された文書</t>
    <phoneticPr fontId="1"/>
  </si>
  <si>
    <t>対面</t>
    <rPh sb="0" eb="2">
      <t>タイメン</t>
    </rPh>
    <phoneticPr fontId="1"/>
  </si>
  <si>
    <t>実施
形態</t>
    <rPh sb="0" eb="2">
      <t>ジッシ</t>
    </rPh>
    <rPh sb="3" eb="5">
      <t>ケイタイ</t>
    </rPh>
    <phoneticPr fontId="1"/>
  </si>
  <si>
    <t>実施形態</t>
    <rPh sb="0" eb="4">
      <t>ジッシケイタイ</t>
    </rPh>
    <phoneticPr fontId="1"/>
  </si>
  <si>
    <t>型</t>
    <rPh sb="0" eb="1">
      <t>カタ</t>
    </rPh>
    <phoneticPr fontId="1"/>
  </si>
  <si>
    <t>本事業では、1.に示す中小・中堅企業であっても、2-1. および3-1．の要件を満たさない企業は大企業とみなし、大企業の補助率が適用されます。</t>
    <rPh sb="0" eb="1">
      <t>ホン</t>
    </rPh>
    <rPh sb="1" eb="3">
      <t>ジギョウ</t>
    </rPh>
    <rPh sb="9" eb="10">
      <t>シメ</t>
    </rPh>
    <rPh sb="11" eb="13">
      <t>チュウショウ</t>
    </rPh>
    <rPh sb="14" eb="16">
      <t>チュウケン</t>
    </rPh>
    <rPh sb="16" eb="18">
      <t>キギョウ</t>
    </rPh>
    <rPh sb="37" eb="39">
      <t>ヨウケン</t>
    </rPh>
    <rPh sb="40" eb="41">
      <t>ミ</t>
    </rPh>
    <rPh sb="45" eb="47">
      <t>キギョウ</t>
    </rPh>
    <rPh sb="48" eb="51">
      <t>ダイキギョウ</t>
    </rPh>
    <rPh sb="56" eb="59">
      <t>ダイキギョウ</t>
    </rPh>
    <rPh sb="60" eb="63">
      <t>ホジョリツ</t>
    </rPh>
    <rPh sb="64" eb="66">
      <t>テキヨウ</t>
    </rPh>
    <phoneticPr fontId="1"/>
  </si>
  <si>
    <t>①財務諸表（決算書）（写）　＊直近2年分</t>
    <rPh sb="18" eb="19">
      <t>ネン</t>
    </rPh>
    <rPh sb="19" eb="20">
      <t>ブン</t>
    </rPh>
    <phoneticPr fontId="1"/>
  </si>
  <si>
    <t>海外研修直後評価調査票（研修生用）集計表</t>
    <phoneticPr fontId="1"/>
  </si>
  <si>
    <t>オンライン</t>
  </si>
  <si>
    <t>対面・オンライン</t>
  </si>
  <si>
    <r>
      <t>研修生数</t>
    </r>
    <r>
      <rPr>
        <sz val="11"/>
        <color theme="1"/>
        <rFont val="ＭＳ Ｐ明朝"/>
        <family val="1"/>
        <charset val="128"/>
      </rPr>
      <t>（第三国からの研修生がいる場合、国別人数内訳入力を括弧内にご入力ください。）</t>
    </r>
    <rPh sb="0" eb="3">
      <t>ケンシュウセイ</t>
    </rPh>
    <rPh sb="3" eb="4">
      <t>スウ</t>
    </rPh>
    <rPh sb="5" eb="6">
      <t>ダイ</t>
    </rPh>
    <rPh sb="6" eb="8">
      <t>サンゴク</t>
    </rPh>
    <rPh sb="11" eb="14">
      <t>ケンシュウセイ</t>
    </rPh>
    <rPh sb="17" eb="19">
      <t>バアイ</t>
    </rPh>
    <rPh sb="20" eb="22">
      <t>クニベツ</t>
    </rPh>
    <rPh sb="22" eb="24">
      <t>ニンズウ</t>
    </rPh>
    <rPh sb="24" eb="26">
      <t>ウチワケ</t>
    </rPh>
    <rPh sb="26" eb="28">
      <t>ニュウリョク</t>
    </rPh>
    <rPh sb="29" eb="31">
      <t>カッコ</t>
    </rPh>
    <rPh sb="31" eb="32">
      <t>ナイ</t>
    </rPh>
    <rPh sb="34" eb="36">
      <t>ニュウリョク</t>
    </rPh>
    <phoneticPr fontId="1"/>
  </si>
  <si>
    <t>海外研修実施計画の概要(新興国）　</t>
    <rPh sb="0" eb="2">
      <t>カイガイ</t>
    </rPh>
    <rPh sb="2" eb="4">
      <t>ケンシュウ</t>
    </rPh>
    <rPh sb="4" eb="6">
      <t>ジッシ</t>
    </rPh>
    <rPh sb="6" eb="8">
      <t>ケイカク</t>
    </rPh>
    <rPh sb="9" eb="11">
      <t>ガイヨウ</t>
    </rPh>
    <phoneticPr fontId="1"/>
  </si>
  <si>
    <t>海外研修実施計画の概要(ゼロエミ）　</t>
    <phoneticPr fontId="1"/>
  </si>
  <si>
    <t>登録番号</t>
    <rPh sb="0" eb="4">
      <t>トウロクバンゴウ</t>
    </rPh>
    <phoneticPr fontId="1"/>
  </si>
  <si>
    <t>消費税額10％</t>
    <rPh sb="0" eb="4">
      <t>ショウヒゼイガク</t>
    </rPh>
    <phoneticPr fontId="1"/>
  </si>
  <si>
    <t>当協会海外研修コースへのお申し込みに際して取得する個人情報は下記の通り取り扱います。</t>
    <rPh sb="0" eb="3">
      <t>トウキョウカイ</t>
    </rPh>
    <rPh sb="3" eb="5">
      <t>カイガイ</t>
    </rPh>
    <rPh sb="5" eb="7">
      <t>ケンシュウ</t>
    </rPh>
    <rPh sb="13" eb="14">
      <t>モウ</t>
    </rPh>
    <rPh sb="15" eb="16">
      <t>コ</t>
    </rPh>
    <rPh sb="18" eb="19">
      <t>サイ</t>
    </rPh>
    <rPh sb="21" eb="23">
      <t>シュトク</t>
    </rPh>
    <rPh sb="25" eb="27">
      <t>コジン</t>
    </rPh>
    <rPh sb="27" eb="29">
      <t>ジョウホウ</t>
    </rPh>
    <rPh sb="30" eb="32">
      <t>カキ</t>
    </rPh>
    <rPh sb="33" eb="34">
      <t>トオ</t>
    </rPh>
    <rPh sb="35" eb="36">
      <t>ト</t>
    </rPh>
    <rPh sb="37" eb="38">
      <t>アツカ</t>
    </rPh>
    <phoneticPr fontId="1"/>
  </si>
  <si>
    <t>＜連絡先＞  TEL:03-3888-8211　E-mail：kojinjoho-cj@aots.jp</t>
    <rPh sb="1" eb="4">
      <t>レンラクサキ</t>
    </rPh>
    <phoneticPr fontId="1"/>
  </si>
  <si>
    <t>当協会は、収集した個人情報について、以下の目的のために利用いたします。それ以外の利用目的又は法令等に基づく要請の範囲を超えた利用は致しません。</t>
    <phoneticPr fontId="1"/>
  </si>
  <si>
    <t>第三者への提供について</t>
    <rPh sb="0" eb="3">
      <t>ダイサンシャ</t>
    </rPh>
    <rPh sb="5" eb="7">
      <t>テイキョウ</t>
    </rPh>
    <phoneticPr fontId="1"/>
  </si>
  <si>
    <t>個人情報の委託について</t>
    <phoneticPr fontId="1"/>
  </si>
  <si>
    <t>当協会は、ご提供いただいた個人情報を取り扱う業務の全部又は一部を、第三者に外部委託することがございます。委託業者は一定の基準により選定し、秘密保持等の個人情報保護に関する契約を締結した上で、定期的にお客様の個人情報が安全に管理されているかの確認を行う等、委託業者に対する必要かつ適切な監督を行います。</t>
    <rPh sb="6" eb="8">
      <t>テイキョウ</t>
    </rPh>
    <phoneticPr fontId="1"/>
  </si>
  <si>
    <t>個人情報の提供は任意ですが、同意いただけない場合は、制度をご利用できない場合がございます。</t>
    <rPh sb="0" eb="2">
      <t>コジン</t>
    </rPh>
    <rPh sb="2" eb="4">
      <t>ジョウホウ</t>
    </rPh>
    <rPh sb="5" eb="7">
      <t>テイキョウ</t>
    </rPh>
    <rPh sb="8" eb="10">
      <t>ニンイ</t>
    </rPh>
    <rPh sb="14" eb="16">
      <t>ドウイ</t>
    </rPh>
    <rPh sb="22" eb="24">
      <t>バアイ</t>
    </rPh>
    <rPh sb="26" eb="28">
      <t>セイド</t>
    </rPh>
    <rPh sb="30" eb="32">
      <t>リヨウ</t>
    </rPh>
    <rPh sb="36" eb="38">
      <t>バアイ</t>
    </rPh>
    <phoneticPr fontId="1"/>
  </si>
  <si>
    <t>ご提供いただいた個人情報について、ご本人には開示・訂正・削除・利用停止を請求する権利がございます。ご本人確認の上で対応させていただきますが、代理人による申請も可能です。詳細は、以下「個人情報相談窓口」へご連絡ください。</t>
    <rPh sb="1" eb="3">
      <t>テイキョウ</t>
    </rPh>
    <rPh sb="8" eb="10">
      <t>コジン</t>
    </rPh>
    <rPh sb="10" eb="12">
      <t>ジョウホウ</t>
    </rPh>
    <phoneticPr fontId="1"/>
  </si>
  <si>
    <t>＜個人情報相談受付窓口＞　</t>
    <rPh sb="1" eb="3">
      <t>コジン</t>
    </rPh>
    <rPh sb="3" eb="5">
      <t>ジョウホウ</t>
    </rPh>
    <rPh sb="5" eb="7">
      <t>ソウダン</t>
    </rPh>
    <rPh sb="7" eb="9">
      <t>ウケツケ</t>
    </rPh>
    <rPh sb="9" eb="11">
      <t>マドグチ</t>
    </rPh>
    <phoneticPr fontId="1"/>
  </si>
  <si>
    <t>住所：東京都足立区千住東1-30-1    TEL：03-3888-8211　  E-mail：kojinjoho-cj@aots.jp</t>
    <rPh sb="0" eb="2">
      <t>ジュウショ</t>
    </rPh>
    <rPh sb="3" eb="6">
      <t>トウキョウト</t>
    </rPh>
    <rPh sb="6" eb="9">
      <t>アダチク</t>
    </rPh>
    <rPh sb="9" eb="11">
      <t>センジュ</t>
    </rPh>
    <rPh sb="11" eb="12">
      <t>ヒガシ</t>
    </rPh>
    <phoneticPr fontId="1"/>
  </si>
  <si>
    <t>法人格</t>
    <rPh sb="0" eb="2">
      <t>ホウジン</t>
    </rPh>
    <rPh sb="2" eb="3">
      <t>カク</t>
    </rPh>
    <phoneticPr fontId="1"/>
  </si>
  <si>
    <t>資本金</t>
    <rPh sb="0" eb="3">
      <t>シホンキン</t>
    </rPh>
    <phoneticPr fontId="1"/>
  </si>
  <si>
    <t>（　　　）％</t>
    <phoneticPr fontId="1"/>
  </si>
  <si>
    <t>山田　二郎</t>
    <phoneticPr fontId="1"/>
  </si>
  <si>
    <t>外国資本比率</t>
    <rPh sb="4" eb="5">
      <t>ヒ</t>
    </rPh>
    <phoneticPr fontId="1"/>
  </si>
  <si>
    <t>法人格</t>
    <phoneticPr fontId="1"/>
  </si>
  <si>
    <t>外国資本比率</t>
    <phoneticPr fontId="1"/>
  </si>
  <si>
    <t>←「アジア等ゼロエミッション化人材育成等事」の場合は非表示でよい</t>
    <rPh sb="23" eb="25">
      <t>バアイ</t>
    </rPh>
    <rPh sb="26" eb="29">
      <t>ヒヒョウジ</t>
    </rPh>
    <phoneticPr fontId="1"/>
  </si>
  <si>
    <t>　　①研修にかかる申込受付、審査、運営・実施管理のため
　　②当協会事業のご案内、資料・申請書等の送付のため
　　③制度利用に関する相談・お問い合わせへの回答、ご連絡のため
　　④研修コース・イベント等の案内、アンケート送付のため
　　⑤統計資料作成のため</t>
    <phoneticPr fontId="1"/>
  </si>
  <si>
    <t>お預かりした個人情報は、予めご本人の同意を得ることなく、以下の場合を除き第三者に提供することはありません。</t>
    <phoneticPr fontId="1"/>
  </si>
  <si>
    <t>①法令に基づく場合</t>
    <phoneticPr fontId="1"/>
  </si>
  <si>
    <t>②人の生命、身体または財産の保護のために必要がある場合であって、本人の同意を得ることが困難であるとき</t>
    <phoneticPr fontId="1"/>
  </si>
  <si>
    <t>③公衆衛生の向上または児童の健全な育成の促進のために特に必要がある場合であって、本人の同意を得ることが困難であるとき</t>
    <phoneticPr fontId="1"/>
  </si>
  <si>
    <t>④国の機関若しくは地方公共団体又はその委託を受けたものが法令の定める事務を遂行することに対して協力する必要がある場合であって、本人の同意を得ることにより当該事務の遂行に支障を来たすおそれがあるとき</t>
    <phoneticPr fontId="1"/>
  </si>
  <si>
    <t>　</t>
    <phoneticPr fontId="1"/>
  </si>
  <si>
    <t>4</t>
    <phoneticPr fontId="1"/>
  </si>
  <si>
    <t>【想定される委託先】
　　・審査委員：申請された案件を審査するために外部有識者で構成された委員会の委員</t>
    <rPh sb="34" eb="36">
      <t>ガイブ</t>
    </rPh>
    <rPh sb="36" eb="39">
      <t>ユウシキシャ</t>
    </rPh>
    <phoneticPr fontId="1"/>
  </si>
  <si>
    <t>5</t>
    <phoneticPr fontId="1"/>
  </si>
  <si>
    <t>6</t>
    <phoneticPr fontId="1"/>
  </si>
  <si>
    <t>個人情報保護管理者　総務・人事グループ長</t>
    <phoneticPr fontId="1"/>
  </si>
  <si>
    <t>　　　　　　年　　　　　　月　　　　　　　日</t>
    <rPh sb="6" eb="7">
      <t>ネン</t>
    </rPh>
    <rPh sb="13" eb="14">
      <t>ガツ</t>
    </rPh>
    <rPh sb="21" eb="22">
      <t>ニチ</t>
    </rPh>
    <phoneticPr fontId="1"/>
  </si>
  <si>
    <t>会社名：</t>
    <rPh sb="0" eb="2">
      <t>カイシャ</t>
    </rPh>
    <rPh sb="2" eb="3">
      <t>メイ</t>
    </rPh>
    <phoneticPr fontId="1"/>
  </si>
  <si>
    <t>なお当協会の個人情報の取扱については、https://www.aots.jp/privacy-policy/#Handling/をご覧ください。</t>
    <phoneticPr fontId="1"/>
  </si>
  <si>
    <t>T2011801017353</t>
    <phoneticPr fontId="1"/>
  </si>
  <si>
    <t>アンケート</t>
    <phoneticPr fontId="1"/>
  </si>
  <si>
    <t>-</t>
    <phoneticPr fontId="1"/>
  </si>
  <si>
    <t>アンケート</t>
    <phoneticPr fontId="1"/>
  </si>
  <si>
    <t>Q1</t>
    <phoneticPr fontId="1"/>
  </si>
  <si>
    <t>AOTSを知ったきっかけ（一番最初にAOTSを知ったきっかけをお教え下さい。）</t>
    <phoneticPr fontId="1"/>
  </si>
  <si>
    <t>過去に利用したことがある</t>
    <rPh sb="0" eb="2">
      <t>カコ</t>
    </rPh>
    <rPh sb="3" eb="5">
      <t>リヨウ</t>
    </rPh>
    <phoneticPr fontId="1"/>
  </si>
  <si>
    <t>AOTSホームページ</t>
    <phoneticPr fontId="1"/>
  </si>
  <si>
    <t>国内他企業からの紹介</t>
    <rPh sb="0" eb="2">
      <t>コクナイ</t>
    </rPh>
    <rPh sb="2" eb="5">
      <t>タキギョウ</t>
    </rPh>
    <rPh sb="8" eb="10">
      <t>ショウカイ</t>
    </rPh>
    <phoneticPr fontId="1"/>
  </si>
  <si>
    <t>海外企業からの紹介</t>
    <rPh sb="0" eb="2">
      <t>カイガイ</t>
    </rPh>
    <rPh sb="2" eb="4">
      <t>キギョウ</t>
    </rPh>
    <rPh sb="7" eb="9">
      <t>ショウカイ</t>
    </rPh>
    <phoneticPr fontId="1"/>
  </si>
  <si>
    <t>AOTS国内事業説明会</t>
    <rPh sb="4" eb="6">
      <t>コクナイ</t>
    </rPh>
    <rPh sb="6" eb="8">
      <t>ジギョウ</t>
    </rPh>
    <rPh sb="8" eb="10">
      <t>セツメイ</t>
    </rPh>
    <rPh sb="10" eb="11">
      <t>カイ</t>
    </rPh>
    <phoneticPr fontId="1"/>
  </si>
  <si>
    <t>AOTS海外事業説明会</t>
    <rPh sb="4" eb="6">
      <t>カイガイ</t>
    </rPh>
    <rPh sb="6" eb="8">
      <t>ジギョウ</t>
    </rPh>
    <rPh sb="8" eb="10">
      <t>セツメイ</t>
    </rPh>
    <rPh sb="10" eb="11">
      <t>カイ</t>
    </rPh>
    <phoneticPr fontId="1"/>
  </si>
  <si>
    <t>関係団体等からの紹介  団体名（</t>
    <rPh sb="0" eb="2">
      <t>カンケイ</t>
    </rPh>
    <rPh sb="2" eb="4">
      <t>ダンタイ</t>
    </rPh>
    <rPh sb="4" eb="5">
      <t>トウ</t>
    </rPh>
    <rPh sb="8" eb="10">
      <t>ショウカイ</t>
    </rPh>
    <rPh sb="12" eb="14">
      <t>ダンタイ</t>
    </rPh>
    <rPh sb="14" eb="15">
      <t>メイ</t>
    </rPh>
    <phoneticPr fontId="1"/>
  </si>
  <si>
    <t>Q2</t>
    <phoneticPr fontId="1"/>
  </si>
  <si>
    <t>本制度をご利用いただく理由についてお答えください。</t>
    <rPh sb="5" eb="7">
      <t>リヨウ</t>
    </rPh>
    <phoneticPr fontId="1"/>
  </si>
  <si>
    <t>[複数選択可：理由として重要なものから順位付けして数字を入力してください]</t>
    <rPh sb="7" eb="9">
      <t>リユウ</t>
    </rPh>
    <rPh sb="12" eb="14">
      <t>ジュウヨウ</t>
    </rPh>
    <rPh sb="19" eb="22">
      <t>ジュンイヅ</t>
    </rPh>
    <rPh sb="25" eb="27">
      <t>スウジ</t>
    </rPh>
    <rPh sb="28" eb="30">
      <t>ニュウリョク</t>
    </rPh>
    <phoneticPr fontId="1"/>
  </si>
  <si>
    <t>補助金を活用できるため</t>
    <phoneticPr fontId="1"/>
  </si>
  <si>
    <t>研修計画立案から実施においてAOTSのサポートを受けられるため</t>
    <rPh sb="0" eb="4">
      <t>ケンシュウケイカク</t>
    </rPh>
    <rPh sb="4" eb="6">
      <t>リツアン</t>
    </rPh>
    <rPh sb="8" eb="10">
      <t>ジッシ</t>
    </rPh>
    <phoneticPr fontId="1"/>
  </si>
  <si>
    <t>日本政府の公的研修に参加し修了証書が授与されること等が、対象者へのインセンティブに繋がるため</t>
    <phoneticPr fontId="1"/>
  </si>
  <si>
    <t>その他（具体的にご記入ください）</t>
    <phoneticPr fontId="1"/>
  </si>
  <si>
    <t>（　　　）</t>
    <phoneticPr fontId="1"/>
  </si>
  <si>
    <t>Q3</t>
    <phoneticPr fontId="1"/>
  </si>
  <si>
    <t>本制度を利用しない（できない）場合、どのような代替措置・手段を取られますか。</t>
    <phoneticPr fontId="1"/>
  </si>
  <si>
    <t>講師派遣はせずオンラインで実施する。</t>
    <rPh sb="0" eb="2">
      <t>コウシ</t>
    </rPh>
    <rPh sb="2" eb="4">
      <t>ハケン</t>
    </rPh>
    <rPh sb="13" eb="15">
      <t>ジッシ</t>
    </rPh>
    <phoneticPr fontId="1"/>
  </si>
  <si>
    <t>研修期間を短縮する。</t>
    <rPh sb="0" eb="2">
      <t>ケンシュウ</t>
    </rPh>
    <rPh sb="2" eb="4">
      <t>キカン</t>
    </rPh>
    <rPh sb="5" eb="7">
      <t>タンシュク</t>
    </rPh>
    <phoneticPr fontId="1"/>
  </si>
  <si>
    <t>研修生人数を減らす。</t>
    <rPh sb="0" eb="5">
      <t>ケンシュウセイニンズウ</t>
    </rPh>
    <rPh sb="6" eb="7">
      <t>ヘ</t>
    </rPh>
    <phoneticPr fontId="1"/>
  </si>
  <si>
    <t>その他（具体的にご記入ください）</t>
    <rPh sb="2" eb="3">
      <t>タ</t>
    </rPh>
    <rPh sb="4" eb="7">
      <t>グタイテキ</t>
    </rPh>
    <rPh sb="9" eb="11">
      <t>キニュウ</t>
    </rPh>
    <phoneticPr fontId="1"/>
  </si>
  <si>
    <t>本制度を利用できなければ外国人材の育成は行わない。</t>
    <phoneticPr fontId="1"/>
  </si>
  <si>
    <t>Q4</t>
    <phoneticPr fontId="1"/>
  </si>
  <si>
    <t>大きな影響が生じる。（目標達成度50%未満）</t>
    <rPh sb="0" eb="1">
      <t>オオ</t>
    </rPh>
    <rPh sb="3" eb="5">
      <t>エイキョウ</t>
    </rPh>
    <rPh sb="6" eb="7">
      <t>ショウ</t>
    </rPh>
    <rPh sb="11" eb="13">
      <t>モクヒョウ</t>
    </rPh>
    <rPh sb="13" eb="15">
      <t>タッセイ</t>
    </rPh>
    <rPh sb="15" eb="16">
      <t>ド</t>
    </rPh>
    <rPh sb="19" eb="21">
      <t>ミマン</t>
    </rPh>
    <phoneticPr fontId="1"/>
  </si>
  <si>
    <t>ある程度影響が生じる。（目標達成度50%～80%未満）</t>
    <rPh sb="2" eb="4">
      <t>テイド</t>
    </rPh>
    <rPh sb="4" eb="6">
      <t>エイキョウ</t>
    </rPh>
    <rPh sb="7" eb="8">
      <t>ショウ</t>
    </rPh>
    <rPh sb="12" eb="17">
      <t>モクヒョウタッセイド</t>
    </rPh>
    <rPh sb="24" eb="26">
      <t>ミマン</t>
    </rPh>
    <phoneticPr fontId="1"/>
  </si>
  <si>
    <t>影響は軽微である。（目標達成度80%以上）</t>
    <rPh sb="0" eb="2">
      <t>エイキョウ</t>
    </rPh>
    <rPh sb="3" eb="5">
      <t>ケイビ</t>
    </rPh>
    <rPh sb="10" eb="12">
      <t>モクヒョウ</t>
    </rPh>
    <rPh sb="12" eb="15">
      <t>タッセイド</t>
    </rPh>
    <rPh sb="18" eb="20">
      <t>イジョウ</t>
    </rPh>
    <phoneticPr fontId="1"/>
  </si>
  <si>
    <t>影響は生じない（目標達成度100%）</t>
    <phoneticPr fontId="1"/>
  </si>
  <si>
    <t>Q4-1</t>
    <phoneticPr fontId="1"/>
  </si>
  <si>
    <t>どのような影響が想定されるかご記入ください。</t>
    <phoneticPr fontId="1"/>
  </si>
  <si>
    <t>（海外拠点での新製品立ち上げが遅れる、品質が安定せず生産性向上が滞る等）</t>
    <phoneticPr fontId="1"/>
  </si>
  <si>
    <t>＜AOTS記入欄＞</t>
    <rPh sb="5" eb="7">
      <t>キニュウ</t>
    </rPh>
    <rPh sb="7" eb="8">
      <t>ラン</t>
    </rPh>
    <phoneticPr fontId="1"/>
  </si>
  <si>
    <t>受領日</t>
    <rPh sb="0" eb="2">
      <t>ジュリョウ</t>
    </rPh>
    <rPh sb="2" eb="3">
      <t>ビ</t>
    </rPh>
    <phoneticPr fontId="1"/>
  </si>
  <si>
    <t>受領者</t>
    <rPh sb="0" eb="3">
      <t>ジュリョウシャ</t>
    </rPh>
    <phoneticPr fontId="1"/>
  </si>
  <si>
    <t xml:space="preserve"> 案件コード</t>
    <phoneticPr fontId="1"/>
  </si>
  <si>
    <t>種別</t>
    <rPh sb="0" eb="2">
      <t>シュベツ</t>
    </rPh>
    <phoneticPr fontId="1"/>
  </si>
  <si>
    <t>企業区分</t>
    <rPh sb="0" eb="2">
      <t>キギョウ</t>
    </rPh>
    <rPh sb="2" eb="4">
      <t>クブン</t>
    </rPh>
    <phoneticPr fontId="1"/>
  </si>
  <si>
    <t xml:space="preserve"> コースコード</t>
    <phoneticPr fontId="1"/>
  </si>
  <si>
    <t>言語</t>
    <rPh sb="0" eb="2">
      <t>ゲンゴ</t>
    </rPh>
    <phoneticPr fontId="1"/>
  </si>
  <si>
    <t>利用区分</t>
    <rPh sb="0" eb="4">
      <t>リヨウクブン</t>
    </rPh>
    <phoneticPr fontId="1"/>
  </si>
  <si>
    <t>AOTS研派業務202104</t>
    <rPh sb="4" eb="5">
      <t>ケン</t>
    </rPh>
    <rPh sb="5" eb="6">
      <t>ハ</t>
    </rPh>
    <rPh sb="6" eb="8">
      <t>ギョウム</t>
    </rPh>
    <phoneticPr fontId="1"/>
  </si>
  <si>
    <r>
      <t>ご利用企業にとっての補助事業のメリットや必要性、意義についての基礎情報収集のため、もし補助事業を利用できない場合に貴社の海外人材育成計画や海外事業展開に生じる影響等について具体的なご意見を伺いたく、下記アンケートにご協力の程よろしくお願いいたします。
（</t>
    </r>
    <r>
      <rPr>
        <sz val="11"/>
        <color rgb="FFFF0000"/>
        <rFont val="ＭＳ Ｐゴシック"/>
        <family val="3"/>
        <charset val="128"/>
      </rPr>
      <t>当年度初回のお申込み時にご回答ください</t>
    </r>
    <r>
      <rPr>
        <sz val="11"/>
        <rFont val="ＭＳ Ｐゴシック"/>
        <family val="3"/>
        <charset val="128"/>
      </rPr>
      <t>。２回目以降の申込みでは、初回とご回答が異なる場合のみ改めて回答をお願いいたします。）</t>
    </r>
    <rPh sb="1" eb="3">
      <t>リヨウ</t>
    </rPh>
    <rPh sb="3" eb="5">
      <t>キギョウ</t>
    </rPh>
    <rPh sb="20" eb="23">
      <t>ヒツヨウセイ</t>
    </rPh>
    <rPh sb="24" eb="26">
      <t>イギ</t>
    </rPh>
    <rPh sb="31" eb="35">
      <t>キソジョウホウ</t>
    </rPh>
    <rPh sb="35" eb="37">
      <t>シュウシュウ</t>
    </rPh>
    <rPh sb="57" eb="59">
      <t>キシャ</t>
    </rPh>
    <rPh sb="81" eb="82">
      <t>トウ</t>
    </rPh>
    <rPh sb="117" eb="118">
      <t>ネガ</t>
    </rPh>
    <rPh sb="127" eb="130">
      <t>トウネンド</t>
    </rPh>
    <rPh sb="130" eb="132">
      <t>ショカイ</t>
    </rPh>
    <rPh sb="134" eb="136">
      <t>モウシコ</t>
    </rPh>
    <rPh sb="137" eb="138">
      <t>ジ</t>
    </rPh>
    <rPh sb="140" eb="142">
      <t>カイトウ</t>
    </rPh>
    <rPh sb="148" eb="150">
      <t>カイメ</t>
    </rPh>
    <rPh sb="150" eb="152">
      <t>イコウ</t>
    </rPh>
    <rPh sb="153" eb="155">
      <t>モウシコミ</t>
    </rPh>
    <rPh sb="159" eb="161">
      <t>ショカイ</t>
    </rPh>
    <rPh sb="163" eb="165">
      <t>カイトウ</t>
    </rPh>
    <rPh sb="166" eb="167">
      <t>コト</t>
    </rPh>
    <rPh sb="169" eb="171">
      <t>バアイ</t>
    </rPh>
    <rPh sb="173" eb="174">
      <t>アラタ</t>
    </rPh>
    <rPh sb="176" eb="178">
      <t>カイトウ</t>
    </rPh>
    <rPh sb="180" eb="181">
      <t>ネガ</t>
    </rPh>
    <phoneticPr fontId="1"/>
  </si>
  <si>
    <t>自社独自で海外研修を実施する。</t>
    <rPh sb="5" eb="9">
      <t>カイガイケンシュウ</t>
    </rPh>
    <phoneticPr fontId="1"/>
  </si>
  <si>
    <t>本制度を利用する場合と同じ研修内容、研修期間、講師、研修生人数で実施する。</t>
    <rPh sb="0" eb="1">
      <t>ホン</t>
    </rPh>
    <rPh sb="1" eb="3">
      <t>セイド</t>
    </rPh>
    <rPh sb="4" eb="6">
      <t>リヨウ</t>
    </rPh>
    <rPh sb="8" eb="10">
      <t>バアイ</t>
    </rPh>
    <rPh sb="11" eb="12">
      <t>オナ</t>
    </rPh>
    <rPh sb="13" eb="15">
      <t>ケンシュウ</t>
    </rPh>
    <rPh sb="15" eb="17">
      <t>ナイヨウ</t>
    </rPh>
    <rPh sb="18" eb="20">
      <t>ケンシュウ</t>
    </rPh>
    <rPh sb="20" eb="22">
      <t>キカン</t>
    </rPh>
    <rPh sb="23" eb="25">
      <t>コウシ</t>
    </rPh>
    <rPh sb="26" eb="29">
      <t>ケンシュウセイ</t>
    </rPh>
    <rPh sb="29" eb="31">
      <t>ニンズウ</t>
    </rPh>
    <rPh sb="32" eb="34">
      <t>ジッシ</t>
    </rPh>
    <phoneticPr fontId="1"/>
  </si>
  <si>
    <t>計画を変更して実施する。</t>
    <rPh sb="0" eb="2">
      <t>ケイカク</t>
    </rPh>
    <rPh sb="3" eb="5">
      <t>ヘンコウ</t>
    </rPh>
    <rPh sb="7" eb="9">
      <t>ジッシ</t>
    </rPh>
    <phoneticPr fontId="1"/>
  </si>
  <si>
    <t>本制度を利用する場合と同等の海外研修ができないことにより想定される影響はどの程度でしょうか。
（今回の海外研修により達成したい目標を100とした場合、Q3の代替措置・手段でどの程度のレベルまで達成可能と考えられるか））</t>
    <rPh sb="14" eb="16">
      <t>カイガイ</t>
    </rPh>
    <rPh sb="16" eb="18">
      <t>ケンシュウ</t>
    </rPh>
    <rPh sb="51" eb="53">
      <t>カイガイ</t>
    </rPh>
    <rPh sb="53" eb="55">
      <t>ケンシュウ</t>
    </rPh>
    <phoneticPr fontId="1"/>
  </si>
  <si>
    <t>基本情報</t>
    <rPh sb="0" eb="4">
      <t>キホンジョウホウ</t>
    </rPh>
    <phoneticPr fontId="1"/>
  </si>
  <si>
    <t>Q1.AOTSを知ったきっか</t>
    <phoneticPr fontId="1"/>
  </si>
  <si>
    <t>Q2本制度をご利用いただく理由についてお答えください。</t>
    <phoneticPr fontId="1"/>
  </si>
  <si>
    <t>Q3.本制度を利用しない（できない）場合、どのような代替措置・手段を取られますか。</t>
    <phoneticPr fontId="1"/>
  </si>
  <si>
    <t>Q3.自社独自の場合の追加質問</t>
    <rPh sb="3" eb="5">
      <t>ジシャ</t>
    </rPh>
    <rPh sb="5" eb="7">
      <t>ドクジ</t>
    </rPh>
    <rPh sb="8" eb="10">
      <t>バアイ</t>
    </rPh>
    <rPh sb="11" eb="13">
      <t>ツイカ</t>
    </rPh>
    <rPh sb="13" eb="15">
      <t>シツモン</t>
    </rPh>
    <phoneticPr fontId="1"/>
  </si>
  <si>
    <t>Q4.本制度を利用する場合と同等の受入研修ができないことにより想定される影響はどの程度でしょうか。</t>
    <phoneticPr fontId="1"/>
  </si>
  <si>
    <t>Q4.1.どのような影響が想定されるかご記入ください。</t>
    <phoneticPr fontId="1"/>
  </si>
  <si>
    <t>事業</t>
    <rPh sb="0" eb="2">
      <t>ジギョウ</t>
    </rPh>
    <phoneticPr fontId="23"/>
  </si>
  <si>
    <t>事業（小項目）</t>
    <rPh sb="0" eb="2">
      <t>ジギョウ</t>
    </rPh>
    <rPh sb="3" eb="4">
      <t>ショウ</t>
    </rPh>
    <rPh sb="4" eb="6">
      <t>コウモク</t>
    </rPh>
    <phoneticPr fontId="23"/>
  </si>
  <si>
    <t>型</t>
    <rPh sb="0" eb="1">
      <t>カタ</t>
    </rPh>
    <phoneticPr fontId="23"/>
  </si>
  <si>
    <t>実施形態</t>
    <rPh sb="0" eb="2">
      <t>ジッシ</t>
    </rPh>
    <rPh sb="2" eb="4">
      <t>ケイタイ</t>
    </rPh>
    <phoneticPr fontId="23"/>
  </si>
  <si>
    <t>実施国・都市</t>
    <rPh sb="0" eb="3">
      <t>ジッシコク</t>
    </rPh>
    <rPh sb="4" eb="6">
      <t>トシ</t>
    </rPh>
    <phoneticPr fontId="23"/>
  </si>
  <si>
    <t>過去に利用したことがある</t>
    <phoneticPr fontId="1"/>
  </si>
  <si>
    <t>国内他企業からの紹介</t>
    <phoneticPr fontId="1"/>
  </si>
  <si>
    <t>海外企業からの紹介</t>
    <phoneticPr fontId="1"/>
  </si>
  <si>
    <t>AOTS国内事業説明会</t>
    <phoneticPr fontId="1"/>
  </si>
  <si>
    <t>AOTS海外事業説明会</t>
    <phoneticPr fontId="1"/>
  </si>
  <si>
    <t xml:space="preserve">関係団体等からの紹介 </t>
    <phoneticPr fontId="1"/>
  </si>
  <si>
    <t>団体名</t>
    <rPh sb="0" eb="3">
      <t>ダンタイメイ</t>
    </rPh>
    <phoneticPr fontId="1"/>
  </si>
  <si>
    <t>その他</t>
    <phoneticPr fontId="1"/>
  </si>
  <si>
    <t>その他（）</t>
    <rPh sb="2" eb="3">
      <t>タ</t>
    </rPh>
    <phoneticPr fontId="1"/>
  </si>
  <si>
    <t>研修計画立案から実施においてAOTSのサポートを受けられるため</t>
    <phoneticPr fontId="1"/>
  </si>
  <si>
    <t>自社独自で海外研修を実施する。</t>
    <rPh sb="5" eb="7">
      <t>カイガイ</t>
    </rPh>
    <rPh sb="7" eb="9">
      <t>ケンシュウ</t>
    </rPh>
    <phoneticPr fontId="1"/>
  </si>
  <si>
    <t>本制度を利用する場合と同じ人数、研修内容、期間で実施する。</t>
    <phoneticPr fontId="1"/>
  </si>
  <si>
    <t>計画を変更して実施する</t>
    <rPh sb="0" eb="2">
      <t>ケイカク</t>
    </rPh>
    <rPh sb="3" eb="5">
      <t>ヘンコウ</t>
    </rPh>
    <rPh sb="7" eb="9">
      <t>ジッシ</t>
    </rPh>
    <phoneticPr fontId="1"/>
  </si>
  <si>
    <t>講師派遣はせずオンラインで実施する。</t>
    <phoneticPr fontId="23"/>
  </si>
  <si>
    <t>期間を短縮する。</t>
    <rPh sb="0" eb="2">
      <t>キカン</t>
    </rPh>
    <rPh sb="3" eb="5">
      <t>タンシュク</t>
    </rPh>
    <phoneticPr fontId="1"/>
  </si>
  <si>
    <t>研修生人数を減らす。</t>
    <rPh sb="0" eb="3">
      <t>ケンシュウセイ</t>
    </rPh>
    <rPh sb="3" eb="5">
      <t>ニンズウ</t>
    </rPh>
    <rPh sb="6" eb="7">
      <t>ヘ</t>
    </rPh>
    <phoneticPr fontId="1"/>
  </si>
  <si>
    <t>その他</t>
    <rPh sb="2" eb="3">
      <t>ホカ</t>
    </rPh>
    <phoneticPr fontId="1"/>
  </si>
  <si>
    <t>その他（）</t>
    <rPh sb="2" eb="3">
      <t>ホカ</t>
    </rPh>
    <phoneticPr fontId="1"/>
  </si>
  <si>
    <t>【機２】</t>
    <phoneticPr fontId="45"/>
  </si>
  <si>
    <t>番号</t>
    <rPh sb="0" eb="2">
      <t>バンゴウ</t>
    </rPh>
    <phoneticPr fontId="1"/>
  </si>
  <si>
    <t>種類</t>
    <rPh sb="0" eb="2">
      <t>シュルイ</t>
    </rPh>
    <phoneticPr fontId="1"/>
  </si>
  <si>
    <t>申請企業</t>
    <rPh sb="0" eb="2">
      <t>シンセイ</t>
    </rPh>
    <rPh sb="2" eb="4">
      <t>キギョウ</t>
    </rPh>
    <phoneticPr fontId="1"/>
  </si>
  <si>
    <t>申請企業事業内容</t>
    <rPh sb="0" eb="2">
      <t>シンセイ</t>
    </rPh>
    <rPh sb="2" eb="4">
      <t>キギョウ</t>
    </rPh>
    <rPh sb="4" eb="6">
      <t>ジギョウ</t>
    </rPh>
    <rPh sb="6" eb="8">
      <t>ナイヨウ</t>
    </rPh>
    <phoneticPr fontId="1"/>
  </si>
  <si>
    <t>対象国</t>
    <rPh sb="0" eb="3">
      <t>タイショウコク</t>
    </rPh>
    <phoneticPr fontId="1"/>
  </si>
  <si>
    <t>研修実施国・都市</t>
    <rPh sb="0" eb="2">
      <t>ケンシュウ</t>
    </rPh>
    <rPh sb="2" eb="5">
      <t>ジッシコク</t>
    </rPh>
    <rPh sb="6" eb="8">
      <t>トシ</t>
    </rPh>
    <phoneticPr fontId="1"/>
  </si>
  <si>
    <t>海外協力機関</t>
    <rPh sb="0" eb="2">
      <t>カイガイ</t>
    </rPh>
    <rPh sb="2" eb="6">
      <t>キョウリョクキカン</t>
    </rPh>
    <phoneticPr fontId="1"/>
  </si>
  <si>
    <t>研修生人数</t>
    <rPh sb="0" eb="3">
      <t>ケンシュウセイ</t>
    </rPh>
    <rPh sb="3" eb="5">
      <t>ニンズウ</t>
    </rPh>
    <phoneticPr fontId="1"/>
  </si>
  <si>
    <t>研修期間</t>
    <rPh sb="0" eb="2">
      <t>ケンシュウ</t>
    </rPh>
    <rPh sb="2" eb="4">
      <t>ゼンキカン</t>
    </rPh>
    <phoneticPr fontId="1"/>
  </si>
  <si>
    <t>研修タイトル</t>
    <rPh sb="0" eb="2">
      <t>ケンシュウ</t>
    </rPh>
    <phoneticPr fontId="1"/>
  </si>
  <si>
    <t>研修目的・内容</t>
    <rPh sb="0" eb="2">
      <t>ケンシュウ</t>
    </rPh>
    <rPh sb="2" eb="4">
      <t>モクテキ</t>
    </rPh>
    <rPh sb="5" eb="7">
      <t>ナイヨウ</t>
    </rPh>
    <phoneticPr fontId="1"/>
  </si>
  <si>
    <t>貴協会の規定の基づき、下記の通り海外研修を実施いたしたく申請します。</t>
    <rPh sb="0" eb="1">
      <t>キ</t>
    </rPh>
    <rPh sb="1" eb="3">
      <t>キョウカイ</t>
    </rPh>
    <rPh sb="4" eb="6">
      <t>キテイ</t>
    </rPh>
    <rPh sb="7" eb="8">
      <t>モト</t>
    </rPh>
    <rPh sb="11" eb="13">
      <t>カキ</t>
    </rPh>
    <rPh sb="14" eb="15">
      <t>トオ</t>
    </rPh>
    <rPh sb="16" eb="18">
      <t>カイガイ</t>
    </rPh>
    <rPh sb="18" eb="20">
      <t>ケンシュウ</t>
    </rPh>
    <rPh sb="21" eb="23">
      <t>ジッシ</t>
    </rPh>
    <rPh sb="28" eb="30">
      <t>シンセイ</t>
    </rPh>
    <phoneticPr fontId="1"/>
  </si>
  <si>
    <t>当社と海外協力機関との間に予め締結されている有償の技術役務提供契約がない。または、有償の技術役務提供契約はあるが、本研修費用は当該契約により海外協力機関に請求する金額には含まれない。</t>
    <phoneticPr fontId="1"/>
  </si>
  <si>
    <t>制度で定められた経費の負担に同意する。</t>
    <phoneticPr fontId="1"/>
  </si>
  <si>
    <t>研修技術が、外国為替及び外国貿易法（外為法）に抵触しない。また、外為法で規制されている技術に該当する場合は、経済産業省が発行する役務取引許可を取得している。</t>
    <phoneticPr fontId="1"/>
  </si>
  <si>
    <t>国等からの補助金交付等停止措置を、現在受けていない。</t>
    <phoneticPr fontId="1"/>
  </si>
  <si>
    <t>AOTSにおける個人情報の取り扱いについて、当社、海外協力機関が同意している。</t>
    <phoneticPr fontId="1"/>
  </si>
  <si>
    <t>https://www.aots.jp/jp/policy/privacy.html</t>
    <phoneticPr fontId="1"/>
  </si>
  <si>
    <t>本申請については、以下の内容を確認していることを申し添えます。</t>
    <phoneticPr fontId="1"/>
  </si>
  <si>
    <t>派遣講師および管理員が同意する「About the Handling of Personal Information Concerning Trainees（個人情報の取り扱いに関する同意書）」に記載されている利用目的を理解し、その利用を了承する。</t>
    <phoneticPr fontId="1"/>
  </si>
  <si>
    <t>IBAN CODE</t>
    <phoneticPr fontId="1"/>
  </si>
  <si>
    <t>宿泊先住所</t>
    <rPh sb="0" eb="2">
      <t>シュクハク</t>
    </rPh>
    <rPh sb="2" eb="3">
      <t>サキ</t>
    </rPh>
    <rPh sb="3" eb="5">
      <t>ジュウショ</t>
    </rPh>
    <phoneticPr fontId="1"/>
  </si>
  <si>
    <t>海外協力機関名</t>
    <rPh sb="0" eb="2">
      <t>カイガイ</t>
    </rPh>
    <rPh sb="2" eb="4">
      <t>キョウリョク</t>
    </rPh>
    <rPh sb="4" eb="6">
      <t>キカン</t>
    </rPh>
    <rPh sb="6" eb="7">
      <t>メイ</t>
    </rPh>
    <phoneticPr fontId="1"/>
  </si>
  <si>
    <t>TEL(海外でつながる携帯）</t>
    <rPh sb="4" eb="6">
      <t>カイガイ</t>
    </rPh>
    <rPh sb="11" eb="13">
      <t>ケイタイ</t>
    </rPh>
    <phoneticPr fontId="1"/>
  </si>
  <si>
    <t>出張者</t>
    <rPh sb="0" eb="3">
      <t>シュッチョウシャ</t>
    </rPh>
    <phoneticPr fontId="1"/>
  </si>
  <si>
    <t>実施国・都市</t>
    <rPh sb="0" eb="2">
      <t>ジッシ</t>
    </rPh>
    <rPh sb="2" eb="3">
      <t>コク</t>
    </rPh>
    <rPh sb="4" eb="6">
      <t>トシ</t>
    </rPh>
    <phoneticPr fontId="1"/>
  </si>
  <si>
    <t>研修情報</t>
    <rPh sb="0" eb="2">
      <t>ケンシュウ</t>
    </rPh>
    <rPh sb="2" eb="4">
      <t>ジョウホウ</t>
    </rPh>
    <phoneticPr fontId="1"/>
  </si>
  <si>
    <t>成田発（11:00）→クアラルンプール着（16:00）（JL001）</t>
    <rPh sb="0" eb="2">
      <t>ナリタ</t>
    </rPh>
    <rPh sb="2" eb="3">
      <t>ハツ</t>
    </rPh>
    <rPh sb="19" eb="20">
      <t>チャク</t>
    </rPh>
    <phoneticPr fontId="1"/>
  </si>
  <si>
    <t>研修1日目</t>
    <rPh sb="0" eb="2">
      <t>ケンシュウ</t>
    </rPh>
    <rPh sb="3" eb="4">
      <t>ニチ</t>
    </rPh>
    <rPh sb="4" eb="5">
      <t>メ</t>
    </rPh>
    <phoneticPr fontId="1"/>
  </si>
  <si>
    <t>研修2日目</t>
    <rPh sb="0" eb="2">
      <t>ケンシュウ</t>
    </rPh>
    <rPh sb="3" eb="4">
      <t>ニチ</t>
    </rPh>
    <rPh sb="4" eb="5">
      <t>メ</t>
    </rPh>
    <phoneticPr fontId="1"/>
  </si>
  <si>
    <t>研修3日目</t>
    <rPh sb="0" eb="2">
      <t>ケンシュウ</t>
    </rPh>
    <rPh sb="3" eb="4">
      <t>ニチ</t>
    </rPh>
    <rPh sb="4" eb="5">
      <t>メ</t>
    </rPh>
    <phoneticPr fontId="1"/>
  </si>
  <si>
    <t>休み</t>
    <rPh sb="0" eb="1">
      <t>ヤス</t>
    </rPh>
    <phoneticPr fontId="1"/>
  </si>
  <si>
    <t>研修4日目</t>
    <rPh sb="0" eb="2">
      <t>ケンシュウ</t>
    </rPh>
    <rPh sb="3" eb="4">
      <t>ニチ</t>
    </rPh>
    <rPh sb="4" eb="5">
      <t>メ</t>
    </rPh>
    <phoneticPr fontId="1"/>
  </si>
  <si>
    <t>研修5日目</t>
    <rPh sb="0" eb="2">
      <t>ケンシュウ</t>
    </rPh>
    <rPh sb="3" eb="4">
      <t>ニチ</t>
    </rPh>
    <rPh sb="4" eb="5">
      <t>メ</t>
    </rPh>
    <phoneticPr fontId="1"/>
  </si>
  <si>
    <t>研修6日目</t>
    <rPh sb="0" eb="2">
      <t>ケンシュウ</t>
    </rPh>
    <rPh sb="3" eb="4">
      <t>ニチ</t>
    </rPh>
    <rPh sb="4" eb="5">
      <t>メ</t>
    </rPh>
    <phoneticPr fontId="1"/>
  </si>
  <si>
    <t>クアラルンプール発（11:30）→成田着（17:00）（JL100)</t>
    <phoneticPr fontId="1"/>
  </si>
  <si>
    <t>審査日</t>
    <rPh sb="0" eb="3">
      <t>シンサビ</t>
    </rPh>
    <phoneticPr fontId="1"/>
  </si>
  <si>
    <t>AOTS海外研修書式一覧</t>
    <rPh sb="4" eb="6">
      <t>カイガイ</t>
    </rPh>
    <rPh sb="6" eb="8">
      <t>ケンシュウ</t>
    </rPh>
    <rPh sb="8" eb="10">
      <t>ショシキ</t>
    </rPh>
    <rPh sb="10" eb="12">
      <t>イチラン</t>
    </rPh>
    <phoneticPr fontId="1"/>
  </si>
  <si>
    <t>（三国型実務）日程案</t>
    <rPh sb="1" eb="3">
      <t>サンゴク</t>
    </rPh>
    <rPh sb="3" eb="4">
      <t>ガタ</t>
    </rPh>
    <rPh sb="4" eb="6">
      <t>ジツム</t>
    </rPh>
    <rPh sb="7" eb="9">
      <t>ニッテイ</t>
    </rPh>
    <rPh sb="9" eb="10">
      <t>アン</t>
    </rPh>
    <phoneticPr fontId="1"/>
  </si>
  <si>
    <t>※申請者が中堅・中小企業の場合のみ要提出</t>
    <rPh sb="17" eb="18">
      <t>ヨウ</t>
    </rPh>
    <phoneticPr fontId="1"/>
  </si>
  <si>
    <t>（三国型実務）実績日程表</t>
    <phoneticPr fontId="1"/>
  </si>
  <si>
    <t>出張業務日程表、滞在費（実績）</t>
    <rPh sb="0" eb="2">
      <t>シュッチョウ</t>
    </rPh>
    <rPh sb="2" eb="4">
      <t>ギョウム</t>
    </rPh>
    <rPh sb="4" eb="7">
      <t>ニッテイヒョウ</t>
    </rPh>
    <rPh sb="8" eb="11">
      <t>タイザイヒ</t>
    </rPh>
    <rPh sb="12" eb="14">
      <t>ジッセキ</t>
    </rPh>
    <phoneticPr fontId="1"/>
  </si>
  <si>
    <t>⑩-1</t>
    <phoneticPr fontId="1"/>
  </si>
  <si>
    <t>緊急連絡先</t>
    <rPh sb="0" eb="5">
      <t>キンキュウレンラクサキ</t>
    </rPh>
    <phoneticPr fontId="1"/>
  </si>
  <si>
    <t>海外協力機関</t>
    <rPh sb="0" eb="6">
      <t>カイガイキョウリョクキカン</t>
    </rPh>
    <phoneticPr fontId="1"/>
  </si>
  <si>
    <t>申請機関</t>
    <rPh sb="0" eb="2">
      <t>シンセイ</t>
    </rPh>
    <rPh sb="2" eb="4">
      <t>キカン</t>
    </rPh>
    <phoneticPr fontId="1"/>
  </si>
  <si>
    <t>担当者TEL（携帯）</t>
    <rPh sb="0" eb="3">
      <t>タントウシャ</t>
    </rPh>
    <rPh sb="7" eb="9">
      <t>ケイタイ</t>
    </rPh>
    <phoneticPr fontId="1"/>
  </si>
  <si>
    <t>担当者Email</t>
    <rPh sb="0" eb="3">
      <t>タントウシャ</t>
    </rPh>
    <phoneticPr fontId="1"/>
  </si>
  <si>
    <t>Email</t>
    <phoneticPr fontId="1"/>
  </si>
  <si>
    <t>ver.2025.04</t>
    <phoneticPr fontId="1"/>
  </si>
  <si>
    <t>通常/第三国</t>
    <rPh sb="0" eb="2">
      <t>ツウジョウ</t>
    </rPh>
    <rPh sb="3" eb="4">
      <t>ダイ</t>
    </rPh>
    <rPh sb="4" eb="6">
      <t>サンゴク</t>
    </rPh>
    <phoneticPr fontId="1"/>
  </si>
  <si>
    <t>第三国実務</t>
    <rPh sb="0" eb="1">
      <t>ダイ</t>
    </rPh>
    <rPh sb="1" eb="3">
      <t>サンゴク</t>
    </rPh>
    <rPh sb="3" eb="5">
      <t>ジツム</t>
    </rPh>
    <phoneticPr fontId="1"/>
  </si>
  <si>
    <t>海外研修日程案</t>
    <phoneticPr fontId="1"/>
  </si>
  <si>
    <t>出張業務日程表、緊急連絡先</t>
    <phoneticPr fontId="1"/>
  </si>
  <si>
    <t>インドネシア</t>
    <phoneticPr fontId="1"/>
  </si>
  <si>
    <t>日本語</t>
    <rPh sb="0" eb="3">
      <t>ニホンゴ</t>
    </rPh>
    <phoneticPr fontId="1"/>
  </si>
  <si>
    <t>Kaigai Kenshu Inc.</t>
    <phoneticPr fontId="1"/>
  </si>
  <si>
    <t>海外協力機関があるため</t>
    <rPh sb="0" eb="6">
      <t>カイガイキョウリョクキカン</t>
    </rPh>
    <phoneticPr fontId="1"/>
  </si>
  <si>
    <t>Production Management Training for Leaders at a Manufacutruing Site</t>
    <phoneticPr fontId="1"/>
  </si>
  <si>
    <t>現場リーダーのための生産管理研修</t>
    <phoneticPr fontId="1"/>
  </si>
  <si>
    <t>1. 生産管理の必要性
2. 生産管理の概要
3. 生産計画の作り方</t>
    <phoneticPr fontId="1"/>
  </si>
  <si>
    <t>1. 生産管理の目的・必要性を理解すること
2. 生産計画の立案ポイントが理解できること
3. 自分の職場の工数、標準時間を算出できること</t>
    <rPh sb="8" eb="10">
      <t>モクテキ</t>
    </rPh>
    <rPh sb="15" eb="17">
      <t>リカイ</t>
    </rPh>
    <rPh sb="30" eb="32">
      <t>リツアン</t>
    </rPh>
    <rPh sb="37" eb="39">
      <t>リカイ</t>
    </rPh>
    <rPh sb="48" eb="50">
      <t>ジブン</t>
    </rPh>
    <rPh sb="51" eb="53">
      <t>ショクバ</t>
    </rPh>
    <rPh sb="54" eb="56">
      <t>コウスウ</t>
    </rPh>
    <rPh sb="57" eb="59">
      <t>ヒョウジュン</t>
    </rPh>
    <rPh sb="59" eb="61">
      <t>ジカン</t>
    </rPh>
    <rPh sb="62" eb="64">
      <t>サンシュツ</t>
    </rPh>
    <phoneticPr fontId="1"/>
  </si>
  <si>
    <t>納期遅れ、品質不良などの製造工程における課題の原因の一つに、各職場における計画的な生産に対する意識の低さが挙げられている。そこで、現場リーダーに対して生産管理の必要性を理解してさせ、生産計画作成における基本的な考え方を習得させる。</t>
    <rPh sb="0" eb="3">
      <t>ノウキオク</t>
    </rPh>
    <rPh sb="5" eb="9">
      <t>ヒンシツフリョウ</t>
    </rPh>
    <rPh sb="12" eb="16">
      <t>セイゾウコウテイ</t>
    </rPh>
    <rPh sb="20" eb="22">
      <t>カダイ</t>
    </rPh>
    <rPh sb="23" eb="25">
      <t>ゲンイン</t>
    </rPh>
    <rPh sb="26" eb="27">
      <t>ヒト</t>
    </rPh>
    <rPh sb="30" eb="31">
      <t>カク</t>
    </rPh>
    <rPh sb="31" eb="33">
      <t>ショクバ</t>
    </rPh>
    <rPh sb="50" eb="51">
      <t>ヒク</t>
    </rPh>
    <rPh sb="53" eb="54">
      <t>ア</t>
    </rPh>
    <rPh sb="72" eb="73">
      <t>タイ</t>
    </rPh>
    <rPh sb="75" eb="79">
      <t>セイサンカンリ</t>
    </rPh>
    <rPh sb="80" eb="83">
      <t>ヒツヨウセイ</t>
    </rPh>
    <rPh sb="84" eb="86">
      <t>リカイ</t>
    </rPh>
    <rPh sb="91" eb="95">
      <t>セイサンケイカク</t>
    </rPh>
    <rPh sb="95" eb="97">
      <t>サクセイ</t>
    </rPh>
    <rPh sb="101" eb="104">
      <t>キホンテキ</t>
    </rPh>
    <rPh sb="105" eb="106">
      <t>カンガ</t>
    </rPh>
    <rPh sb="107" eb="108">
      <t>カタ</t>
    </rPh>
    <rPh sb="109" eb="111">
      <t>シュウトク</t>
    </rPh>
    <phoneticPr fontId="1"/>
  </si>
  <si>
    <t>各職場のリーダークラスを選出</t>
    <rPh sb="0" eb="3">
      <t>カクショクバ</t>
    </rPh>
    <rPh sb="12" eb="14">
      <t>センシュツ</t>
    </rPh>
    <phoneticPr fontId="1"/>
  </si>
  <si>
    <t>高橋良夫</t>
    <rPh sb="0" eb="2">
      <t>タカハシ</t>
    </rPh>
    <rPh sb="2" eb="4">
      <t>ヨシオ</t>
    </rPh>
    <phoneticPr fontId="1"/>
  </si>
  <si>
    <t>Setiawan</t>
    <phoneticPr fontId="1"/>
  </si>
  <si>
    <t>佐藤和男</t>
    <rPh sb="2" eb="4">
      <t>カズオ</t>
    </rPh>
    <phoneticPr fontId="1"/>
  </si>
  <si>
    <t>Hidayat</t>
  </si>
  <si>
    <t>Hidayat</t>
    <phoneticPr fontId="1"/>
  </si>
  <si>
    <t>（9:00-9:30）</t>
    <phoneticPr fontId="1"/>
  </si>
  <si>
    <t>組立工程における作業分析演習
（14:30-16:00）</t>
    <phoneticPr fontId="1"/>
  </si>
  <si>
    <t>動作分析の方法について
（13:00－14:30）</t>
    <phoneticPr fontId="1"/>
  </si>
  <si>
    <t>動作改善と作業改善
（14:30－16:00）</t>
    <phoneticPr fontId="1"/>
  </si>
  <si>
    <t>（16:00-16:30）</t>
    <phoneticPr fontId="1"/>
  </si>
  <si>
    <t>閉講式</t>
    <rPh sb="0" eb="2">
      <t>ヘイコウ</t>
    </rPh>
    <rPh sb="2" eb="3">
      <t>シキ</t>
    </rPh>
    <phoneticPr fontId="1"/>
  </si>
  <si>
    <t>日本の生産経営と現場改善(2)</t>
    <rPh sb="0" eb="2">
      <t>ニホン</t>
    </rPh>
    <rPh sb="3" eb="7">
      <t>セイサンケイエイ</t>
    </rPh>
    <rPh sb="8" eb="10">
      <t>ゲンバ</t>
    </rPh>
    <rPh sb="10" eb="12">
      <t>カイゼン</t>
    </rPh>
    <phoneticPr fontId="1"/>
  </si>
  <si>
    <t>日本の生産経営と現場改善(1)
(13:00-14:30)</t>
    <phoneticPr fontId="1"/>
  </si>
  <si>
    <t>研修成果等について、当年度や経年後にAOTSが実施するアンケート、調査等の要請に応じる。</t>
    <phoneticPr fontId="1"/>
  </si>
  <si>
    <t>所属する企業・組織・期間および職位</t>
    <rPh sb="0" eb="2">
      <t>ショゾク</t>
    </rPh>
    <rPh sb="4" eb="6">
      <t>キギョウ</t>
    </rPh>
    <rPh sb="7" eb="9">
      <t>ソシキ</t>
    </rPh>
    <rPh sb="10" eb="12">
      <t>キカン</t>
    </rPh>
    <rPh sb="15" eb="17">
      <t>ショクイ</t>
    </rPh>
    <phoneticPr fontId="1"/>
  </si>
  <si>
    <t>当該分野経験年数（年）</t>
    <rPh sb="0" eb="2">
      <t>トウガイ</t>
    </rPh>
    <rPh sb="2" eb="4">
      <t>ブンヤ</t>
    </rPh>
    <rPh sb="4" eb="6">
      <t>ケイケン</t>
    </rPh>
    <rPh sb="6" eb="8">
      <t>ネンスウ</t>
    </rPh>
    <rPh sb="9" eb="10">
      <t>ネン</t>
    </rPh>
    <phoneticPr fontId="1"/>
  </si>
  <si>
    <t>講師名</t>
    <rPh sb="0" eb="3">
      <t>コウシメイ</t>
    </rPh>
    <phoneticPr fontId="1"/>
  </si>
  <si>
    <t>年</t>
    <rPh sb="0" eb="1">
      <t>ネン</t>
    </rPh>
    <phoneticPr fontId="1"/>
  </si>
  <si>
    <t>名</t>
    <rPh sb="0" eb="1">
      <t>メイ</t>
    </rPh>
    <phoneticPr fontId="1"/>
  </si>
  <si>
    <t>千円</t>
    <rPh sb="0" eb="2">
      <t>センエン</t>
    </rPh>
    <phoneticPr fontId="1"/>
  </si>
  <si>
    <t>％</t>
    <phoneticPr fontId="1"/>
  </si>
  <si>
    <t>AOTS25-〇－〇〇</t>
    <phoneticPr fontId="1"/>
  </si>
  <si>
    <t xml:space="preserve"> 吉田泰彦</t>
    <phoneticPr fontId="1"/>
  </si>
  <si>
    <t>XXXX年XX月</t>
    <rPh sb="4" eb="5">
      <t>ネン</t>
    </rPh>
    <rPh sb="7" eb="8">
      <t>ガツ</t>
    </rPh>
    <phoneticPr fontId="1"/>
  </si>
  <si>
    <t>講師の勤務先</t>
    <rPh sb="0" eb="2">
      <t>コウシ</t>
    </rPh>
    <rPh sb="3" eb="6">
      <t>キンムサキ</t>
    </rPh>
    <phoneticPr fontId="1"/>
  </si>
  <si>
    <t>開発途上国・地域</t>
    <rPh sb="0" eb="5">
      <t>カイハツトジョウコク</t>
    </rPh>
    <rPh sb="6" eb="8">
      <t>チイキ</t>
    </rPh>
    <phoneticPr fontId="1"/>
  </si>
  <si>
    <t>上記以外</t>
    <rPh sb="0" eb="4">
      <t>ジョウキイガイ</t>
    </rPh>
    <phoneticPr fontId="1"/>
  </si>
  <si>
    <t>講師謝金単価（税抜）</t>
    <rPh sb="0" eb="4">
      <t>コウシシャキン</t>
    </rPh>
    <rPh sb="4" eb="6">
      <t>タンカ</t>
    </rPh>
    <rPh sb="7" eb="9">
      <t>ゼイヌキ</t>
    </rPh>
    <phoneticPr fontId="1"/>
  </si>
  <si>
    <t>職歴（年は西暦で表記）</t>
    <rPh sb="0" eb="2">
      <t>ショクレキ</t>
    </rPh>
    <phoneticPr fontId="1"/>
  </si>
  <si>
    <t>当該言語での通訳歴（年は西暦で表記）</t>
    <rPh sb="0" eb="2">
      <t>トウガイ</t>
    </rPh>
    <rPh sb="2" eb="4">
      <t>ゲンゴ</t>
    </rPh>
    <rPh sb="6" eb="8">
      <t>ツウヤク</t>
    </rPh>
    <rPh sb="8" eb="9">
      <t>レキ</t>
    </rPh>
    <phoneticPr fontId="1"/>
  </si>
  <si>
    <t>当該言語学習歴（含海外）（年は西暦で表記）</t>
    <rPh sb="0" eb="2">
      <t>トウガイ</t>
    </rPh>
    <rPh sb="2" eb="4">
      <t>ゲンゴ</t>
    </rPh>
    <rPh sb="4" eb="6">
      <t>ガクシュウ</t>
    </rPh>
    <rPh sb="6" eb="7">
      <t>レキ</t>
    </rPh>
    <rPh sb="8" eb="9">
      <t>フク</t>
    </rPh>
    <rPh sb="9" eb="11">
      <t>カイガイ</t>
    </rPh>
    <phoneticPr fontId="1"/>
  </si>
  <si>
    <t>特記事項（通訳として適任であることを示す実績等をご入力ください。）</t>
    <rPh sb="0" eb="2">
      <t>トッキ</t>
    </rPh>
    <rPh sb="2" eb="4">
      <t>ジコウ</t>
    </rPh>
    <rPh sb="5" eb="7">
      <t>ツウヤク</t>
    </rPh>
    <rPh sb="10" eb="12">
      <t>テキニン</t>
    </rPh>
    <rPh sb="18" eb="19">
      <t>シメ</t>
    </rPh>
    <rPh sb="20" eb="22">
      <t>ジッセキ</t>
    </rPh>
    <rPh sb="22" eb="23">
      <t>ナド</t>
    </rPh>
    <rPh sb="25" eb="27">
      <t>ニュウリョク</t>
    </rPh>
    <phoneticPr fontId="1"/>
  </si>
  <si>
    <t>職歴（含海外）（年は西暦で表記）</t>
    <rPh sb="0" eb="2">
      <t>ショクレキ</t>
    </rPh>
    <rPh sb="3" eb="4">
      <t>フク</t>
    </rPh>
    <rPh sb="4" eb="6">
      <t>カイガイ</t>
    </rPh>
    <phoneticPr fontId="1"/>
  </si>
  <si>
    <t>1）国内（年は西暦で表記）</t>
    <rPh sb="2" eb="4">
      <t>コクナイ</t>
    </rPh>
    <phoneticPr fontId="1"/>
  </si>
  <si>
    <t>2）海外（年は西暦で表記）</t>
    <rPh sb="2" eb="4">
      <t>カイガイ</t>
    </rPh>
    <phoneticPr fontId="1"/>
  </si>
  <si>
    <t>工場等視察費</t>
    <rPh sb="0" eb="2">
      <t>コウジョウ</t>
    </rPh>
    <rPh sb="2" eb="3">
      <t>トウ</t>
    </rPh>
    <rPh sb="3" eb="5">
      <t>シサツ</t>
    </rPh>
    <rPh sb="5" eb="6">
      <t>ヒ</t>
    </rPh>
    <phoneticPr fontId="1"/>
  </si>
  <si>
    <t>委託・外注費</t>
    <rPh sb="0" eb="2">
      <t>イタク</t>
    </rPh>
    <rPh sb="3" eb="6">
      <t>ガイチュウヒ</t>
    </rPh>
    <phoneticPr fontId="1"/>
  </si>
  <si>
    <t>機材調達・環境等整備費</t>
    <rPh sb="0" eb="2">
      <t>キザイ</t>
    </rPh>
    <rPh sb="2" eb="4">
      <t>チョウタツ</t>
    </rPh>
    <rPh sb="5" eb="7">
      <t>カンキョウ</t>
    </rPh>
    <rPh sb="7" eb="8">
      <t>トウ</t>
    </rPh>
    <rPh sb="8" eb="10">
      <t>セイビ</t>
    </rPh>
    <rPh sb="10" eb="11">
      <t>ヒ</t>
    </rPh>
    <phoneticPr fontId="1"/>
  </si>
  <si>
    <t>イ．旅費</t>
    <phoneticPr fontId="1"/>
  </si>
  <si>
    <t>ロ．消耗品費</t>
    <phoneticPr fontId="1"/>
  </si>
  <si>
    <t>ハ．印刷製本費</t>
    <phoneticPr fontId="1"/>
  </si>
  <si>
    <t>ニ．補助員人件費</t>
    <phoneticPr fontId="1"/>
  </si>
  <si>
    <t>ホ．その他諸経費</t>
    <phoneticPr fontId="1"/>
  </si>
  <si>
    <t>対象となる研修生は、研修を修了（実研修日数の３分の2以上に出席）したものに限ります。</t>
    <rPh sb="0" eb="2">
      <t>タイショウ</t>
    </rPh>
    <rPh sb="5" eb="8">
      <t>ケンシュウセイ</t>
    </rPh>
    <rPh sb="10" eb="12">
      <t>ケンシュウ</t>
    </rPh>
    <rPh sb="13" eb="15">
      <t>シュウリョウ</t>
    </rPh>
    <rPh sb="37" eb="38">
      <t>カギ</t>
    </rPh>
    <phoneticPr fontId="1"/>
  </si>
  <si>
    <r>
      <t xml:space="preserve">金額
</t>
    </r>
    <r>
      <rPr>
        <sz val="9"/>
        <color theme="1"/>
        <rFont val="ＭＳ Ｐゴシック"/>
        <family val="3"/>
        <charset val="128"/>
        <scheme val="minor"/>
      </rPr>
      <t>（その他通貨）</t>
    </r>
    <rPh sb="0" eb="2">
      <t>キンガク</t>
    </rPh>
    <rPh sb="6" eb="7">
      <t>ホカ</t>
    </rPh>
    <rPh sb="7" eb="9">
      <t>ツウカ</t>
    </rPh>
    <phoneticPr fontId="1"/>
  </si>
  <si>
    <r>
      <t xml:space="preserve">金額
</t>
    </r>
    <r>
      <rPr>
        <sz val="9"/>
        <color theme="1"/>
        <rFont val="ＭＳ Ｐゴシック"/>
        <family val="3"/>
        <charset val="128"/>
        <scheme val="minor"/>
      </rPr>
      <t>（日本円）</t>
    </r>
    <rPh sb="0" eb="2">
      <t>キンガク</t>
    </rPh>
    <rPh sb="4" eb="6">
      <t>ニホン</t>
    </rPh>
    <rPh sb="6" eb="7">
      <t>エン</t>
    </rPh>
    <phoneticPr fontId="1"/>
  </si>
  <si>
    <r>
      <t xml:space="preserve">金額
</t>
    </r>
    <r>
      <rPr>
        <sz val="9"/>
        <color theme="1"/>
        <rFont val="ＭＳ Ｐゴシック"/>
        <family val="3"/>
        <charset val="128"/>
        <scheme val="minor"/>
      </rPr>
      <t>（現地通貨）</t>
    </r>
    <rPh sb="0" eb="2">
      <t>キンガク</t>
    </rPh>
    <rPh sb="4" eb="8">
      <t>ゲンチツウカ</t>
    </rPh>
    <phoneticPr fontId="1"/>
  </si>
  <si>
    <r>
      <t xml:space="preserve">金額
</t>
    </r>
    <r>
      <rPr>
        <sz val="9"/>
        <color theme="1"/>
        <rFont val="ＭＳ Ｐゴシック"/>
        <family val="3"/>
        <charset val="128"/>
        <scheme val="minor"/>
      </rPr>
      <t>（米ドル）</t>
    </r>
    <rPh sb="0" eb="2">
      <t>キンガク</t>
    </rPh>
    <rPh sb="4" eb="5">
      <t>ベイ</t>
    </rPh>
    <phoneticPr fontId="1"/>
  </si>
  <si>
    <t>12/5 〇〇講師原稿料 4400円×10枚</t>
    <rPh sb="7" eb="9">
      <t>コウシ</t>
    </rPh>
    <rPh sb="9" eb="12">
      <t>ゲンコウリョウ</t>
    </rPh>
    <rPh sb="17" eb="18">
      <t>エン</t>
    </rPh>
    <rPh sb="21" eb="22">
      <t>マイ</t>
    </rPh>
    <phoneticPr fontId="1"/>
  </si>
  <si>
    <t>工場等視察費（旅費）</t>
    <rPh sb="2" eb="3">
      <t>トウ</t>
    </rPh>
    <rPh sb="7" eb="9">
      <t>リョヒ</t>
    </rPh>
    <phoneticPr fontId="1"/>
  </si>
  <si>
    <t>工場等視察費（謝金）</t>
    <rPh sb="2" eb="3">
      <t>トウ</t>
    </rPh>
    <rPh sb="7" eb="9">
      <t>シャキン</t>
    </rPh>
    <phoneticPr fontId="1"/>
  </si>
  <si>
    <t>工場等視察費（その他諸経費）</t>
    <rPh sb="2" eb="3">
      <t>トウ</t>
    </rPh>
    <rPh sb="9" eb="10">
      <t>タ</t>
    </rPh>
    <rPh sb="10" eb="13">
      <t>ショケイヒ</t>
    </rPh>
    <phoneticPr fontId="1"/>
  </si>
  <si>
    <t>教材費（謝金）</t>
    <rPh sb="4" eb="6">
      <t>シャキン</t>
    </rPh>
    <phoneticPr fontId="1"/>
  </si>
  <si>
    <t>教材費（印刷製本費）</t>
    <phoneticPr fontId="1"/>
  </si>
  <si>
    <t>教材費（消耗品費）</t>
    <phoneticPr fontId="1"/>
  </si>
  <si>
    <t>教材費（その他諸経費）</t>
    <rPh sb="6" eb="10">
      <t>タショケイヒ</t>
    </rPh>
    <phoneticPr fontId="1"/>
  </si>
  <si>
    <t>教材費（委託・外注費）</t>
    <phoneticPr fontId="1"/>
  </si>
  <si>
    <t>機材調達・環境等整備費（備品費、借料及び損料）</t>
    <phoneticPr fontId="1"/>
  </si>
  <si>
    <t>機材調達・環境等整備費（その他諸経費）</t>
    <phoneticPr fontId="1"/>
  </si>
  <si>
    <t>資機材費（備品費、借料及び損料）</t>
    <rPh sb="0" eb="3">
      <t>シキザイ</t>
    </rPh>
    <rPh sb="3" eb="4">
      <t>ヒ</t>
    </rPh>
    <rPh sb="5" eb="8">
      <t>ビヒンヒ</t>
    </rPh>
    <rPh sb="9" eb="11">
      <t>シャクリョウ</t>
    </rPh>
    <rPh sb="11" eb="12">
      <t>オヨ</t>
    </rPh>
    <rPh sb="13" eb="15">
      <t>ソンリョウ</t>
    </rPh>
    <phoneticPr fontId="1"/>
  </si>
  <si>
    <t>資機材費（その他諸経費）</t>
    <rPh sb="0" eb="3">
      <t>シキザイ</t>
    </rPh>
    <rPh sb="3" eb="4">
      <t>ヒ</t>
    </rPh>
    <rPh sb="7" eb="8">
      <t>タ</t>
    </rPh>
    <rPh sb="8" eb="11">
      <t>ショケイヒ</t>
    </rPh>
    <phoneticPr fontId="1"/>
  </si>
  <si>
    <t>現地運営関係諸費（旅費）</t>
    <phoneticPr fontId="1"/>
  </si>
  <si>
    <t>現地運営関係諸費（消耗品費）</t>
    <phoneticPr fontId="1"/>
  </si>
  <si>
    <t>現地運営関係諸費（印刷製本費）</t>
    <phoneticPr fontId="1"/>
  </si>
  <si>
    <t>現地運営関係諸費（補助員人件費）</t>
    <phoneticPr fontId="1"/>
  </si>
  <si>
    <t>現地運営関係諸費（その他諸経費）</t>
    <phoneticPr fontId="1"/>
  </si>
  <si>
    <t>安全対策費（旅費）</t>
    <rPh sb="0" eb="2">
      <t>アンゼン</t>
    </rPh>
    <rPh sb="2" eb="4">
      <t>タイサク</t>
    </rPh>
    <rPh sb="4" eb="5">
      <t>ヒ</t>
    </rPh>
    <rPh sb="6" eb="8">
      <t>リョヒ</t>
    </rPh>
    <phoneticPr fontId="6"/>
  </si>
  <si>
    <t>安全対策費（その他諸経費）</t>
    <rPh sb="0" eb="2">
      <t>アンゼン</t>
    </rPh>
    <rPh sb="2" eb="4">
      <t>タイサク</t>
    </rPh>
    <rPh sb="4" eb="5">
      <t>ヒ</t>
    </rPh>
    <rPh sb="8" eb="9">
      <t>タ</t>
    </rPh>
    <rPh sb="9" eb="12">
      <t>ショケイヒ</t>
    </rPh>
    <phoneticPr fontId="6"/>
  </si>
  <si>
    <t>安全対策費（備品費、借料及び損料）</t>
    <rPh sb="0" eb="2">
      <t>アンゼン</t>
    </rPh>
    <rPh sb="2" eb="4">
      <t>タイサク</t>
    </rPh>
    <rPh sb="4" eb="5">
      <t>ヒ</t>
    </rPh>
    <rPh sb="6" eb="9">
      <t>ビヒンヒ</t>
    </rPh>
    <rPh sb="10" eb="12">
      <t>シャクリョウ</t>
    </rPh>
    <rPh sb="12" eb="13">
      <t>オヨ</t>
    </rPh>
    <rPh sb="14" eb="16">
      <t>ソンリョウ</t>
    </rPh>
    <phoneticPr fontId="6"/>
  </si>
  <si>
    <t>安全対策費（消耗品費）</t>
    <rPh sb="0" eb="2">
      <t>アンゼン</t>
    </rPh>
    <rPh sb="2" eb="4">
      <t>タイサク</t>
    </rPh>
    <rPh sb="4" eb="5">
      <t>ヒ</t>
    </rPh>
    <rPh sb="6" eb="9">
      <t>ショウモウヒン</t>
    </rPh>
    <rPh sb="9" eb="10">
      <t>ヒ</t>
    </rPh>
    <phoneticPr fontId="6"/>
  </si>
  <si>
    <t>育海・施設等利用料</t>
    <rPh sb="6" eb="9">
      <t>リヨウリョウ</t>
    </rPh>
    <phoneticPr fontId="1"/>
  </si>
  <si>
    <t>育三・施設等利用料</t>
    <rPh sb="6" eb="9">
      <t>リヨウリョウ</t>
    </rPh>
    <phoneticPr fontId="1"/>
  </si>
  <si>
    <t>育海・資機材費(備品借損料)</t>
    <rPh sb="0" eb="1">
      <t>イク</t>
    </rPh>
    <rPh sb="1" eb="2">
      <t>ウミ</t>
    </rPh>
    <rPh sb="3" eb="6">
      <t>シキザイ</t>
    </rPh>
    <rPh sb="6" eb="7">
      <t>ヒ</t>
    </rPh>
    <phoneticPr fontId="1"/>
  </si>
  <si>
    <t>育海・資機材費(諸経費)</t>
    <rPh sb="0" eb="1">
      <t>イク</t>
    </rPh>
    <rPh sb="1" eb="2">
      <t>ウミ</t>
    </rPh>
    <rPh sb="3" eb="6">
      <t>シキザイ</t>
    </rPh>
    <rPh sb="6" eb="7">
      <t>ヒ</t>
    </rPh>
    <rPh sb="8" eb="11">
      <t>ショケイヒ</t>
    </rPh>
    <phoneticPr fontId="1"/>
  </si>
  <si>
    <t>育三・資機材費(備品借損料)</t>
    <rPh sb="3" eb="6">
      <t>シキザイ</t>
    </rPh>
    <rPh sb="6" eb="7">
      <t>ヒ</t>
    </rPh>
    <phoneticPr fontId="1"/>
  </si>
  <si>
    <t>育三・資機材費(諸経費)</t>
    <rPh sb="3" eb="6">
      <t>シキザイ</t>
    </rPh>
    <rPh sb="6" eb="7">
      <t>ヒ</t>
    </rPh>
    <rPh sb="8" eb="11">
      <t>ショケイヒ</t>
    </rPh>
    <phoneticPr fontId="1"/>
  </si>
  <si>
    <t>育海・研修生旅費</t>
    <rPh sb="0" eb="1">
      <t>イク</t>
    </rPh>
    <rPh sb="1" eb="2">
      <t>ウミ</t>
    </rPh>
    <rPh sb="3" eb="8">
      <t>ケンシュウセイリョヒ</t>
    </rPh>
    <phoneticPr fontId="1"/>
  </si>
  <si>
    <t>育三・研修生旅費</t>
    <rPh sb="0" eb="1">
      <t>イク</t>
    </rPh>
    <rPh sb="1" eb="2">
      <t>サン</t>
    </rPh>
    <rPh sb="3" eb="8">
      <t>ケンシュウセイリョヒ</t>
    </rPh>
    <phoneticPr fontId="1"/>
  </si>
  <si>
    <t>安全対策費（外注費）</t>
    <rPh sb="0" eb="2">
      <t>アンゼン</t>
    </rPh>
    <rPh sb="2" eb="4">
      <t>タイサク</t>
    </rPh>
    <rPh sb="4" eb="5">
      <t>ヒ</t>
    </rPh>
    <rPh sb="6" eb="9">
      <t>ガイチュウヒ</t>
    </rPh>
    <phoneticPr fontId="6"/>
  </si>
  <si>
    <t>育海・安全対策費(旅費)</t>
    <rPh sb="3" eb="7">
      <t>アンゼンタイサク</t>
    </rPh>
    <phoneticPr fontId="1"/>
  </si>
  <si>
    <t>育海・安全対策費(諸経費)</t>
    <rPh sb="3" eb="7">
      <t>アンゼンタイサク</t>
    </rPh>
    <rPh sb="9" eb="12">
      <t>ショケイヒ</t>
    </rPh>
    <phoneticPr fontId="1"/>
  </si>
  <si>
    <t>育海・安全対策費(備借損)</t>
    <rPh sb="3" eb="7">
      <t>アンゼンタイサク</t>
    </rPh>
    <rPh sb="9" eb="10">
      <t>ビ</t>
    </rPh>
    <rPh sb="10" eb="12">
      <t>シャクソン</t>
    </rPh>
    <phoneticPr fontId="1"/>
  </si>
  <si>
    <t>育海・安全対策費(消耗品費)</t>
    <rPh sb="3" eb="7">
      <t>アンゼンタイサク</t>
    </rPh>
    <rPh sb="9" eb="13">
      <t>ショウモウヒンヒ</t>
    </rPh>
    <phoneticPr fontId="1"/>
  </si>
  <si>
    <t>育海・安全対策費(外注費)</t>
    <rPh sb="3" eb="7">
      <t>アンゼンタイサク</t>
    </rPh>
    <rPh sb="9" eb="12">
      <t>ガイチュウヒ</t>
    </rPh>
    <phoneticPr fontId="1"/>
  </si>
  <si>
    <t>育三・安全対策費(旅費)</t>
    <rPh sb="1" eb="2">
      <t>サン</t>
    </rPh>
    <rPh sb="3" eb="7">
      <t>アンゼンタイサク</t>
    </rPh>
    <phoneticPr fontId="1"/>
  </si>
  <si>
    <t>育三・安全対策費(諸経費)</t>
    <rPh sb="1" eb="2">
      <t>サン</t>
    </rPh>
    <rPh sb="3" eb="7">
      <t>アンゼンタイサク</t>
    </rPh>
    <rPh sb="9" eb="12">
      <t>ショケイヒ</t>
    </rPh>
    <phoneticPr fontId="1"/>
  </si>
  <si>
    <t>育三・安全対策費(備借損)</t>
    <rPh sb="1" eb="2">
      <t>サン</t>
    </rPh>
    <rPh sb="3" eb="7">
      <t>アンゼンタイサク</t>
    </rPh>
    <rPh sb="9" eb="10">
      <t>ビ</t>
    </rPh>
    <rPh sb="10" eb="12">
      <t>シャクソン</t>
    </rPh>
    <phoneticPr fontId="1"/>
  </si>
  <si>
    <t>育三・安全対策費(消耗品費)</t>
    <rPh sb="1" eb="2">
      <t>サン</t>
    </rPh>
    <rPh sb="3" eb="7">
      <t>アンゼンタイサク</t>
    </rPh>
    <rPh sb="9" eb="13">
      <t>ショウモウヒンヒ</t>
    </rPh>
    <phoneticPr fontId="1"/>
  </si>
  <si>
    <t>育三・安全対策費(外注費)</t>
    <rPh sb="1" eb="2">
      <t>サン</t>
    </rPh>
    <rPh sb="3" eb="7">
      <t>アンゼンタイサク</t>
    </rPh>
    <rPh sb="9" eb="12">
      <t>ガイチュウヒ</t>
    </rPh>
    <phoneticPr fontId="1"/>
  </si>
  <si>
    <t>講師謝金</t>
    <phoneticPr fontId="1"/>
  </si>
  <si>
    <t>通訳謝金</t>
    <phoneticPr fontId="1"/>
  </si>
  <si>
    <t>講師通訳等旅費</t>
    <phoneticPr fontId="1"/>
  </si>
  <si>
    <t>研修会議費</t>
    <phoneticPr fontId="1"/>
  </si>
  <si>
    <t>工場視察費(旅費)</t>
    <phoneticPr fontId="1"/>
  </si>
  <si>
    <t>工場視察費(謝金)</t>
    <phoneticPr fontId="1"/>
  </si>
  <si>
    <t>工場視察費(諸経費)</t>
    <phoneticPr fontId="1"/>
  </si>
  <si>
    <t>教材費(謝金)</t>
    <phoneticPr fontId="1"/>
  </si>
  <si>
    <t>教材費(印刷製本費)</t>
    <phoneticPr fontId="1"/>
  </si>
  <si>
    <t>教材費(消耗品費)</t>
    <phoneticPr fontId="1"/>
  </si>
  <si>
    <t>教材費(諸経費)</t>
    <phoneticPr fontId="1"/>
  </si>
  <si>
    <t>教材費(委託・外注費)</t>
    <phoneticPr fontId="1"/>
  </si>
  <si>
    <t>機材環境費(備品借損料)</t>
    <phoneticPr fontId="1"/>
  </si>
  <si>
    <t>機材環境費(諸経費)</t>
    <phoneticPr fontId="1"/>
  </si>
  <si>
    <t>資機材費(備品借損料)</t>
    <rPh sb="0" eb="3">
      <t>シキザイ</t>
    </rPh>
    <rPh sb="3" eb="4">
      <t>ヒ</t>
    </rPh>
    <phoneticPr fontId="1"/>
  </si>
  <si>
    <t>資機材費(諸経費)</t>
    <rPh sb="0" eb="3">
      <t>シキザイ</t>
    </rPh>
    <rPh sb="3" eb="4">
      <t>ヒ</t>
    </rPh>
    <rPh sb="5" eb="8">
      <t>ショケイヒ</t>
    </rPh>
    <phoneticPr fontId="1"/>
  </si>
  <si>
    <t>研修生旅費</t>
    <rPh sb="0" eb="5">
      <t>ケンシュウセイリョヒ</t>
    </rPh>
    <phoneticPr fontId="1"/>
  </si>
  <si>
    <t>研修協力謝金</t>
    <phoneticPr fontId="1"/>
  </si>
  <si>
    <t>現運関係諸費(旅費)</t>
    <phoneticPr fontId="1"/>
  </si>
  <si>
    <t>現運関係諸費(消耗品費)</t>
    <phoneticPr fontId="1"/>
  </si>
  <si>
    <t>現運関係諸費(印刷製本)</t>
    <phoneticPr fontId="1"/>
  </si>
  <si>
    <t>現運関費(補助員人件費)</t>
    <phoneticPr fontId="1"/>
  </si>
  <si>
    <t>現運関係諸費(諸経費)</t>
    <phoneticPr fontId="1"/>
  </si>
  <si>
    <t>安全対策費(旅費)</t>
    <rPh sb="0" eb="4">
      <t>アンゼンタイサク</t>
    </rPh>
    <phoneticPr fontId="1"/>
  </si>
  <si>
    <t>安全対策費(諸経費)</t>
    <rPh sb="0" eb="4">
      <t>アンゼンタイサク</t>
    </rPh>
    <rPh sb="6" eb="9">
      <t>ショケイヒ</t>
    </rPh>
    <phoneticPr fontId="1"/>
  </si>
  <si>
    <t>安全対策費(備借損)</t>
    <rPh sb="0" eb="4">
      <t>アンゼンタイサク</t>
    </rPh>
    <rPh sb="6" eb="7">
      <t>ビ</t>
    </rPh>
    <rPh sb="7" eb="9">
      <t>シャクソン</t>
    </rPh>
    <phoneticPr fontId="1"/>
  </si>
  <si>
    <t>安全対策費(消耗品費)</t>
    <rPh sb="0" eb="4">
      <t>アンゼンタイサク</t>
    </rPh>
    <rPh sb="6" eb="10">
      <t>ショウモウヒンヒ</t>
    </rPh>
    <phoneticPr fontId="1"/>
  </si>
  <si>
    <t>安全対策費(外注費)</t>
    <rPh sb="0" eb="4">
      <t>アンゼンタイサク</t>
    </rPh>
    <rPh sb="6" eb="9">
      <t>ガイチュウヒ</t>
    </rPh>
    <phoneticPr fontId="1"/>
  </si>
  <si>
    <t>その他通貨</t>
    <rPh sb="2" eb="3">
      <t>ホカ</t>
    </rPh>
    <rPh sb="3" eb="5">
      <t>ツウカ</t>
    </rPh>
    <phoneticPr fontId="1"/>
  </si>
  <si>
    <t>課税対象10%</t>
    <rPh sb="0" eb="2">
      <t>カゼイ</t>
    </rPh>
    <rPh sb="2" eb="4">
      <t>タイショウ</t>
    </rPh>
    <phoneticPr fontId="1"/>
  </si>
  <si>
    <t>合　計</t>
    <rPh sb="0" eb="1">
      <t>ゴウ</t>
    </rPh>
    <rPh sb="2" eb="3">
      <t>ケイ</t>
    </rPh>
    <phoneticPr fontId="1"/>
  </si>
  <si>
    <r>
      <t>研修会場</t>
    </r>
    <r>
      <rPr>
        <sz val="11"/>
        <color theme="1"/>
        <rFont val="ＭＳ Ｐ明朝"/>
        <family val="1"/>
        <charset val="128"/>
      </rPr>
      <t>（名称／住所）</t>
    </r>
    <rPh sb="0" eb="2">
      <t>ケンシュウ</t>
    </rPh>
    <rPh sb="2" eb="4">
      <t>カイジョウ</t>
    </rPh>
    <rPh sb="5" eb="7">
      <t>メイショウ</t>
    </rPh>
    <rPh sb="8" eb="10">
      <t>ジュウショ</t>
    </rPh>
    <phoneticPr fontId="1"/>
  </si>
  <si>
    <t>推薦機関名2：</t>
    <rPh sb="0" eb="2">
      <t>スイセン</t>
    </rPh>
    <rPh sb="2" eb="4">
      <t>キカン</t>
    </rPh>
    <rPh sb="4" eb="5">
      <t>メイ</t>
    </rPh>
    <phoneticPr fontId="1"/>
  </si>
  <si>
    <t>推薦機関名１：</t>
    <rPh sb="0" eb="2">
      <t>スイセン</t>
    </rPh>
    <rPh sb="2" eb="4">
      <t>キカン</t>
    </rPh>
    <rPh sb="4" eb="5">
      <t>メイ</t>
    </rPh>
    <phoneticPr fontId="1"/>
  </si>
  <si>
    <t>人数：</t>
    <rPh sb="0" eb="2">
      <t>ニンズウ</t>
    </rPh>
    <phoneticPr fontId="1"/>
  </si>
  <si>
    <t>送付先、送付数：</t>
    <phoneticPr fontId="1"/>
  </si>
  <si>
    <t>職位は、以下から該当する番号をプルダウンにて選んでください。</t>
    <rPh sb="0" eb="2">
      <t>ショクイ</t>
    </rPh>
    <rPh sb="4" eb="6">
      <t>イカ</t>
    </rPh>
    <rPh sb="8" eb="10">
      <t>ガイトウ</t>
    </rPh>
    <rPh sb="12" eb="14">
      <t>バンゴウ</t>
    </rPh>
    <rPh sb="22" eb="23">
      <t>エラ</t>
    </rPh>
    <phoneticPr fontId="1"/>
  </si>
  <si>
    <t>通訳時間</t>
    <rPh sb="0" eb="2">
      <t>ツウヤク</t>
    </rPh>
    <rPh sb="2" eb="4">
      <t>ジカン</t>
    </rPh>
    <phoneticPr fontId="1"/>
  </si>
  <si>
    <t>通訳者</t>
    <rPh sb="0" eb="2">
      <t>ツウヤク</t>
    </rPh>
    <rPh sb="2" eb="3">
      <t>シャ</t>
    </rPh>
    <phoneticPr fontId="1"/>
  </si>
  <si>
    <t>実際に担当した時間
（時間）</t>
    <rPh sb="0" eb="2">
      <t>ジッサイ</t>
    </rPh>
    <rPh sb="3" eb="5">
      <t>タントウ</t>
    </rPh>
    <rPh sb="7" eb="9">
      <t>ジカン</t>
    </rPh>
    <rPh sb="11" eb="13">
      <t>ジカン</t>
    </rPh>
    <phoneticPr fontId="1"/>
  </si>
  <si>
    <t>うち補助対象となる時間
（時間）</t>
    <rPh sb="2" eb="6">
      <t>ホジョタイショウ</t>
    </rPh>
    <rPh sb="9" eb="11">
      <t>ジカン</t>
    </rPh>
    <rPh sb="13" eb="15">
      <t>ジカン</t>
    </rPh>
    <phoneticPr fontId="1"/>
  </si>
  <si>
    <t>－</t>
    <phoneticPr fontId="1"/>
  </si>
  <si>
    <t>(Signature)</t>
    <phoneticPr fontId="1"/>
  </si>
  <si>
    <t>※交通費、宿泊費の支給対象となる遠隔地の定義および添付書類等は、海外研修実施マニュアルにてご確認ください。</t>
    <rPh sb="1" eb="4">
      <t>コウツウヒ</t>
    </rPh>
    <rPh sb="5" eb="8">
      <t>シュクハクヒ</t>
    </rPh>
    <rPh sb="9" eb="11">
      <t>シキュウ</t>
    </rPh>
    <rPh sb="11" eb="13">
      <t>タイショウ</t>
    </rPh>
    <rPh sb="16" eb="19">
      <t>エンカクチ</t>
    </rPh>
    <rPh sb="20" eb="22">
      <t>テイギ</t>
    </rPh>
    <rPh sb="25" eb="27">
      <t>テンプ</t>
    </rPh>
    <rPh sb="27" eb="30">
      <t>ショルイトウ</t>
    </rPh>
    <rPh sb="32" eb="38">
      <t>カイガイケンシュウジッシ</t>
    </rPh>
    <rPh sb="46" eb="48">
      <t>カクニン</t>
    </rPh>
    <phoneticPr fontId="1"/>
  </si>
  <si>
    <t>研修で使用したテキスト一式</t>
    <rPh sb="0" eb="2">
      <t>ケンシュウ</t>
    </rPh>
    <rPh sb="3" eb="5">
      <t>シヨウ</t>
    </rPh>
    <rPh sb="11" eb="13">
      <t>イッシキ</t>
    </rPh>
    <phoneticPr fontId="1"/>
  </si>
  <si>
    <t>【第三国型実務研修】</t>
    <rPh sb="1" eb="3">
      <t>ケンシュウ</t>
    </rPh>
    <rPh sb="3" eb="5">
      <t>ジッシ</t>
    </rPh>
    <rPh sb="6" eb="8">
      <t>ヨウス</t>
    </rPh>
    <rPh sb="9" eb="10">
      <t>ワ</t>
    </rPh>
    <phoneticPr fontId="1"/>
  </si>
  <si>
    <t>審査時人数</t>
    <rPh sb="0" eb="3">
      <t>シンサジ</t>
    </rPh>
    <rPh sb="3" eb="5">
      <t>ニンズウ</t>
    </rPh>
    <phoneticPr fontId="1"/>
  </si>
  <si>
    <t>審査時人数</t>
    <rPh sb="0" eb="3">
      <t>シンサジ</t>
    </rPh>
    <rPh sb="3" eb="5">
      <t>ニンズウ</t>
    </rPh>
    <phoneticPr fontId="7"/>
  </si>
  <si>
    <t>5.実施の理由及び目的</t>
    <phoneticPr fontId="1"/>
  </si>
  <si>
    <t>8.研修達成目標</t>
    <phoneticPr fontId="1"/>
  </si>
  <si>
    <t>海外研修実施希望申込書</t>
    <rPh sb="0" eb="2">
      <t>カイガイ</t>
    </rPh>
    <rPh sb="2" eb="4">
      <t>ケンシュウ</t>
    </rPh>
    <rPh sb="4" eb="6">
      <t>ジッシ</t>
    </rPh>
    <rPh sb="6" eb="8">
      <t>キボウ</t>
    </rPh>
    <rPh sb="8" eb="11">
      <t>モウシコミショ</t>
    </rPh>
    <phoneticPr fontId="1"/>
  </si>
  <si>
    <t>実施
希望
申込</t>
    <rPh sb="0" eb="2">
      <t>ジッシ</t>
    </rPh>
    <rPh sb="3" eb="5">
      <t>キボウ</t>
    </rPh>
    <rPh sb="6" eb="8">
      <t>モウシコミ</t>
    </rPh>
    <phoneticPr fontId="1"/>
  </si>
  <si>
    <t>③株主名簿等、出資者とその出資比率を記載した書類（写）（中堅・中小企業のみ）</t>
    <rPh sb="1" eb="3">
      <t>カブヌシ</t>
    </rPh>
    <rPh sb="3" eb="5">
      <t>メイボ</t>
    </rPh>
    <rPh sb="5" eb="6">
      <t>ナド</t>
    </rPh>
    <rPh sb="7" eb="10">
      <t>シュッシシャ</t>
    </rPh>
    <rPh sb="13" eb="15">
      <t>シュッシ</t>
    </rPh>
    <rPh sb="15" eb="17">
      <t>ヒリツ</t>
    </rPh>
    <rPh sb="18" eb="20">
      <t>キサイ</t>
    </rPh>
    <rPh sb="22" eb="24">
      <t>ショルイ</t>
    </rPh>
    <rPh sb="25" eb="26">
      <t>シャ</t>
    </rPh>
    <rPh sb="28" eb="30">
      <t>チュウケン</t>
    </rPh>
    <rPh sb="31" eb="33">
      <t>チュウショウ</t>
    </rPh>
    <rPh sb="33" eb="35">
      <t>キギョウ</t>
    </rPh>
    <phoneticPr fontId="1"/>
  </si>
  <si>
    <t>技術協力活用型・新興国市場開拓事業（研修・専門家派遣・寄附講座開設事業）</t>
  </si>
  <si>
    <t>AOTS担当者はここに審査日、審査回数を入れてください</t>
    <rPh sb="4" eb="7">
      <t>タントウシャ</t>
    </rPh>
    <rPh sb="11" eb="13">
      <t>シンサ</t>
    </rPh>
    <rPh sb="13" eb="14">
      <t>ビ</t>
    </rPh>
    <rPh sb="15" eb="17">
      <t>シンサ</t>
    </rPh>
    <rPh sb="17" eb="19">
      <t>カイスウ</t>
    </rPh>
    <rPh sb="20" eb="21">
      <t>イ</t>
    </rPh>
    <phoneticPr fontId="1"/>
  </si>
  <si>
    <t>年月日</t>
    <rPh sb="0" eb="3">
      <t>ネンガッピ</t>
    </rPh>
    <phoneticPr fontId="1"/>
  </si>
  <si>
    <t>審査回数</t>
    <rPh sb="0" eb="2">
      <t>シンサ</t>
    </rPh>
    <rPh sb="2" eb="4">
      <t>カイスウ</t>
    </rPh>
    <phoneticPr fontId="1"/>
  </si>
  <si>
    <t>5）</t>
  </si>
  <si>
    <r>
      <t>研修生の募集方法</t>
    </r>
    <r>
      <rPr>
        <sz val="11"/>
        <rFont val="ＭＳ Ｐ明朝"/>
        <family val="1"/>
        <charset val="128"/>
      </rPr>
      <t>（チェック☑し、括弧内に具体的にご入力ください。）</t>
    </r>
    <rPh sb="0" eb="3">
      <t>ケンシュウセイ</t>
    </rPh>
    <rPh sb="4" eb="6">
      <t>ボシュウ</t>
    </rPh>
    <rPh sb="6" eb="8">
      <t>ホウホウ</t>
    </rPh>
    <rPh sb="16" eb="18">
      <t>カッコ</t>
    </rPh>
    <rPh sb="18" eb="19">
      <t>ナイ</t>
    </rPh>
    <rPh sb="20" eb="23">
      <t>グタイテキ</t>
    </rPh>
    <rPh sb="25" eb="27">
      <t>ニュウリョク</t>
    </rPh>
    <phoneticPr fontId="1"/>
  </si>
  <si>
    <t>2025年6月1日付、技術協力活用型・新興国市場開拓事業（研修・専門家派遣・寄附講座開設事業）第10回審査委員会にて承認された海外研修について、下記の通り、内容を変更したいので申請します。</t>
    <phoneticPr fontId="1"/>
  </si>
  <si>
    <t>施設等利用料</t>
    <phoneticPr fontId="1"/>
  </si>
  <si>
    <t>実施の理由及び目的</t>
    <phoneticPr fontId="1"/>
  </si>
  <si>
    <t>研修達成目標</t>
    <phoneticPr fontId="1"/>
  </si>
  <si>
    <t>実施国・都市</t>
  </si>
  <si>
    <t>Email</t>
  </si>
  <si>
    <t>宿泊先住所</t>
  </si>
  <si>
    <t>海外協力機関名</t>
  </si>
  <si>
    <t>担当者Email</t>
  </si>
  <si>
    <t>申請機関名</t>
  </si>
  <si>
    <t>研修情報</t>
    <rPh sb="0" eb="4">
      <t>ケンシュウジョウホウ</t>
    </rPh>
    <phoneticPr fontId="1"/>
  </si>
  <si>
    <t>出張者</t>
    <phoneticPr fontId="1"/>
  </si>
  <si>
    <t>海外協力機関</t>
    <phoneticPr fontId="1"/>
  </si>
  <si>
    <t>申請機関</t>
    <phoneticPr fontId="1"/>
  </si>
  <si>
    <t>担当者TEL</t>
    <phoneticPr fontId="1"/>
  </si>
  <si>
    <t>出張期間</t>
    <rPh sb="0" eb="4">
      <t>シュッチョウキカン</t>
    </rPh>
    <phoneticPr fontId="1"/>
  </si>
  <si>
    <t>～</t>
    <phoneticPr fontId="1"/>
  </si>
  <si>
    <t>研修期間</t>
    <rPh sb="0" eb="4">
      <t>ケンシュウキカン</t>
    </rPh>
    <phoneticPr fontId="1"/>
  </si>
  <si>
    <t xml:space="preserve">    /  /</t>
    <phoneticPr fontId="1"/>
  </si>
  <si>
    <t>管理員</t>
    <rPh sb="0" eb="3">
      <t>カンリイン</t>
    </rPh>
    <phoneticPr fontId="1"/>
  </si>
  <si>
    <t>派遣講師</t>
    <rPh sb="0" eb="2">
      <t>ハケン</t>
    </rPh>
    <rPh sb="2" eb="4">
      <t>コウシ</t>
    </rPh>
    <phoneticPr fontId="1"/>
  </si>
  <si>
    <t>派遣通訳</t>
    <rPh sb="0" eb="2">
      <t>ハケン</t>
    </rPh>
    <rPh sb="2" eb="4">
      <t>ツウヤク</t>
    </rPh>
    <phoneticPr fontId="1"/>
  </si>
  <si>
    <t>役割</t>
    <rPh sb="0" eb="2">
      <t>ヤクワリ</t>
    </rPh>
    <phoneticPr fontId="1"/>
  </si>
  <si>
    <t>役割</t>
    <rPh sb="0" eb="2">
      <t>ヤクワリ</t>
    </rPh>
    <phoneticPr fontId="1"/>
  </si>
  <si>
    <t>研修開始日</t>
    <rPh sb="0" eb="5">
      <t>ケンシュウカイシビ</t>
    </rPh>
    <phoneticPr fontId="1"/>
  </si>
  <si>
    <t>研修終了日</t>
    <rPh sb="0" eb="5">
      <t>ケンシュウシュウリョウビ</t>
    </rPh>
    <phoneticPr fontId="1"/>
  </si>
  <si>
    <t>出発日</t>
    <rPh sb="0" eb="3">
      <t>シュッパツビ</t>
    </rPh>
    <phoneticPr fontId="1"/>
  </si>
  <si>
    <t>帰着日</t>
    <rPh sb="0" eb="3">
      <t>キチャクビ</t>
    </rPh>
    <phoneticPr fontId="1"/>
  </si>
  <si>
    <t>氏名</t>
    <rPh sb="0" eb="2">
      <t>シメイ</t>
    </rPh>
    <phoneticPr fontId="1"/>
  </si>
  <si>
    <t>担当者氏名</t>
    <rPh sb="3" eb="5">
      <t>シメイ</t>
    </rPh>
    <phoneticPr fontId="1"/>
  </si>
  <si>
    <t>宿泊先名</t>
    <phoneticPr fontId="1"/>
  </si>
  <si>
    <t>研修会場名</t>
    <rPh sb="4" eb="5">
      <t>メイ</t>
    </rPh>
    <phoneticPr fontId="1"/>
  </si>
  <si>
    <t>担当者氏名</t>
    <rPh sb="0" eb="3">
      <t>タントウシャ</t>
    </rPh>
    <rPh sb="3" eb="5">
      <t>シメイ</t>
    </rPh>
    <phoneticPr fontId="1"/>
  </si>
  <si>
    <t>研修会場名</t>
    <rPh sb="0" eb="2">
      <t>ケンシュウ</t>
    </rPh>
    <rPh sb="2" eb="4">
      <t>カイジョウ</t>
    </rPh>
    <rPh sb="4" eb="5">
      <t>メイ</t>
    </rPh>
    <phoneticPr fontId="1"/>
  </si>
  <si>
    <t>宿泊先名</t>
    <rPh sb="0" eb="2">
      <t>シュクハク</t>
    </rPh>
    <rPh sb="2" eb="3">
      <t>サキ</t>
    </rPh>
    <rPh sb="3" eb="4">
      <t>メイ</t>
    </rPh>
    <phoneticPr fontId="1"/>
  </si>
  <si>
    <t>甲</t>
    <rPh sb="0" eb="1">
      <t>コウ</t>
    </rPh>
    <phoneticPr fontId="1"/>
  </si>
  <si>
    <t>乙</t>
    <rPh sb="0" eb="1">
      <t>オツ</t>
    </rPh>
    <phoneticPr fontId="1"/>
  </si>
  <si>
    <t>丙</t>
    <rPh sb="0" eb="1">
      <t>ヘイ</t>
    </rPh>
    <phoneticPr fontId="1"/>
  </si>
  <si>
    <t>出張業務日程表（1人目）</t>
    <rPh sb="0" eb="2">
      <t>シュッチョウ</t>
    </rPh>
    <rPh sb="2" eb="4">
      <t>ギョウム</t>
    </rPh>
    <rPh sb="4" eb="7">
      <t>ニッテイヒョウ</t>
    </rPh>
    <rPh sb="9" eb="11">
      <t>ニンメ</t>
    </rPh>
    <phoneticPr fontId="1"/>
  </si>
  <si>
    <t>出張業務日程表（2人目）</t>
    <rPh sb="0" eb="2">
      <t>シュッチョウ</t>
    </rPh>
    <rPh sb="2" eb="4">
      <t>ギョウム</t>
    </rPh>
    <rPh sb="4" eb="7">
      <t>ニッテイヒョウ</t>
    </rPh>
    <phoneticPr fontId="1"/>
  </si>
  <si>
    <t>出張業務日程表（3人目）</t>
    <rPh sb="0" eb="2">
      <t>シュッチョウ</t>
    </rPh>
    <rPh sb="2" eb="4">
      <t>ギョウム</t>
    </rPh>
    <rPh sb="4" eb="7">
      <t>ニッテイヒョウ</t>
    </rPh>
    <phoneticPr fontId="1"/>
  </si>
  <si>
    <t>出張業務日程表（4人目）</t>
    <rPh sb="0" eb="2">
      <t>シュッチョウ</t>
    </rPh>
    <rPh sb="2" eb="4">
      <t>ギョウム</t>
    </rPh>
    <rPh sb="4" eb="7">
      <t>ニッテイヒョウ</t>
    </rPh>
    <phoneticPr fontId="1"/>
  </si>
  <si>
    <t>出張業務日程表（5人目）</t>
    <rPh sb="0" eb="2">
      <t>シュッチョウ</t>
    </rPh>
    <rPh sb="2" eb="4">
      <t>ギョウム</t>
    </rPh>
    <rPh sb="4" eb="7">
      <t>ニッテイヒョウ</t>
    </rPh>
    <phoneticPr fontId="1"/>
  </si>
  <si>
    <t>出張業務日程表（6人目）</t>
    <rPh sb="0" eb="2">
      <t>シュッチョウ</t>
    </rPh>
    <rPh sb="2" eb="4">
      <t>ギョウム</t>
    </rPh>
    <rPh sb="4" eb="7">
      <t>ニッテイヒョウ</t>
    </rPh>
    <rPh sb="9" eb="11">
      <t>ニンメ</t>
    </rPh>
    <phoneticPr fontId="1"/>
  </si>
  <si>
    <t>出張業務日程表、滞在費（実績）（1人目）</t>
    <rPh sb="8" eb="11">
      <t>タイザイヒ</t>
    </rPh>
    <rPh sb="12" eb="14">
      <t>ジッセキ</t>
    </rPh>
    <phoneticPr fontId="1"/>
  </si>
  <si>
    <t>出張業務日程表、滞在費（実績）（2人目）</t>
    <rPh sb="8" eb="11">
      <t>タイザイヒ</t>
    </rPh>
    <rPh sb="12" eb="14">
      <t>ジッセキ</t>
    </rPh>
    <phoneticPr fontId="1"/>
  </si>
  <si>
    <t>出張業務日程表、滞在費（実績）（3人目）</t>
    <rPh sb="8" eb="11">
      <t>タイザイヒ</t>
    </rPh>
    <rPh sb="12" eb="14">
      <t>ジッセキ</t>
    </rPh>
    <phoneticPr fontId="1"/>
  </si>
  <si>
    <t>出張業務日程表、滞在費（実績）（4人目）</t>
    <rPh sb="8" eb="11">
      <t>タイザイヒ</t>
    </rPh>
    <rPh sb="12" eb="14">
      <t>ジッセキ</t>
    </rPh>
    <phoneticPr fontId="1"/>
  </si>
  <si>
    <t>出張業務日程表、滞在費（実績）（5人目）</t>
    <rPh sb="8" eb="11">
      <t>タイザイヒ</t>
    </rPh>
    <rPh sb="12" eb="14">
      <t>ジッセキ</t>
    </rPh>
    <phoneticPr fontId="1"/>
  </si>
  <si>
    <t>出張業務日程表、滞在費（実績）（6人目）</t>
    <rPh sb="8" eb="11">
      <t>タイザイヒ</t>
    </rPh>
    <rPh sb="12" eb="14">
      <t>ジッセキ</t>
    </rPh>
    <phoneticPr fontId="1"/>
  </si>
  <si>
    <t>講師名→</t>
    <rPh sb="0" eb="3">
      <t>コウシメイ</t>
    </rPh>
    <phoneticPr fontId="1"/>
  </si>
  <si>
    <t>積算根拠</t>
    <rPh sb="0" eb="2">
      <t>セキサン</t>
    </rPh>
    <rPh sb="2" eb="4">
      <t>コンキョ</t>
    </rPh>
    <phoneticPr fontId="1"/>
  </si>
  <si>
    <t>宿泊先TEL</t>
    <rPh sb="0" eb="2">
      <t>シュクハク</t>
    </rPh>
    <rPh sb="2" eb="3">
      <t>サキ</t>
    </rPh>
    <phoneticPr fontId="1"/>
  </si>
  <si>
    <t>宿泊先TEL</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</si>
</sst>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9">
    <numFmt numFmtId="5" formatCode="&quot;¥&quot;#,##0;&quot;¥&quot;\-#,##0"/>
    <numFmt numFmtId="176" formatCode="#,###&quot;名&quot;"/>
    <numFmt numFmtId="177" formatCode="[$-F800]dddd\,\ mmmm\ dd\,\ yyyy"/>
    <numFmt numFmtId="178" formatCode="yyyy&quot;年&quot;m&quot;月&quot;;@"/>
    <numFmt numFmtId="179" formatCode="&quot;（&quot;#,###&quot;日間）&quot;"/>
    <numFmt numFmtId="180" formatCode="#,###&quot;円&quot;"/>
    <numFmt numFmtId="181" formatCode="#,###&quot;日間&quot;"/>
    <numFmt numFmtId="182" formatCode="&quot;(&quot;aaa&quot;)&quot;"/>
    <numFmt numFmtId="183" formatCode="0.0&quot; hrs&quot;"/>
    <numFmt numFmtId="184" formatCode="#,##0.0_ "/>
    <numFmt numFmtId="185" formatCode="&quot;（実施国：&quot;@&quot;）&quot;"/>
    <numFmt numFmtId="186" formatCode="#&quot;年&quot;"/>
    <numFmt numFmtId="187" formatCode="#,###&quot;千円&quot;"/>
    <numFmt numFmtId="188" formatCode="#,###&quot;人&quot;"/>
    <numFmt numFmtId="189" formatCode="&quot;（予定人数：&quot;#&quot;名）&quot;"/>
    <numFmt numFmtId="190" formatCode="#&quot;年／&quot;"/>
    <numFmt numFmtId="191" formatCode="#,###&quot;名／&quot;"/>
    <numFmt numFmtId="192" formatCode="#,###&quot;千円／&quot;"/>
    <numFmt numFmtId="193" formatCode="#&quot;級&quot;"/>
    <numFmt numFmtId="194" formatCode="#&quot;月&quot;"/>
    <numFmt numFmtId="195" formatCode="#,##0_ ;[Red]\-#,##0\ "/>
    <numFmt numFmtId="196" formatCode="&quot;（満　&quot;#&quot;　歳）&quot;"/>
    <numFmt numFmtId="197" formatCode="&quot;合計参加人数：　&quot;#,###&quot;　名&quot;"/>
    <numFmt numFmtId="198" formatCode="#,###&quot;　名、&quot;"/>
    <numFmt numFmtId="199" formatCode="#,###&quot;　名）&quot;"/>
    <numFmt numFmtId="200" formatCode="#&quot;日&quot;"/>
    <numFmt numFmtId="201" formatCode="#&quot;　日】&quot;"/>
    <numFmt numFmtId="202" formatCode="&quot;（&quot;aaa&quot;）&quot;"/>
    <numFmt numFmtId="203" formatCode="[$-409]mmmm\ d\,\ yyyy;@"/>
    <numFmt numFmtId="204" formatCode="#,##0.00_ "/>
    <numFmt numFmtId="205" formatCode="[$-409]mmm/d/yyyy;@"/>
    <numFmt numFmtId="206" formatCode="#,##0&quot;名&quot;"/>
    <numFmt numFmtId="207" formatCode="#,##0&quot;千円&quot;"/>
    <numFmt numFmtId="208" formatCode="#,##0_ "/>
    <numFmt numFmtId="209" formatCode="#,##0_);[Red]\(#,##0\)"/>
    <numFmt numFmtId="210" formatCode="#,##0.00_);[Red]\(#,##0.00\)"/>
    <numFmt numFmtId="211" formatCode="0.0_ "/>
    <numFmt numFmtId="212" formatCode="yyyy&quot;年&quot;m&quot;月&quot;d&quot;日&quot;;@"/>
    <numFmt numFmtId="213" formatCode="0_ "/>
    <numFmt numFmtId="214" formatCode="#,##0&quot;円&quot;"/>
    <numFmt numFmtId="215" formatCode="###&quot;名&quot;"/>
    <numFmt numFmtId="216" formatCode="@&quot;　様&quot;"/>
    <numFmt numFmtId="217" formatCode="#&quot;名&quot;"/>
    <numFmt numFmtId="218" formatCode="yyyy/m/d;@"/>
    <numFmt numFmtId="219" formatCode="#,###&quot;%&quot;"/>
    <numFmt numFmtId="220" formatCode="0_);[Red]\(0\)"/>
    <numFmt numFmtId="221" formatCode="####&quot;年&quot;"/>
    <numFmt numFmtId="222" formatCode="&quot; &quot;#,###&quot; 名&quot;"/>
    <numFmt numFmtId="223" formatCode="0.0_);[Red]\(0.0\)"/>
  </numFmts>
  <fonts count="107">
    <font>
      <sz val="11"/>
      <color theme="1"/>
      <name val="ＭＳ Ｐゴシック"/>
      <family val="2"/>
      <charset val="128"/>
      <scheme val="minor"/>
    </font>
    <font>
      <sz val="6"/>
      <name val="ＭＳ Ｐゴシック"/>
      <family val="2"/>
      <charset val="128"/>
      <scheme val="minor"/>
    </font>
    <font>
      <b/>
      <sz val="14"/>
      <color theme="1"/>
      <name val="ＭＳ Ｐ明朝"/>
      <family val="1"/>
      <charset val="128"/>
    </font>
    <font>
      <sz val="11"/>
      <color theme="1"/>
      <name val="ＭＳ Ｐ明朝"/>
      <family val="1"/>
      <charset val="128"/>
    </font>
    <font>
      <b/>
      <sz val="12"/>
      <color theme="1"/>
      <name val="ＭＳ Ｐ明朝"/>
      <family val="1"/>
      <charset val="128"/>
    </font>
    <font>
      <b/>
      <sz val="11"/>
      <color theme="1"/>
      <name val="ＭＳ Ｐ明朝"/>
      <family val="1"/>
      <charset val="128"/>
    </font>
    <font>
      <sz val="11"/>
      <color rgb="FFFF0000"/>
      <name val="ＭＳ Ｐ明朝"/>
      <family val="1"/>
      <charset val="128"/>
    </font>
    <font>
      <b/>
      <sz val="11"/>
      <color rgb="FFFF0000"/>
      <name val="ＭＳ Ｐ明朝"/>
      <family val="1"/>
      <charset val="128"/>
    </font>
    <font>
      <sz val="12"/>
      <color theme="1"/>
      <name val="ＭＳ Ｐ明朝"/>
      <family val="1"/>
      <charset val="128"/>
    </font>
    <font>
      <vertAlign val="superscript"/>
      <sz val="11"/>
      <color theme="1"/>
      <name val="ＭＳ Ｐ明朝"/>
      <family val="1"/>
      <charset val="128"/>
    </font>
    <font>
      <sz val="10"/>
      <color theme="1"/>
      <name val="ＭＳ Ｐ明朝"/>
      <family val="1"/>
      <charset val="128"/>
    </font>
    <font>
      <b/>
      <vertAlign val="superscript"/>
      <sz val="11"/>
      <color theme="1"/>
      <name val="ＭＳ Ｐ明朝"/>
      <family val="1"/>
      <charset val="128"/>
    </font>
    <font>
      <sz val="11"/>
      <name val="ＭＳ Ｐゴシック"/>
      <family val="3"/>
      <charset val="128"/>
    </font>
    <font>
      <sz val="10"/>
      <name val="ＭＳ Ｐ明朝"/>
      <family val="1"/>
      <charset val="128"/>
    </font>
    <font>
      <sz val="9"/>
      <color theme="1"/>
      <name val="ＭＳ Ｐ明朝"/>
      <family val="1"/>
      <charset val="128"/>
    </font>
    <font>
      <sz val="10"/>
      <color indexed="81"/>
      <name val="ＭＳ Ｐゴシック"/>
      <family val="3"/>
      <charset val="128"/>
    </font>
    <font>
      <sz val="11"/>
      <name val="ＭＳ 明朝"/>
      <family val="1"/>
      <charset val="128"/>
    </font>
    <font>
      <sz val="11"/>
      <name val="ＭＳ Ｐ明朝"/>
      <family val="1"/>
      <charset val="128"/>
    </font>
    <font>
      <b/>
      <sz val="11"/>
      <color theme="3"/>
      <name val="ＭＳ Ｐゴシック"/>
      <family val="2"/>
      <charset val="128"/>
      <scheme val="minor"/>
    </font>
    <font>
      <sz val="11"/>
      <color theme="1"/>
      <name val="Times New Roman"/>
      <family val="1"/>
    </font>
    <font>
      <sz val="14"/>
      <color theme="1"/>
      <name val="Times New Roman"/>
      <family val="1"/>
    </font>
    <font>
      <b/>
      <sz val="11"/>
      <color theme="1"/>
      <name val="Times New Roman"/>
      <family val="1"/>
    </font>
    <font>
      <b/>
      <sz val="14"/>
      <color theme="1"/>
      <name val="Times New Roman"/>
      <family val="1"/>
    </font>
    <font>
      <sz val="11"/>
      <color theme="1"/>
      <name val="ＭＳ Ｐゴシック"/>
      <family val="2"/>
      <charset val="128"/>
      <scheme val="minor"/>
    </font>
    <font>
      <u/>
      <sz val="11"/>
      <color theme="1"/>
      <name val="ＭＳ Ｐ明朝"/>
      <family val="1"/>
      <charset val="128"/>
    </font>
    <font>
      <b/>
      <sz val="14"/>
      <color theme="1"/>
      <name val="ＭＳ Ｐゴシック"/>
      <family val="2"/>
      <charset val="128"/>
      <scheme val="minor"/>
    </font>
    <font>
      <sz val="11"/>
      <color rgb="FF0070C0"/>
      <name val="ＭＳ Ｐ明朝"/>
      <family val="1"/>
      <charset val="128"/>
    </font>
    <font>
      <sz val="11"/>
      <color rgb="FF002060"/>
      <name val="ＭＳ Ｐ明朝"/>
      <family val="1"/>
      <charset val="128"/>
    </font>
    <font>
      <sz val="10"/>
      <color rgb="FF0070C0"/>
      <name val="ＭＳ Ｐ明朝"/>
      <family val="1"/>
      <charset val="128"/>
    </font>
    <font>
      <sz val="11"/>
      <color rgb="FF0070C0"/>
      <name val="ＭＳ Ｐゴシック"/>
      <family val="2"/>
      <charset val="128"/>
      <scheme val="minor"/>
    </font>
    <font>
      <sz val="11"/>
      <color rgb="FF002060"/>
      <name val="Times New Roman"/>
      <family val="1"/>
    </font>
    <font>
      <sz val="14"/>
      <color rgb="FF002060"/>
      <name val="Times New Roman"/>
      <family val="1"/>
    </font>
    <font>
      <sz val="11"/>
      <name val="Times New Roman"/>
      <family val="1"/>
    </font>
    <font>
      <sz val="11"/>
      <color rgb="FF0070C0"/>
      <name val="Times New Roman"/>
      <family val="1"/>
    </font>
    <font>
      <sz val="12"/>
      <color rgb="FF0070C0"/>
      <name val="ＭＳ Ｐ明朝"/>
      <family val="1"/>
      <charset val="128"/>
    </font>
    <font>
      <u/>
      <sz val="11"/>
      <name val="ＭＳ Ｐ明朝"/>
      <family val="1"/>
      <charset val="128"/>
    </font>
    <font>
      <sz val="11"/>
      <name val="ＭＳ Ｐゴシック"/>
      <family val="2"/>
      <charset val="128"/>
      <scheme val="minor"/>
    </font>
    <font>
      <b/>
      <sz val="11"/>
      <name val="ＭＳ Ｐ明朝"/>
      <family val="1"/>
      <charset val="128"/>
    </font>
    <font>
      <sz val="10"/>
      <color theme="1"/>
      <name val="ＭＳ Ｐゴシック"/>
      <family val="2"/>
      <charset val="128"/>
      <scheme val="minor"/>
    </font>
    <font>
      <sz val="10"/>
      <color theme="1"/>
      <name val="ＭＳ Ｐゴシック"/>
      <family val="3"/>
      <charset val="128"/>
      <scheme val="minor"/>
    </font>
    <font>
      <sz val="10"/>
      <color rgb="FF000000"/>
      <name val="ＭＳ Ｐゴシック"/>
      <family val="2"/>
      <charset val="128"/>
    </font>
    <font>
      <sz val="9"/>
      <color indexed="81"/>
      <name val="MS P ゴシック"/>
      <family val="3"/>
      <charset val="128"/>
    </font>
    <font>
      <sz val="9"/>
      <color rgb="FF000000"/>
      <name val="Meiryo UI"/>
      <family val="3"/>
      <charset val="128"/>
    </font>
    <font>
      <sz val="11"/>
      <color indexed="81"/>
      <name val="MS P ゴシック"/>
      <family val="3"/>
      <charset val="128"/>
    </font>
    <font>
      <sz val="14"/>
      <name val="ＭＳ Ｐゴシック"/>
      <family val="3"/>
      <charset val="128"/>
    </font>
    <font>
      <sz val="6"/>
      <name val="ＭＳ Ｐゴシック"/>
      <family val="3"/>
      <charset val="128"/>
    </font>
    <font>
      <sz val="9"/>
      <name val="ＭＳ Ｐゴシック"/>
      <family val="3"/>
      <charset val="128"/>
    </font>
    <font>
      <u/>
      <sz val="11"/>
      <name val="ＭＳ Ｐゴシック"/>
      <family val="3"/>
      <charset val="128"/>
    </font>
    <font>
      <sz val="12"/>
      <name val="ＭＳ Ｐゴシック"/>
      <family val="3"/>
      <charset val="128"/>
    </font>
    <font>
      <sz val="11"/>
      <color indexed="10"/>
      <name val="ＭＳ Ｐゴシック"/>
      <family val="3"/>
      <charset val="128"/>
    </font>
    <font>
      <sz val="8"/>
      <name val="ＭＳ Ｐゴシック"/>
      <family val="3"/>
      <charset val="128"/>
    </font>
    <font>
      <sz val="12"/>
      <name val="ＭＳ Ｐ明朝"/>
      <family val="1"/>
      <charset val="128"/>
    </font>
    <font>
      <sz val="10"/>
      <name val="ＭＳ Ｐゴシック"/>
      <family val="3"/>
      <charset val="128"/>
    </font>
    <font>
      <b/>
      <sz val="11"/>
      <name val="ＭＳ Ｐゴシック"/>
      <family val="3"/>
      <charset val="128"/>
    </font>
    <font>
      <b/>
      <sz val="12"/>
      <name val="ＭＳ Ｐ明朝"/>
      <family val="1"/>
      <charset val="128"/>
    </font>
    <font>
      <sz val="11"/>
      <color theme="1"/>
      <name val="ＭＳ Ｐゴシック"/>
      <family val="3"/>
      <charset val="128"/>
      <scheme val="minor"/>
    </font>
    <font>
      <sz val="16"/>
      <color theme="1"/>
      <name val="ＭＳ Ｐゴシック"/>
      <family val="2"/>
      <charset val="128"/>
      <scheme val="minor"/>
    </font>
    <font>
      <b/>
      <sz val="28"/>
      <color theme="1"/>
      <name val="ＭＳ Ｐ明朝"/>
      <family val="1"/>
      <charset val="128"/>
    </font>
    <font>
      <b/>
      <sz val="10"/>
      <color theme="1"/>
      <name val="ＭＳ Ｐ明朝"/>
      <family val="1"/>
      <charset val="128"/>
    </font>
    <font>
      <b/>
      <sz val="10"/>
      <color rgb="FFC00000"/>
      <name val="ＭＳ Ｐ明朝"/>
      <family val="1"/>
      <charset val="128"/>
    </font>
    <font>
      <b/>
      <sz val="14"/>
      <color rgb="FFFFFFFF"/>
      <name val="ＭＳ Ｐ明朝"/>
      <family val="1"/>
      <charset val="128"/>
    </font>
    <font>
      <b/>
      <u/>
      <sz val="11"/>
      <color theme="1"/>
      <name val="ＭＳ Ｐ明朝"/>
      <family val="1"/>
      <charset val="128"/>
    </font>
    <font>
      <sz val="8"/>
      <name val="ＭＳ Ｐ明朝"/>
      <family val="1"/>
      <charset val="128"/>
    </font>
    <font>
      <b/>
      <sz val="11"/>
      <color rgb="FFFFFFFF"/>
      <name val="ＭＳ Ｐ明朝"/>
      <family val="1"/>
      <charset val="128"/>
    </font>
    <font>
      <sz val="9"/>
      <name val="ＭＳ Ｐ明朝"/>
      <family val="1"/>
      <charset val="128"/>
    </font>
    <font>
      <b/>
      <sz val="10"/>
      <name val="ＭＳ Ｐ明朝"/>
      <family val="1"/>
      <charset val="128"/>
    </font>
    <font>
      <sz val="8"/>
      <color theme="1"/>
      <name val="Meiryo UI"/>
      <family val="3"/>
      <charset val="128"/>
    </font>
    <font>
      <b/>
      <sz val="14"/>
      <name val="MS P 明朝"/>
      <family val="3"/>
      <charset val="128"/>
    </font>
    <font>
      <sz val="8"/>
      <color rgb="FF002060"/>
      <name val="Meiryo UI"/>
      <family val="3"/>
      <charset val="128"/>
    </font>
    <font>
      <b/>
      <sz val="9"/>
      <color rgb="FFFF0000"/>
      <name val="ＭＳ Ｐ明朝"/>
      <family val="1"/>
      <charset val="128"/>
    </font>
    <font>
      <sz val="11"/>
      <name val="ＭＳ Ｐゴシック"/>
      <family val="3"/>
      <charset val="128"/>
      <scheme val="minor"/>
    </font>
    <font>
      <sz val="10"/>
      <name val="ＭＳ Ｐゴシック"/>
      <family val="3"/>
      <charset val="128"/>
      <scheme val="minor"/>
    </font>
    <font>
      <sz val="12"/>
      <color indexed="81"/>
      <name val="MS P ゴシック"/>
      <family val="3"/>
      <charset val="128"/>
    </font>
    <font>
      <sz val="10"/>
      <name val="ＭＳ Ｐゴシック"/>
      <family val="2"/>
      <charset val="128"/>
      <scheme val="minor"/>
    </font>
    <font>
      <sz val="12"/>
      <name val="Osaka"/>
      <family val="3"/>
      <charset val="128"/>
    </font>
    <font>
      <sz val="10"/>
      <color indexed="81"/>
      <name val="MS P ゴシック"/>
      <family val="3"/>
      <charset val="128"/>
    </font>
    <font>
      <b/>
      <sz val="14"/>
      <name val="ＭＳ Ｐ明朝"/>
      <family val="1"/>
      <charset val="128"/>
    </font>
    <font>
      <sz val="11"/>
      <name val="Arial"/>
      <family val="2"/>
    </font>
    <font>
      <sz val="9"/>
      <color rgb="FFC00000"/>
      <name val="ＭＳ Ｐ明朝"/>
      <family val="1"/>
      <charset val="128"/>
    </font>
    <font>
      <b/>
      <sz val="11"/>
      <color theme="0"/>
      <name val="ＭＳ Ｐゴシック"/>
      <family val="3"/>
      <charset val="128"/>
    </font>
    <font>
      <sz val="8"/>
      <color theme="1"/>
      <name val="ＭＳ Ｐゴシック"/>
      <family val="3"/>
      <charset val="128"/>
      <scheme val="minor"/>
    </font>
    <font>
      <i/>
      <sz val="9"/>
      <color rgb="FF0070C0"/>
      <name val="ＭＳ Ｐ明朝"/>
      <family val="1"/>
      <charset val="128"/>
    </font>
    <font>
      <sz val="9"/>
      <color rgb="FF0070C0"/>
      <name val="ＭＳ Ｐ明朝"/>
      <family val="1"/>
      <charset val="128"/>
    </font>
    <font>
      <sz val="6"/>
      <color theme="1"/>
      <name val="ＭＳ Ｐ明朝"/>
      <family val="1"/>
      <charset val="128"/>
    </font>
    <font>
      <sz val="11"/>
      <color rgb="FFFF0000"/>
      <name val="ＭＳ Ｐゴシック"/>
      <family val="3"/>
      <charset val="128"/>
    </font>
    <font>
      <b/>
      <sz val="11"/>
      <name val="ＭＳ Ｐゴシック"/>
      <family val="3"/>
      <charset val="128"/>
      <scheme val="minor"/>
    </font>
    <font>
      <sz val="9"/>
      <name val="ＭＳ Ｐゴシック"/>
      <family val="3"/>
      <charset val="128"/>
      <scheme val="minor"/>
    </font>
    <font>
      <sz val="8"/>
      <name val="ＭＳ Ｐゴシック"/>
      <family val="3"/>
      <charset val="128"/>
      <scheme val="minor"/>
    </font>
    <font>
      <sz val="8"/>
      <color rgb="FF000000"/>
      <name val="ＭＳ Ｐゴシック"/>
      <family val="3"/>
      <charset val="128"/>
      <scheme val="minor"/>
    </font>
    <font>
      <sz val="11"/>
      <color theme="1"/>
      <name val="ＭＳ Ｐゴシック"/>
      <family val="3"/>
      <charset val="128"/>
    </font>
    <font>
      <strike/>
      <sz val="11"/>
      <name val="ＭＳ Ｐ明朝"/>
      <family val="1"/>
      <charset val="128"/>
    </font>
    <font>
      <sz val="9"/>
      <color theme="1"/>
      <name val="ＭＳ Ｐゴシック"/>
      <family val="3"/>
      <charset val="128"/>
      <scheme val="minor"/>
    </font>
    <font>
      <sz val="11"/>
      <color theme="0" tint="-0.34998626667073579"/>
      <name val="ＭＳ Ｐ明朝"/>
      <family val="1"/>
      <charset val="128"/>
    </font>
    <font>
      <sz val="10"/>
      <color rgb="FFFFFFCC"/>
      <name val="ＭＳ Ｐ明朝"/>
      <family val="1"/>
      <charset val="128"/>
    </font>
    <font>
      <sz val="10"/>
      <color theme="0" tint="-0.34998626667073579"/>
      <name val="ＭＳ Ｐ明朝"/>
      <family val="1"/>
      <charset val="128"/>
    </font>
    <font>
      <b/>
      <sz val="11"/>
      <color theme="0" tint="-0.34998626667073579"/>
      <name val="ＭＳ Ｐ明朝"/>
      <family val="1"/>
      <charset val="128"/>
    </font>
    <font>
      <sz val="10"/>
      <color theme="0" tint="-0.34998626667073579"/>
      <name val="ＭＳ Ｐゴシック"/>
      <family val="2"/>
      <charset val="128"/>
      <scheme val="minor"/>
    </font>
    <font>
      <sz val="9"/>
      <color theme="1"/>
      <name val="ＭＳ Ｐゴシック"/>
      <family val="2"/>
      <charset val="128"/>
      <scheme val="minor"/>
    </font>
    <font>
      <sz val="9"/>
      <name val="ＭＳ Ｐゴシック"/>
      <family val="2"/>
      <charset val="128"/>
      <scheme val="minor"/>
    </font>
    <font>
      <sz val="8"/>
      <color rgb="FF0070C0"/>
      <name val="Meiryo UI"/>
      <family val="3"/>
      <charset val="128"/>
    </font>
    <font>
      <sz val="11"/>
      <color theme="0" tint="-0.34998626667073579"/>
      <name val="ＭＳ Ｐゴシック"/>
      <family val="3"/>
      <charset val="128"/>
    </font>
    <font>
      <sz val="10"/>
      <color rgb="FF0070C0"/>
      <name val="ＭＳ Ｐゴシック"/>
      <family val="3"/>
      <charset val="128"/>
      <scheme val="minor"/>
    </font>
    <font>
      <sz val="12"/>
      <color rgb="FFFF0000"/>
      <name val="ＭＳ Ｐ明朝"/>
      <family val="1"/>
      <charset val="128"/>
    </font>
    <font>
      <b/>
      <sz val="11"/>
      <color rgb="FF0066FF"/>
      <name val="ＭＳ Ｐ明朝"/>
      <family val="1"/>
      <charset val="128"/>
    </font>
    <font>
      <sz val="11"/>
      <color theme="4" tint="-0.249977111117893"/>
      <name val="ＭＳ Ｐ明朝"/>
      <family val="1"/>
      <charset val="128"/>
    </font>
    <font>
      <b/>
      <sz val="9"/>
      <color theme="1"/>
      <name val="ＭＳ Ｐゴシック"/>
      <family val="3"/>
      <charset val="128"/>
      <scheme val="minor"/>
    </font>
    <font>
      <b/>
      <sz val="9"/>
      <name val="ＭＳ Ｐゴシック"/>
      <family val="3"/>
      <charset val="128"/>
      <scheme val="minor"/>
    </font>
  </fonts>
  <fills count="17">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rgb="FFFFFFCC"/>
        <bgColor indexed="64"/>
      </patternFill>
    </fill>
    <fill>
      <patternFill patternType="solid">
        <fgColor rgb="FFCCFFFF"/>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indexed="42"/>
        <bgColor indexed="64"/>
      </patternFill>
    </fill>
    <fill>
      <patternFill patternType="solid">
        <fgColor theme="0" tint="-0.249977111117893"/>
        <bgColor indexed="64"/>
      </patternFill>
    </fill>
    <fill>
      <patternFill patternType="solid">
        <fgColor rgb="FFFFFF00"/>
        <bgColor indexed="64"/>
      </patternFill>
    </fill>
    <fill>
      <patternFill patternType="solid">
        <fgColor rgb="FF006666"/>
        <bgColor indexed="64"/>
      </patternFill>
    </fill>
    <fill>
      <patternFill patternType="solid">
        <fgColor rgb="FFCCECFF"/>
        <bgColor indexed="64"/>
      </patternFill>
    </fill>
    <fill>
      <patternFill patternType="solid">
        <fgColor theme="8" tint="-0.249977111117893"/>
        <bgColor indexed="64"/>
      </patternFill>
    </fill>
  </fills>
  <borders count="197">
    <border>
      <left/>
      <right/>
      <top/>
      <bottom/>
      <diagonal/>
    </border>
    <border>
      <left style="medium">
        <color indexed="64"/>
      </left>
      <right style="dotted">
        <color indexed="64"/>
      </right>
      <top style="dotted">
        <color indexed="64"/>
      </top>
      <bottom style="dotted">
        <color indexed="64"/>
      </bottom>
      <diagonal/>
    </border>
    <border>
      <left style="medium">
        <color indexed="64"/>
      </left>
      <right style="dotted">
        <color indexed="64"/>
      </right>
      <top style="dotted">
        <color indexed="64"/>
      </top>
      <bottom style="medium">
        <color indexed="64"/>
      </bottom>
      <diagonal/>
    </border>
    <border>
      <left style="medium">
        <color indexed="64"/>
      </left>
      <right style="dotted">
        <color indexed="64"/>
      </right>
      <top/>
      <bottom style="dotted">
        <color indexed="64"/>
      </bottom>
      <diagonal/>
    </border>
    <border>
      <left/>
      <right style="medium">
        <color indexed="64"/>
      </right>
      <top style="dotted">
        <color indexed="64"/>
      </top>
      <bottom style="medium">
        <color indexed="64"/>
      </bottom>
      <diagonal/>
    </border>
    <border>
      <left/>
      <right style="medium">
        <color indexed="64"/>
      </right>
      <top style="dotted">
        <color indexed="64"/>
      </top>
      <bottom style="dotted">
        <color indexed="64"/>
      </bottom>
      <diagonal/>
    </border>
    <border>
      <left/>
      <right/>
      <top style="dotted">
        <color indexed="64"/>
      </top>
      <bottom style="medium">
        <color indexed="64"/>
      </bottom>
      <diagonal/>
    </border>
    <border>
      <left/>
      <right/>
      <top style="dotted">
        <color indexed="64"/>
      </top>
      <bottom style="dotted">
        <color indexed="64"/>
      </bottom>
      <diagonal/>
    </border>
    <border>
      <left style="medium">
        <color indexed="64"/>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thin">
        <color indexed="64"/>
      </top>
      <bottom/>
      <diagonal/>
    </border>
    <border>
      <left/>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diagonal/>
    </border>
    <border>
      <left/>
      <right/>
      <top style="hair">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thin">
        <color indexed="64"/>
      </right>
      <top style="hair">
        <color indexed="64"/>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top/>
      <bottom style="medium">
        <color indexed="64"/>
      </bottom>
      <diagonal/>
    </border>
    <border>
      <left style="thin">
        <color indexed="64"/>
      </left>
      <right style="thin">
        <color indexed="64"/>
      </right>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thin">
        <color indexed="64"/>
      </top>
      <bottom style="hair">
        <color indexed="64"/>
      </bottom>
      <diagonal/>
    </border>
    <border>
      <left style="hair">
        <color indexed="64"/>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medium">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bottom style="hair">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dotted">
        <color indexed="64"/>
      </top>
      <bottom style="hair">
        <color indexed="64"/>
      </bottom>
      <diagonal/>
    </border>
    <border>
      <left/>
      <right/>
      <top style="dotted">
        <color indexed="64"/>
      </top>
      <bottom style="hair">
        <color indexed="64"/>
      </bottom>
      <diagonal/>
    </border>
    <border>
      <left/>
      <right style="thin">
        <color indexed="64"/>
      </right>
      <top style="dotted">
        <color indexed="64"/>
      </top>
      <bottom style="hair">
        <color indexed="64"/>
      </bottom>
      <diagonal/>
    </border>
    <border>
      <left style="thin">
        <color indexed="64"/>
      </left>
      <right style="thin">
        <color indexed="64"/>
      </right>
      <top style="dotted">
        <color indexed="64"/>
      </top>
      <bottom style="hair">
        <color indexed="64"/>
      </bottom>
      <diagonal/>
    </border>
    <border>
      <left style="thin">
        <color indexed="64"/>
      </left>
      <right style="medium">
        <color indexed="64"/>
      </right>
      <top style="dotted">
        <color indexed="64"/>
      </top>
      <bottom style="hair">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dotted">
        <color indexed="64"/>
      </left>
      <right/>
      <top style="dotted">
        <color indexed="64"/>
      </top>
      <bottom style="medium">
        <color indexed="64"/>
      </bottom>
      <diagonal/>
    </border>
    <border>
      <left style="dotted">
        <color indexed="64"/>
      </left>
      <right/>
      <top style="dotted">
        <color indexed="64"/>
      </top>
      <bottom style="dotted">
        <color indexed="64"/>
      </bottom>
      <diagonal/>
    </border>
    <border>
      <left style="medium">
        <color indexed="64"/>
      </left>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style="dotted">
        <color indexed="64"/>
      </top>
      <bottom/>
      <diagonal/>
    </border>
    <border>
      <left style="thin">
        <color indexed="64"/>
      </left>
      <right style="thin">
        <color indexed="64"/>
      </right>
      <top style="dotted">
        <color indexed="64"/>
      </top>
      <bottom/>
      <diagonal/>
    </border>
    <border>
      <left/>
      <right style="thin">
        <color indexed="64"/>
      </right>
      <top style="dotted">
        <color indexed="64"/>
      </top>
      <bottom/>
      <diagonal/>
    </border>
    <border>
      <left/>
      <right/>
      <top style="dotted">
        <color indexed="64"/>
      </top>
      <bottom/>
      <diagonal/>
    </border>
    <border>
      <left style="medium">
        <color indexed="64"/>
      </left>
      <right style="dotted">
        <color indexed="64"/>
      </right>
      <top style="dotted">
        <color indexed="64"/>
      </top>
      <bottom/>
      <diagonal/>
    </border>
    <border>
      <left/>
      <right style="medium">
        <color indexed="64"/>
      </right>
      <top style="dotted">
        <color indexed="64"/>
      </top>
      <bottom/>
      <diagonal/>
    </border>
    <border>
      <left style="thin">
        <color indexed="64"/>
      </left>
      <right style="thin">
        <color indexed="64"/>
      </right>
      <top style="thin">
        <color indexed="64"/>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thin">
        <color indexed="64"/>
      </left>
      <right style="thin">
        <color indexed="64"/>
      </right>
      <top style="hair">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dotted">
        <color indexed="64"/>
      </left>
      <right/>
      <top style="dotted">
        <color indexed="64"/>
      </top>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bottom style="hair">
        <color indexed="64"/>
      </bottom>
      <diagonal/>
    </border>
    <border>
      <left style="thin">
        <color indexed="64"/>
      </left>
      <right style="thin">
        <color indexed="64"/>
      </right>
      <top style="medium">
        <color indexed="64"/>
      </top>
      <bottom/>
      <diagonal/>
    </border>
    <border>
      <left style="double">
        <color indexed="64"/>
      </left>
      <right style="thin">
        <color indexed="64"/>
      </right>
      <top style="thin">
        <color indexed="64"/>
      </top>
      <bottom style="thin">
        <color indexed="64"/>
      </bottom>
      <diagonal/>
    </border>
    <border>
      <left style="hair">
        <color indexed="64"/>
      </left>
      <right/>
      <top style="thin">
        <color indexed="64"/>
      </top>
      <bottom style="hair">
        <color indexed="64"/>
      </bottom>
      <diagonal/>
    </border>
    <border>
      <left style="hair">
        <color indexed="64"/>
      </left>
      <right/>
      <top/>
      <bottom style="thin">
        <color indexed="64"/>
      </bottom>
      <diagonal/>
    </border>
    <border>
      <left style="hair">
        <color indexed="64"/>
      </left>
      <right/>
      <top/>
      <bottom/>
      <diagonal/>
    </border>
    <border>
      <left style="medium">
        <color indexed="64"/>
      </left>
      <right style="medium">
        <color indexed="64"/>
      </right>
      <top style="medium">
        <color indexed="64"/>
      </top>
      <bottom style="medium">
        <color indexed="64"/>
      </bottom>
      <diagonal/>
    </border>
    <border>
      <left/>
      <right style="hair">
        <color auto="1"/>
      </right>
      <top/>
      <bottom/>
      <diagonal/>
    </border>
    <border>
      <left style="hair">
        <color auto="1"/>
      </left>
      <right style="hair">
        <color auto="1"/>
      </right>
      <top/>
      <bottom style="hair">
        <color auto="1"/>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dotted">
        <color indexed="64"/>
      </right>
      <top/>
      <bottom/>
      <diagonal/>
    </border>
    <border>
      <left/>
      <right style="medium">
        <color indexed="64"/>
      </right>
      <top/>
      <bottom style="dotted">
        <color indexed="64"/>
      </bottom>
      <diagonal/>
    </border>
    <border>
      <left style="thin">
        <color indexed="64"/>
      </left>
      <right style="thin">
        <color indexed="64"/>
      </right>
      <top style="dotted">
        <color indexed="64"/>
      </top>
      <bottom style="dotted">
        <color indexed="64"/>
      </bottom>
      <diagonal/>
    </border>
    <border>
      <left style="medium">
        <color indexed="64"/>
      </left>
      <right style="dotted">
        <color indexed="64"/>
      </right>
      <top style="medium">
        <color indexed="64"/>
      </top>
      <bottom style="dotted">
        <color indexed="64"/>
      </bottom>
      <diagonal/>
    </border>
    <border>
      <left style="dotted">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style="dotted">
        <color indexed="64"/>
      </top>
      <bottom style="medium">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style="dotted">
        <color indexed="64"/>
      </top>
      <bottom style="medium">
        <color indexed="64"/>
      </bottom>
      <diagonal/>
    </border>
    <border>
      <left/>
      <right/>
      <top style="hair">
        <color indexed="64"/>
      </top>
      <bottom style="double">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dotted">
        <color indexed="64"/>
      </left>
      <right/>
      <top/>
      <bottom style="dotted">
        <color indexed="64"/>
      </bottom>
      <diagonal/>
    </border>
    <border>
      <left/>
      <right/>
      <top/>
      <bottom style="dotted">
        <color indexed="64"/>
      </bottom>
      <diagonal/>
    </border>
    <border>
      <left style="medium">
        <color indexed="64"/>
      </left>
      <right style="dotted">
        <color indexed="64"/>
      </right>
      <top style="medium">
        <color indexed="64"/>
      </top>
      <bottom style="medium">
        <color indexed="64"/>
      </bottom>
      <diagonal/>
    </border>
    <border>
      <left style="dotted">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theme="0" tint="-0.499984740745262"/>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double">
        <color indexed="64"/>
      </left>
      <right/>
      <top style="double">
        <color indexed="64"/>
      </top>
      <bottom/>
      <diagonal/>
    </border>
    <border>
      <left/>
      <right/>
      <top style="double">
        <color auto="1"/>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auto="1"/>
      </bottom>
      <diagonal/>
    </border>
    <border>
      <left/>
      <right style="double">
        <color indexed="64"/>
      </right>
      <top/>
      <bottom style="double">
        <color auto="1"/>
      </bottom>
      <diagonal/>
    </border>
    <border>
      <left/>
      <right/>
      <top/>
      <bottom style="hair">
        <color theme="0" tint="-0.499984740745262"/>
      </bottom>
      <diagonal/>
    </border>
    <border>
      <left style="thin">
        <color indexed="64"/>
      </left>
      <right/>
      <top style="dotted">
        <color indexed="64"/>
      </top>
      <bottom style="medium">
        <color indexed="64"/>
      </bottom>
      <diagonal/>
    </border>
    <border>
      <left style="thin">
        <color indexed="64"/>
      </left>
      <right/>
      <top style="dotted">
        <color indexed="64"/>
      </top>
      <bottom style="dotted">
        <color indexed="64"/>
      </bottom>
      <diagonal/>
    </border>
    <border>
      <left style="medium">
        <color indexed="64"/>
      </left>
      <right/>
      <top style="medium">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medium">
        <color indexed="64"/>
      </bottom>
      <diagonal/>
    </border>
    <border>
      <left style="medium">
        <color indexed="64"/>
      </left>
      <right/>
      <top/>
      <bottom style="dotted">
        <color indexed="64"/>
      </bottom>
      <diagonal/>
    </border>
    <border>
      <left style="thin">
        <color indexed="64"/>
      </left>
      <right style="thin">
        <color indexed="64"/>
      </right>
      <top/>
      <bottom style="dotted">
        <color indexed="64"/>
      </bottom>
      <diagonal/>
    </border>
    <border>
      <left style="thin">
        <color indexed="64"/>
      </left>
      <right/>
      <top style="medium">
        <color indexed="64"/>
      </top>
      <bottom style="dotted">
        <color indexed="64"/>
      </bottom>
      <diagonal/>
    </border>
    <border>
      <left style="thin">
        <color indexed="64"/>
      </left>
      <right/>
      <top style="medium">
        <color indexed="64"/>
      </top>
      <bottom style="medium">
        <color indexed="64"/>
      </bottom>
      <diagonal/>
    </border>
    <border>
      <left style="thin">
        <color indexed="64"/>
      </left>
      <right/>
      <top/>
      <bottom style="dotted">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diagonal/>
    </border>
    <border>
      <left style="medium">
        <color indexed="64"/>
      </left>
      <right style="medium">
        <color indexed="64"/>
      </right>
      <top/>
      <bottom style="dotted">
        <color indexed="64"/>
      </bottom>
      <diagonal/>
    </border>
    <border>
      <left style="medium">
        <color indexed="64"/>
      </left>
      <right/>
      <top style="hair">
        <color indexed="64"/>
      </top>
      <bottom/>
      <diagonal/>
    </border>
    <border>
      <left style="thin">
        <color indexed="64"/>
      </left>
      <right style="medium">
        <color indexed="64"/>
      </right>
      <top style="hair">
        <color indexed="64"/>
      </top>
      <bottom/>
      <diagonal/>
    </border>
    <border>
      <left style="thin">
        <color indexed="64"/>
      </left>
      <right style="hair">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right style="thin">
        <color indexed="64"/>
      </right>
      <top style="double">
        <color indexed="64"/>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s>
  <cellStyleXfs count="17">
    <xf numFmtId="0" fontId="0" fillId="0" borderId="0">
      <alignment vertical="center"/>
    </xf>
    <xf numFmtId="0" fontId="12" fillId="0" borderId="0">
      <alignment vertical="center"/>
    </xf>
    <xf numFmtId="38" fontId="16" fillId="0" borderId="0" applyFont="0" applyFill="0" applyBorder="0" applyAlignment="0" applyProtection="0"/>
    <xf numFmtId="0" fontId="12" fillId="0" borderId="0">
      <alignment vertical="center"/>
    </xf>
    <xf numFmtId="38" fontId="12" fillId="0" borderId="0" applyFont="0" applyFill="0" applyBorder="0" applyAlignment="0" applyProtection="0">
      <alignment vertical="center"/>
    </xf>
    <xf numFmtId="38" fontId="23" fillId="0" borderId="0" applyFont="0" applyFill="0" applyBorder="0" applyAlignment="0" applyProtection="0">
      <alignment vertical="center"/>
    </xf>
    <xf numFmtId="9" fontId="23" fillId="0" borderId="0" applyFont="0" applyFill="0" applyBorder="0" applyAlignment="0" applyProtection="0">
      <alignment vertical="center"/>
    </xf>
    <xf numFmtId="0" fontId="12" fillId="0" borderId="0">
      <alignment vertical="center"/>
    </xf>
    <xf numFmtId="38" fontId="74" fillId="0" borderId="0" applyFont="0" applyFill="0" applyBorder="0" applyAlignment="0" applyProtection="0"/>
    <xf numFmtId="0" fontId="74" fillId="0" borderId="0"/>
    <xf numFmtId="38" fontId="74" fillId="0" borderId="0" applyFont="0" applyFill="0" applyBorder="0" applyAlignment="0" applyProtection="0">
      <alignment vertical="center"/>
    </xf>
    <xf numFmtId="38" fontId="16" fillId="0" borderId="0" applyFont="0" applyFill="0" applyBorder="0" applyAlignment="0" applyProtection="0"/>
    <xf numFmtId="0" fontId="12"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cellStyleXfs>
  <cellXfs count="1706">
    <xf numFmtId="0" fontId="0" fillId="0" borderId="0" xfId="0">
      <alignment vertical="center"/>
    </xf>
    <xf numFmtId="0" fontId="2" fillId="0" borderId="0" xfId="0" applyFont="1">
      <alignment vertical="center"/>
    </xf>
    <xf numFmtId="0" fontId="2" fillId="0" borderId="0" xfId="0" applyFont="1" applyAlignment="1">
      <alignment horizontal="right" vertical="center"/>
    </xf>
    <xf numFmtId="0" fontId="3" fillId="0" borderId="0" xfId="0" applyFont="1">
      <alignment vertical="center"/>
    </xf>
    <xf numFmtId="0" fontId="3" fillId="0" borderId="0" xfId="0" applyFont="1" applyAlignment="1">
      <alignment horizontal="right" vertical="center"/>
    </xf>
    <xf numFmtId="0" fontId="4" fillId="0" borderId="0" xfId="0" applyFont="1">
      <alignment vertical="center"/>
    </xf>
    <xf numFmtId="0" fontId="4" fillId="0" borderId="0" xfId="0" applyFont="1" applyAlignment="1">
      <alignment horizontal="right" vertical="center"/>
    </xf>
    <xf numFmtId="0" fontId="3" fillId="5" borderId="10" xfId="0" applyFont="1" applyFill="1" applyBorder="1" applyAlignment="1">
      <alignment horizontal="center" vertical="center"/>
    </xf>
    <xf numFmtId="0" fontId="3" fillId="0" borderId="8" xfId="0" applyFont="1" applyBorder="1">
      <alignment vertical="center"/>
    </xf>
    <xf numFmtId="0" fontId="3" fillId="0" borderId="14" xfId="0" applyFont="1" applyBorder="1" applyAlignment="1">
      <alignment horizontal="center" vertical="center"/>
    </xf>
    <xf numFmtId="0" fontId="3" fillId="0" borderId="0" xfId="0" applyFont="1" applyAlignment="1">
      <alignment horizontal="center" vertical="center"/>
    </xf>
    <xf numFmtId="0" fontId="3" fillId="0" borderId="19" xfId="0" applyFont="1" applyBorder="1">
      <alignment vertical="center"/>
    </xf>
    <xf numFmtId="0" fontId="3" fillId="0" borderId="15" xfId="0" applyFont="1" applyBorder="1">
      <alignment vertical="center"/>
    </xf>
    <xf numFmtId="0" fontId="3" fillId="0" borderId="28" xfId="0" applyFont="1" applyBorder="1" applyAlignment="1">
      <alignment horizontal="right" vertical="center"/>
    </xf>
    <xf numFmtId="0" fontId="3" fillId="0" borderId="0" xfId="0" applyFont="1" applyAlignment="1">
      <alignment vertical="top"/>
    </xf>
    <xf numFmtId="49" fontId="5" fillId="0" borderId="12" xfId="0" applyNumberFormat="1" applyFont="1" applyBorder="1" applyAlignment="1">
      <alignment horizontal="center" vertical="center"/>
    </xf>
    <xf numFmtId="49" fontId="5" fillId="0" borderId="18" xfId="0" applyNumberFormat="1" applyFont="1" applyBorder="1" applyAlignment="1">
      <alignment horizontal="center" vertical="center"/>
    </xf>
    <xf numFmtId="0" fontId="3" fillId="0" borderId="41" xfId="0" applyFont="1" applyBorder="1" applyAlignment="1">
      <alignment horizontal="center" vertical="center"/>
    </xf>
    <xf numFmtId="0" fontId="3" fillId="0" borderId="49" xfId="0" applyFont="1" applyBorder="1" applyAlignment="1">
      <alignment horizontal="right" vertical="center"/>
    </xf>
    <xf numFmtId="0" fontId="3" fillId="0" borderId="11" xfId="0" applyFont="1" applyBorder="1" applyAlignment="1">
      <alignment horizontal="right" vertical="center"/>
    </xf>
    <xf numFmtId="0" fontId="3" fillId="0" borderId="20" xfId="0" applyFont="1" applyBorder="1" applyAlignment="1">
      <alignment horizontal="right" vertical="center"/>
    </xf>
    <xf numFmtId="0" fontId="3" fillId="0" borderId="21" xfId="0" applyFont="1" applyBorder="1" applyAlignment="1">
      <alignment horizontal="right" vertical="center"/>
    </xf>
    <xf numFmtId="0" fontId="3" fillId="0" borderId="40" xfId="0" applyFont="1" applyBorder="1" applyAlignment="1">
      <alignment horizontal="right" vertical="center"/>
    </xf>
    <xf numFmtId="0" fontId="3" fillId="0" borderId="36" xfId="0" applyFont="1" applyBorder="1" applyAlignment="1">
      <alignment horizontal="right" vertical="center"/>
    </xf>
    <xf numFmtId="0" fontId="3" fillId="0" borderId="27" xfId="0" applyFont="1" applyBorder="1" applyAlignment="1">
      <alignment horizontal="left" vertical="center"/>
    </xf>
    <xf numFmtId="0" fontId="3" fillId="0" borderId="14" xfId="0" applyFont="1" applyBorder="1" applyAlignment="1">
      <alignment horizontal="left" vertical="center"/>
    </xf>
    <xf numFmtId="0" fontId="3" fillId="0" borderId="0" xfId="0" applyFont="1" applyAlignment="1">
      <alignment vertical="center" shrinkToFit="1"/>
    </xf>
    <xf numFmtId="0" fontId="3" fillId="0" borderId="17" xfId="0" applyFont="1" applyBorder="1">
      <alignment vertical="center"/>
    </xf>
    <xf numFmtId="0" fontId="3" fillId="0" borderId="23" xfId="0" applyFont="1" applyBorder="1" applyAlignment="1">
      <alignment horizontal="center" vertical="center"/>
    </xf>
    <xf numFmtId="0" fontId="3" fillId="0" borderId="23" xfId="0" applyFont="1" applyBorder="1">
      <alignment vertical="center"/>
    </xf>
    <xf numFmtId="0" fontId="3" fillId="0" borderId="10" xfId="0" applyFont="1" applyBorder="1">
      <alignment vertical="center"/>
    </xf>
    <xf numFmtId="0" fontId="3" fillId="0" borderId="23" xfId="0" applyFont="1" applyBorder="1" applyAlignment="1">
      <alignment horizontal="right" vertical="center"/>
    </xf>
    <xf numFmtId="0" fontId="3" fillId="0" borderId="14" xfId="0" applyFont="1" applyBorder="1">
      <alignment vertical="center"/>
    </xf>
    <xf numFmtId="0" fontId="3" fillId="0" borderId="16" xfId="0" applyFont="1" applyBorder="1">
      <alignment vertical="center"/>
    </xf>
    <xf numFmtId="49" fontId="3" fillId="0" borderId="16" xfId="0" applyNumberFormat="1" applyFont="1" applyBorder="1" applyAlignment="1">
      <alignment vertical="top"/>
    </xf>
    <xf numFmtId="49" fontId="3" fillId="0" borderId="16" xfId="0" applyNumberFormat="1" applyFont="1" applyBorder="1">
      <alignment vertical="center"/>
    </xf>
    <xf numFmtId="49" fontId="3" fillId="0" borderId="14" xfId="0" applyNumberFormat="1" applyFont="1" applyBorder="1">
      <alignment vertical="center"/>
    </xf>
    <xf numFmtId="49" fontId="3" fillId="0" borderId="14" xfId="0" applyNumberFormat="1" applyFont="1" applyBorder="1" applyAlignment="1">
      <alignment vertical="top"/>
    </xf>
    <xf numFmtId="0" fontId="3" fillId="0" borderId="26" xfId="0" applyFont="1" applyBorder="1">
      <alignment vertical="center"/>
    </xf>
    <xf numFmtId="49" fontId="3" fillId="0" borderId="24" xfId="0" applyNumberFormat="1" applyFont="1" applyBorder="1">
      <alignment vertical="center"/>
    </xf>
    <xf numFmtId="0" fontId="3" fillId="0" borderId="25" xfId="0" applyFont="1" applyBorder="1">
      <alignment vertical="center"/>
    </xf>
    <xf numFmtId="0" fontId="3" fillId="0" borderId="12" xfId="0" applyFont="1" applyBorder="1">
      <alignment vertical="center"/>
    </xf>
    <xf numFmtId="0" fontId="3" fillId="0" borderId="41" xfId="0" applyFont="1" applyBorder="1">
      <alignment vertical="center"/>
    </xf>
    <xf numFmtId="0" fontId="3" fillId="0" borderId="10" xfId="0" applyFont="1" applyBorder="1" applyAlignment="1">
      <alignment horizontal="center" vertical="center"/>
    </xf>
    <xf numFmtId="0" fontId="3" fillId="0" borderId="19" xfId="0" applyFont="1" applyBorder="1" applyAlignment="1">
      <alignment horizontal="center" vertical="center"/>
    </xf>
    <xf numFmtId="0" fontId="3" fillId="0" borderId="52" xfId="0" applyFont="1" applyBorder="1">
      <alignment vertical="center"/>
    </xf>
    <xf numFmtId="0" fontId="3" fillId="0" borderId="22" xfId="0" applyFont="1" applyBorder="1">
      <alignment vertical="center"/>
    </xf>
    <xf numFmtId="0" fontId="3" fillId="0" borderId="13" xfId="0" applyFont="1" applyBorder="1">
      <alignment vertical="center"/>
    </xf>
    <xf numFmtId="0" fontId="3" fillId="0" borderId="25" xfId="0" applyFont="1" applyBorder="1" applyAlignment="1">
      <alignment horizontal="right" vertical="center"/>
    </xf>
    <xf numFmtId="0" fontId="3" fillId="0" borderId="23" xfId="0" applyFont="1" applyBorder="1" applyAlignment="1">
      <alignment vertical="top"/>
    </xf>
    <xf numFmtId="0" fontId="3" fillId="0" borderId="15" xfId="0" applyFont="1" applyBorder="1" applyAlignment="1">
      <alignment vertical="top"/>
    </xf>
    <xf numFmtId="0" fontId="3" fillId="0" borderId="35" xfId="0" applyFont="1" applyBorder="1">
      <alignment vertical="center"/>
    </xf>
    <xf numFmtId="0" fontId="3" fillId="0" borderId="17" xfId="0" applyFont="1" applyBorder="1" applyAlignment="1">
      <alignment vertical="top"/>
    </xf>
    <xf numFmtId="49" fontId="5" fillId="0" borderId="12" xfId="0" applyNumberFormat="1" applyFont="1" applyBorder="1" applyAlignment="1">
      <alignment horizontal="center" vertical="top"/>
    </xf>
    <xf numFmtId="49" fontId="5" fillId="0" borderId="16" xfId="0" applyNumberFormat="1" applyFont="1" applyBorder="1" applyAlignment="1">
      <alignment horizontal="center" vertical="center"/>
    </xf>
    <xf numFmtId="0" fontId="3" fillId="0" borderId="35" xfId="0" applyFont="1" applyBorder="1" applyAlignment="1">
      <alignment horizontal="center" vertical="center"/>
    </xf>
    <xf numFmtId="0" fontId="3" fillId="0" borderId="11" xfId="0" applyFont="1" applyBorder="1" applyAlignment="1">
      <alignment horizontal="center" vertical="center"/>
    </xf>
    <xf numFmtId="0" fontId="3" fillId="0" borderId="39" xfId="0" applyFont="1" applyBorder="1" applyAlignment="1">
      <alignment horizontal="center" vertical="center"/>
    </xf>
    <xf numFmtId="189" fontId="3" fillId="0" borderId="0" xfId="0" applyNumberFormat="1" applyFont="1" applyAlignment="1">
      <alignment horizontal="left" vertical="center"/>
    </xf>
    <xf numFmtId="0" fontId="3" fillId="0" borderId="54" xfId="0" applyFont="1" applyBorder="1" applyAlignment="1">
      <alignment horizontal="center" vertical="center"/>
    </xf>
    <xf numFmtId="0" fontId="3" fillId="0" borderId="55" xfId="0" applyFont="1" applyBorder="1">
      <alignment vertical="center"/>
    </xf>
    <xf numFmtId="0" fontId="3" fillId="0" borderId="55" xfId="0" applyFont="1" applyBorder="1" applyAlignment="1">
      <alignment horizontal="center" vertical="center"/>
    </xf>
    <xf numFmtId="0" fontId="3" fillId="0" borderId="62" xfId="0" applyFont="1" applyBorder="1">
      <alignment vertical="center"/>
    </xf>
    <xf numFmtId="0" fontId="3" fillId="0" borderId="61" xfId="0" applyFont="1" applyBorder="1">
      <alignment vertical="center"/>
    </xf>
    <xf numFmtId="0" fontId="3" fillId="0" borderId="63" xfId="0" applyFont="1" applyBorder="1" applyAlignment="1">
      <alignment horizontal="center" vertical="center"/>
    </xf>
    <xf numFmtId="0" fontId="3" fillId="0" borderId="67" xfId="0" applyFont="1" applyBorder="1">
      <alignment vertical="center"/>
    </xf>
    <xf numFmtId="0" fontId="3" fillId="0" borderId="68" xfId="0" applyFont="1" applyBorder="1">
      <alignment vertical="center"/>
    </xf>
    <xf numFmtId="0" fontId="3" fillId="0" borderId="69" xfId="0" applyFont="1" applyBorder="1" applyAlignment="1">
      <alignment horizontal="center" vertical="center"/>
    </xf>
    <xf numFmtId="0" fontId="3" fillId="0" borderId="50" xfId="0" applyFont="1" applyBorder="1">
      <alignment vertical="center"/>
    </xf>
    <xf numFmtId="0" fontId="3" fillId="0" borderId="71" xfId="0" applyFont="1" applyBorder="1">
      <alignment vertical="center"/>
    </xf>
    <xf numFmtId="0" fontId="3" fillId="0" borderId="72" xfId="0" applyFont="1" applyBorder="1" applyAlignment="1">
      <alignment horizontal="center" vertical="center"/>
    </xf>
    <xf numFmtId="0" fontId="3" fillId="0" borderId="73" xfId="0" applyFont="1" applyBorder="1">
      <alignment vertical="center"/>
    </xf>
    <xf numFmtId="49" fontId="5" fillId="0" borderId="0" xfId="0" applyNumberFormat="1" applyFont="1" applyAlignment="1">
      <alignment horizontal="center" vertical="center"/>
    </xf>
    <xf numFmtId="0" fontId="8" fillId="0" borderId="0" xfId="0" applyFont="1">
      <alignment vertical="center"/>
    </xf>
    <xf numFmtId="0" fontId="3" fillId="0" borderId="52" xfId="0" applyFont="1" applyBorder="1" applyAlignment="1">
      <alignment horizontal="center" vertical="center"/>
    </xf>
    <xf numFmtId="0" fontId="3" fillId="0" borderId="17" xfId="0" applyFont="1" applyBorder="1" applyAlignment="1">
      <alignment horizontal="right" vertical="center"/>
    </xf>
    <xf numFmtId="0" fontId="3" fillId="0" borderId="15" xfId="0" applyFont="1" applyBorder="1" applyAlignment="1">
      <alignment horizontal="right" vertical="center"/>
    </xf>
    <xf numFmtId="0" fontId="3" fillId="0" borderId="38" xfId="0" applyFont="1" applyBorder="1" applyAlignment="1">
      <alignment horizontal="right" vertical="center"/>
    </xf>
    <xf numFmtId="0" fontId="3" fillId="0" borderId="0" xfId="0" applyFont="1" applyAlignment="1">
      <alignment horizontal="center" vertical="top"/>
    </xf>
    <xf numFmtId="0" fontId="3" fillId="0" borderId="0" xfId="0" applyFont="1" applyAlignment="1">
      <alignment horizontal="right" vertical="top"/>
    </xf>
    <xf numFmtId="0" fontId="3" fillId="0" borderId="49" xfId="0" applyFont="1" applyBorder="1" applyAlignment="1">
      <alignment horizontal="center" vertical="center"/>
    </xf>
    <xf numFmtId="0" fontId="3" fillId="0" borderId="34" xfId="0" applyFont="1" applyBorder="1" applyAlignment="1">
      <alignment horizontal="center" vertical="center"/>
    </xf>
    <xf numFmtId="0" fontId="3" fillId="0" borderId="0" xfId="0" applyFont="1" applyAlignment="1">
      <alignment horizontal="left" vertical="center"/>
    </xf>
    <xf numFmtId="0" fontId="3" fillId="0" borderId="68" xfId="0" applyFont="1" applyBorder="1" applyAlignment="1">
      <alignment horizontal="center" vertical="center"/>
    </xf>
    <xf numFmtId="0" fontId="3" fillId="0" borderId="71" xfId="0" applyFont="1" applyBorder="1" applyAlignment="1">
      <alignment horizontal="center" vertical="center"/>
    </xf>
    <xf numFmtId="0" fontId="3" fillId="0" borderId="76" xfId="0" applyFont="1" applyBorder="1" applyAlignment="1">
      <alignment horizontal="center" vertical="center"/>
    </xf>
    <xf numFmtId="0" fontId="3" fillId="5" borderId="18" xfId="0" applyFont="1" applyFill="1" applyBorder="1">
      <alignment vertical="center"/>
    </xf>
    <xf numFmtId="0" fontId="3" fillId="5" borderId="10" xfId="0" applyFont="1" applyFill="1" applyBorder="1" applyAlignment="1">
      <alignment horizontal="center" vertical="center" shrinkToFit="1"/>
    </xf>
    <xf numFmtId="200" fontId="3" fillId="5" borderId="10" xfId="0" applyNumberFormat="1" applyFont="1" applyFill="1" applyBorder="1" applyAlignment="1">
      <alignment horizontal="center" vertical="center" shrinkToFit="1"/>
    </xf>
    <xf numFmtId="184" fontId="3" fillId="0" borderId="0" xfId="0" applyNumberFormat="1" applyFont="1" applyAlignment="1">
      <alignment horizontal="left" vertical="center"/>
    </xf>
    <xf numFmtId="184" fontId="3" fillId="0" borderId="0" xfId="0" applyNumberFormat="1" applyFont="1" applyAlignment="1">
      <alignment horizontal="right" vertical="center"/>
    </xf>
    <xf numFmtId="184" fontId="3" fillId="0" borderId="10" xfId="0" applyNumberFormat="1" applyFont="1" applyBorder="1" applyAlignment="1">
      <alignment horizontal="center" vertical="center"/>
    </xf>
    <xf numFmtId="0" fontId="5" fillId="0" borderId="0" xfId="0" applyFont="1">
      <alignment vertical="center"/>
    </xf>
    <xf numFmtId="0" fontId="19" fillId="0" borderId="0" xfId="0" applyFont="1">
      <alignment vertical="center"/>
    </xf>
    <xf numFmtId="0" fontId="19" fillId="0" borderId="0" xfId="0" applyFont="1" applyAlignment="1">
      <alignment horizontal="center" vertical="center"/>
    </xf>
    <xf numFmtId="0" fontId="19" fillId="0" borderId="10" xfId="0" applyFont="1" applyBorder="1" applyAlignment="1">
      <alignment horizontal="center" vertical="center"/>
    </xf>
    <xf numFmtId="0" fontId="20" fillId="0" borderId="10" xfId="0" applyFont="1" applyBorder="1" applyAlignment="1">
      <alignment horizontal="center" vertical="center"/>
    </xf>
    <xf numFmtId="0" fontId="20" fillId="5" borderId="10" xfId="0" applyFont="1" applyFill="1" applyBorder="1" applyAlignment="1">
      <alignment horizontal="center" vertical="center"/>
    </xf>
    <xf numFmtId="0" fontId="21" fillId="0" borderId="10" xfId="0" applyFont="1" applyBorder="1" applyAlignment="1">
      <alignment horizontal="center" vertical="center"/>
    </xf>
    <xf numFmtId="0" fontId="19" fillId="0" borderId="18" xfId="0" applyFont="1" applyBorder="1" applyAlignment="1">
      <alignment vertical="center" shrinkToFit="1"/>
    </xf>
    <xf numFmtId="0" fontId="19" fillId="0" borderId="10" xfId="0" applyFont="1" applyBorder="1" applyAlignment="1">
      <alignment horizontal="center" vertical="center" shrinkToFit="1"/>
    </xf>
    <xf numFmtId="0" fontId="22" fillId="0" borderId="0" xfId="0" applyFont="1" applyAlignment="1">
      <alignment horizontal="center" vertical="center"/>
    </xf>
    <xf numFmtId="0" fontId="19" fillId="0" borderId="19" xfId="0" applyFont="1" applyBorder="1" applyAlignment="1">
      <alignment horizontal="left" vertical="center" shrinkToFit="1"/>
    </xf>
    <xf numFmtId="0" fontId="19" fillId="0" borderId="0" xfId="0" applyFont="1" applyAlignment="1">
      <alignment horizontal="right" vertical="center"/>
    </xf>
    <xf numFmtId="0" fontId="3" fillId="0" borderId="12" xfId="0" applyFont="1" applyBorder="1" applyAlignment="1">
      <alignment horizontal="center" vertical="center"/>
    </xf>
    <xf numFmtId="0" fontId="3" fillId="0" borderId="10" xfId="0" applyFont="1" applyBorder="1" applyAlignment="1">
      <alignment horizontal="center" vertical="center" wrapText="1"/>
    </xf>
    <xf numFmtId="191" fontId="3" fillId="0" borderId="0" xfId="0" applyNumberFormat="1" applyFont="1" applyAlignment="1">
      <alignment horizontal="left" vertical="center"/>
    </xf>
    <xf numFmtId="0" fontId="3" fillId="9" borderId="0" xfId="0" applyFont="1" applyFill="1" applyAlignment="1">
      <alignment horizontal="left" vertical="center"/>
    </xf>
    <xf numFmtId="0" fontId="3" fillId="9" borderId="0" xfId="0" quotePrefix="1" applyFont="1" applyFill="1" applyAlignment="1">
      <alignment horizontal="left" vertical="center"/>
    </xf>
    <xf numFmtId="0" fontId="3" fillId="0" borderId="39" xfId="0" applyFont="1" applyBorder="1">
      <alignment vertical="center"/>
    </xf>
    <xf numFmtId="49" fontId="3" fillId="0" borderId="37" xfId="0" applyNumberFormat="1" applyFont="1" applyBorder="1">
      <alignment vertical="center"/>
    </xf>
    <xf numFmtId="0" fontId="3" fillId="5" borderId="39" xfId="0" applyFont="1" applyFill="1" applyBorder="1" applyAlignment="1">
      <alignment horizontal="right" vertical="center"/>
    </xf>
    <xf numFmtId="0" fontId="3" fillId="0" borderId="30" xfId="0" applyFont="1" applyBorder="1">
      <alignment vertical="center"/>
    </xf>
    <xf numFmtId="49" fontId="3" fillId="0" borderId="27" xfId="0" applyNumberFormat="1" applyFont="1" applyBorder="1">
      <alignment vertical="center"/>
    </xf>
    <xf numFmtId="0" fontId="3" fillId="0" borderId="82" xfId="0" applyFont="1" applyBorder="1" applyAlignment="1">
      <alignment horizontal="center" vertical="center"/>
    </xf>
    <xf numFmtId="0" fontId="3" fillId="0" borderId="69" xfId="0" applyFont="1" applyBorder="1">
      <alignment vertical="center"/>
    </xf>
    <xf numFmtId="0" fontId="3" fillId="0" borderId="82" xfId="0" applyFont="1" applyBorder="1">
      <alignment vertical="center"/>
    </xf>
    <xf numFmtId="0" fontId="3" fillId="0" borderId="87" xfId="0" applyFont="1" applyBorder="1" applyAlignment="1">
      <alignment horizontal="center" vertical="center"/>
    </xf>
    <xf numFmtId="0" fontId="3" fillId="0" borderId="86" xfId="0" applyFont="1" applyBorder="1">
      <alignment vertical="center"/>
    </xf>
    <xf numFmtId="0" fontId="7" fillId="0" borderId="0" xfId="0" applyFont="1" applyAlignment="1">
      <alignment horizontal="right" vertical="center"/>
    </xf>
    <xf numFmtId="49" fontId="3" fillId="0" borderId="7" xfId="0" applyNumberFormat="1" applyFont="1" applyBorder="1" applyAlignment="1">
      <alignment horizontal="left" vertical="center"/>
    </xf>
    <xf numFmtId="0" fontId="3" fillId="0" borderId="0" xfId="0" applyFont="1" applyAlignment="1">
      <alignment vertical="center" wrapText="1"/>
    </xf>
    <xf numFmtId="0" fontId="3" fillId="0" borderId="16" xfId="0" applyFont="1" applyBorder="1" applyAlignment="1">
      <alignment horizontal="center" vertical="center"/>
    </xf>
    <xf numFmtId="0" fontId="5" fillId="0" borderId="22" xfId="0" applyFont="1" applyBorder="1">
      <alignment vertical="center"/>
    </xf>
    <xf numFmtId="0" fontId="5" fillId="0" borderId="22" xfId="0" applyFont="1" applyBorder="1" applyAlignment="1">
      <alignment vertical="top"/>
    </xf>
    <xf numFmtId="0" fontId="3" fillId="0" borderId="16" xfId="0" applyFont="1" applyBorder="1" applyAlignment="1">
      <alignment horizontal="center" vertical="center" wrapText="1"/>
    </xf>
    <xf numFmtId="0" fontId="5" fillId="0" borderId="35" xfId="0" applyFont="1" applyBorder="1">
      <alignment vertical="center"/>
    </xf>
    <xf numFmtId="179" fontId="26" fillId="5" borderId="35" xfId="0" applyNumberFormat="1" applyFont="1" applyFill="1" applyBorder="1" applyAlignment="1">
      <alignment horizontal="left" vertical="center" shrinkToFit="1"/>
    </xf>
    <xf numFmtId="176" fontId="26" fillId="5" borderId="0" xfId="0" applyNumberFormat="1" applyFont="1" applyFill="1" applyAlignment="1">
      <alignment horizontal="center" vertical="center"/>
    </xf>
    <xf numFmtId="183" fontId="28" fillId="5" borderId="40" xfId="1" applyNumberFormat="1" applyFont="1" applyFill="1" applyBorder="1" applyAlignment="1">
      <alignment horizontal="center" shrinkToFit="1"/>
    </xf>
    <xf numFmtId="0" fontId="28" fillId="5" borderId="11" xfId="1" applyFont="1" applyFill="1" applyBorder="1" applyAlignment="1">
      <alignment horizontal="center" shrinkToFit="1"/>
    </xf>
    <xf numFmtId="186" fontId="26" fillId="5" borderId="10" xfId="0" applyNumberFormat="1" applyFont="1" applyFill="1" applyBorder="1" applyAlignment="1">
      <alignment horizontal="right" vertical="center" shrinkToFit="1"/>
    </xf>
    <xf numFmtId="0" fontId="26" fillId="0" borderId="0" xfId="0" applyFont="1">
      <alignment vertical="center"/>
    </xf>
    <xf numFmtId="0" fontId="26" fillId="0" borderId="17" xfId="0" applyFont="1" applyBorder="1">
      <alignment vertical="center"/>
    </xf>
    <xf numFmtId="0" fontId="26" fillId="0" borderId="0" xfId="0" applyFont="1" applyAlignment="1">
      <alignment vertical="top"/>
    </xf>
    <xf numFmtId="0" fontId="26" fillId="9" borderId="0" xfId="0" applyFont="1" applyFill="1">
      <alignment vertical="center"/>
    </xf>
    <xf numFmtId="0" fontId="26" fillId="9" borderId="0" xfId="0" applyFont="1" applyFill="1" applyAlignment="1">
      <alignment vertical="top"/>
    </xf>
    <xf numFmtId="0" fontId="29" fillId="9" borderId="0" xfId="0" applyFont="1" applyFill="1">
      <alignment vertical="center"/>
    </xf>
    <xf numFmtId="0" fontId="29" fillId="9" borderId="0" xfId="0" applyFont="1" applyFill="1" applyAlignment="1">
      <alignment vertical="top"/>
    </xf>
    <xf numFmtId="0" fontId="26" fillId="0" borderId="17" xfId="0" applyFont="1" applyBorder="1" applyAlignment="1">
      <alignment vertical="top"/>
    </xf>
    <xf numFmtId="0" fontId="29" fillId="9" borderId="17" xfId="0" applyFont="1" applyFill="1" applyBorder="1">
      <alignment vertical="center"/>
    </xf>
    <xf numFmtId="0" fontId="29" fillId="9" borderId="0" xfId="0" applyFont="1" applyFill="1" applyAlignment="1">
      <alignment horizontal="left" vertical="center"/>
    </xf>
    <xf numFmtId="190" fontId="26" fillId="9" borderId="0" xfId="0" applyNumberFormat="1" applyFont="1" applyFill="1" applyAlignment="1">
      <alignment horizontal="left" vertical="center"/>
    </xf>
    <xf numFmtId="0" fontId="26" fillId="9" borderId="17" xfId="0" applyFont="1" applyFill="1" applyBorder="1">
      <alignment vertical="center"/>
    </xf>
    <xf numFmtId="206" fontId="29" fillId="9" borderId="0" xfId="0" applyNumberFormat="1" applyFont="1" applyFill="1" applyAlignment="1">
      <alignment horizontal="center" vertical="center"/>
    </xf>
    <xf numFmtId="191" fontId="26" fillId="9" borderId="0" xfId="0" applyNumberFormat="1" applyFont="1" applyFill="1" applyAlignment="1">
      <alignment horizontal="left" vertical="center"/>
    </xf>
    <xf numFmtId="207" fontId="26" fillId="9" borderId="0" xfId="5" applyNumberFormat="1" applyFont="1" applyFill="1" applyAlignment="1">
      <alignment horizontal="center" vertical="center"/>
    </xf>
    <xf numFmtId="207" fontId="29" fillId="9" borderId="0" xfId="5" applyNumberFormat="1" applyFont="1" applyFill="1" applyAlignment="1">
      <alignment horizontal="center" vertical="center"/>
    </xf>
    <xf numFmtId="192" fontId="26" fillId="9" borderId="0" xfId="0" applyNumberFormat="1" applyFont="1" applyFill="1" applyAlignment="1">
      <alignment horizontal="left" vertical="center"/>
    </xf>
    <xf numFmtId="9" fontId="26" fillId="9" borderId="0" xfId="0" applyNumberFormat="1" applyFont="1" applyFill="1" applyAlignment="1">
      <alignment horizontal="center" vertical="center"/>
    </xf>
    <xf numFmtId="0" fontId="29" fillId="9" borderId="17" xfId="0" applyFont="1" applyFill="1" applyBorder="1" applyAlignment="1">
      <alignment horizontal="center" vertical="center"/>
    </xf>
    <xf numFmtId="186" fontId="26" fillId="5" borderId="14" xfId="0" applyNumberFormat="1" applyFont="1" applyFill="1" applyBorder="1">
      <alignment vertical="center"/>
    </xf>
    <xf numFmtId="194" fontId="26" fillId="5" borderId="35" xfId="0" applyNumberFormat="1" applyFont="1" applyFill="1" applyBorder="1">
      <alignment vertical="center"/>
    </xf>
    <xf numFmtId="0" fontId="26" fillId="6" borderId="18" xfId="0" applyFont="1" applyFill="1" applyBorder="1" applyAlignment="1">
      <alignment horizontal="center" vertical="center"/>
    </xf>
    <xf numFmtId="0" fontId="14" fillId="0" borderId="94" xfId="0" applyFont="1" applyBorder="1" applyAlignment="1">
      <alignment horizontal="center" vertical="center"/>
    </xf>
    <xf numFmtId="0" fontId="26" fillId="5" borderId="11" xfId="0" applyFont="1" applyFill="1" applyBorder="1" applyAlignment="1">
      <alignment horizontal="center" vertical="center"/>
    </xf>
    <xf numFmtId="0" fontId="26" fillId="5" borderId="11" xfId="0" applyFont="1" applyFill="1" applyBorder="1" applyAlignment="1">
      <alignment horizontal="center" vertical="center" shrinkToFit="1"/>
    </xf>
    <xf numFmtId="200" fontId="26" fillId="5" borderId="11" xfId="0" applyNumberFormat="1" applyFont="1" applyFill="1" applyBorder="1" applyAlignment="1">
      <alignment horizontal="center" vertical="center" shrinkToFit="1"/>
    </xf>
    <xf numFmtId="0" fontId="26" fillId="5" borderId="10" xfId="0" applyFont="1" applyFill="1" applyBorder="1" applyAlignment="1">
      <alignment horizontal="center" vertical="center"/>
    </xf>
    <xf numFmtId="0" fontId="26" fillId="5" borderId="10" xfId="0" applyFont="1" applyFill="1" applyBorder="1" applyAlignment="1">
      <alignment horizontal="center" vertical="center" shrinkToFit="1"/>
    </xf>
    <xf numFmtId="200" fontId="26" fillId="5" borderId="10" xfId="0" applyNumberFormat="1" applyFont="1" applyFill="1" applyBorder="1" applyAlignment="1">
      <alignment horizontal="center" vertical="center" shrinkToFit="1"/>
    </xf>
    <xf numFmtId="177" fontId="26" fillId="5" borderId="0" xfId="0" applyNumberFormat="1" applyFont="1" applyFill="1" applyAlignment="1">
      <alignment horizontal="right" vertical="center"/>
    </xf>
    <xf numFmtId="182" fontId="26" fillId="0" borderId="45" xfId="0" applyNumberFormat="1" applyFont="1" applyBorder="1" applyAlignment="1">
      <alignment horizontal="center" vertical="center" shrinkToFit="1"/>
    </xf>
    <xf numFmtId="0" fontId="26" fillId="0" borderId="47" xfId="0" applyFont="1" applyBorder="1" applyAlignment="1">
      <alignment horizontal="center" vertical="center" shrinkToFit="1"/>
    </xf>
    <xf numFmtId="184" fontId="26" fillId="5" borderId="10" xfId="0" applyNumberFormat="1" applyFont="1" applyFill="1" applyBorder="1" applyAlignment="1">
      <alignment horizontal="center" vertical="center"/>
    </xf>
    <xf numFmtId="195" fontId="26" fillId="5" borderId="10" xfId="0" applyNumberFormat="1" applyFont="1" applyFill="1" applyBorder="1" applyAlignment="1">
      <alignment vertical="center" shrinkToFit="1"/>
    </xf>
    <xf numFmtId="0" fontId="19" fillId="0" borderId="11" xfId="0" applyFont="1" applyBorder="1" applyAlignment="1">
      <alignment horizontal="center" vertical="center"/>
    </xf>
    <xf numFmtId="0" fontId="21" fillId="0" borderId="90" xfId="0" applyFont="1" applyBorder="1" applyAlignment="1">
      <alignment horizontal="center" vertical="center"/>
    </xf>
    <xf numFmtId="195" fontId="33" fillId="5" borderId="0" xfId="0" applyNumberFormat="1" applyFont="1" applyFill="1" applyAlignment="1">
      <alignment horizontal="center" vertical="center" shrinkToFit="1"/>
    </xf>
    <xf numFmtId="205" fontId="33" fillId="0" borderId="0" xfId="0" applyNumberFormat="1" applyFont="1" applyAlignment="1">
      <alignment horizontal="center" vertical="center" shrinkToFit="1"/>
    </xf>
    <xf numFmtId="0" fontId="30" fillId="0" borderId="0" xfId="0" applyFont="1">
      <alignment vertical="center"/>
    </xf>
    <xf numFmtId="0" fontId="30" fillId="0" borderId="0" xfId="0" applyFont="1" applyAlignment="1">
      <alignment horizontal="center" vertical="center"/>
    </xf>
    <xf numFmtId="204" fontId="30" fillId="0" borderId="0" xfId="0" applyNumberFormat="1" applyFont="1">
      <alignment vertical="center"/>
    </xf>
    <xf numFmtId="0" fontId="17" fillId="0" borderId="16" xfId="0" applyFont="1" applyBorder="1">
      <alignment vertical="center"/>
    </xf>
    <xf numFmtId="0" fontId="17" fillId="0" borderId="0" xfId="0" applyFont="1">
      <alignment vertical="center"/>
    </xf>
    <xf numFmtId="0" fontId="17" fillId="0" borderId="17" xfId="0" applyFont="1" applyBorder="1">
      <alignment vertical="center"/>
    </xf>
    <xf numFmtId="195" fontId="26" fillId="5" borderId="11" xfId="0" applyNumberFormat="1" applyFont="1" applyFill="1" applyBorder="1" applyAlignment="1">
      <alignment vertical="center" shrinkToFit="1"/>
    </xf>
    <xf numFmtId="49" fontId="26" fillId="5" borderId="31" xfId="0" applyNumberFormat="1" applyFont="1" applyFill="1" applyBorder="1" applyAlignment="1">
      <alignment vertical="center" shrinkToFit="1"/>
    </xf>
    <xf numFmtId="49" fontId="26" fillId="5" borderId="32" xfId="0" applyNumberFormat="1" applyFont="1" applyFill="1" applyBorder="1" applyAlignment="1">
      <alignment vertical="center" shrinkToFit="1"/>
    </xf>
    <xf numFmtId="195" fontId="26" fillId="0" borderId="64" xfId="0" applyNumberFormat="1" applyFont="1" applyBorder="1" applyAlignment="1">
      <alignment vertical="center" shrinkToFit="1"/>
    </xf>
    <xf numFmtId="49" fontId="26" fillId="0" borderId="65" xfId="0" applyNumberFormat="1" applyFont="1" applyBorder="1" applyAlignment="1">
      <alignment vertical="center" shrinkToFit="1"/>
    </xf>
    <xf numFmtId="195" fontId="26" fillId="9" borderId="34" xfId="0" applyNumberFormat="1" applyFont="1" applyFill="1" applyBorder="1" applyAlignment="1">
      <alignment vertical="center" shrinkToFit="1"/>
    </xf>
    <xf numFmtId="49" fontId="26" fillId="9" borderId="77" xfId="0" applyNumberFormat="1" applyFont="1" applyFill="1" applyBorder="1" applyAlignment="1">
      <alignment vertical="center" shrinkToFit="1"/>
    </xf>
    <xf numFmtId="195" fontId="26" fillId="5" borderId="74" xfId="0" applyNumberFormat="1" applyFont="1" applyFill="1" applyBorder="1" applyAlignment="1">
      <alignment vertical="center" shrinkToFit="1"/>
    </xf>
    <xf numFmtId="49" fontId="26" fillId="5" borderId="75" xfId="0" applyNumberFormat="1" applyFont="1" applyFill="1" applyBorder="1" applyAlignment="1">
      <alignment vertical="center" shrinkToFit="1"/>
    </xf>
    <xf numFmtId="195" fontId="26" fillId="5" borderId="21" xfId="0" applyNumberFormat="1" applyFont="1" applyFill="1" applyBorder="1" applyAlignment="1">
      <alignment vertical="center" shrinkToFit="1"/>
    </xf>
    <xf numFmtId="49" fontId="26" fillId="5" borderId="70" xfId="0" applyNumberFormat="1" applyFont="1" applyFill="1" applyBorder="1" applyAlignment="1">
      <alignment vertical="center" shrinkToFit="1"/>
    </xf>
    <xf numFmtId="195" fontId="26" fillId="5" borderId="36" xfId="0" applyNumberFormat="1" applyFont="1" applyFill="1" applyBorder="1" applyAlignment="1">
      <alignment vertical="center" shrinkToFit="1"/>
    </xf>
    <xf numFmtId="49" fontId="26" fillId="5" borderId="83" xfId="0" applyNumberFormat="1" applyFont="1" applyFill="1" applyBorder="1" applyAlignment="1">
      <alignment vertical="center" shrinkToFit="1"/>
    </xf>
    <xf numFmtId="195" fontId="26" fillId="5" borderId="85" xfId="0" applyNumberFormat="1" applyFont="1" applyFill="1" applyBorder="1" applyAlignment="1">
      <alignment vertical="center" shrinkToFit="1"/>
    </xf>
    <xf numFmtId="49" fontId="26" fillId="5" borderId="84" xfId="0" applyNumberFormat="1" applyFont="1" applyFill="1" applyBorder="1" applyAlignment="1">
      <alignment vertical="center" wrapText="1"/>
    </xf>
    <xf numFmtId="195" fontId="26" fillId="9" borderId="21" xfId="0" applyNumberFormat="1" applyFont="1" applyFill="1" applyBorder="1" applyAlignment="1">
      <alignment vertical="center" shrinkToFit="1"/>
    </xf>
    <xf numFmtId="49" fontId="26" fillId="9" borderId="70" xfId="0" applyNumberFormat="1" applyFont="1" applyFill="1" applyBorder="1" applyAlignment="1">
      <alignment vertical="center" shrinkToFit="1"/>
    </xf>
    <xf numFmtId="195" fontId="26" fillId="0" borderId="59" xfId="0" applyNumberFormat="1" applyFont="1" applyBorder="1" applyAlignment="1">
      <alignment vertical="center" shrinkToFit="1"/>
    </xf>
    <xf numFmtId="0" fontId="26" fillId="0" borderId="60" xfId="0" applyFont="1" applyBorder="1">
      <alignment vertical="center"/>
    </xf>
    <xf numFmtId="56" fontId="26" fillId="5" borderId="45" xfId="0" applyNumberFormat="1" applyFont="1" applyFill="1" applyBorder="1" applyAlignment="1">
      <alignment horizontal="center" vertical="center" shrinkToFit="1"/>
    </xf>
    <xf numFmtId="0" fontId="27" fillId="0" borderId="0" xfId="0" applyFont="1">
      <alignment vertical="center"/>
    </xf>
    <xf numFmtId="0" fontId="17" fillId="0" borderId="16" xfId="0" applyFont="1" applyBorder="1" applyAlignment="1">
      <alignment horizontal="center" vertical="center"/>
    </xf>
    <xf numFmtId="0" fontId="17" fillId="0" borderId="14" xfId="0" applyFont="1" applyBorder="1" applyAlignment="1">
      <alignment horizontal="center" vertical="center"/>
    </xf>
    <xf numFmtId="0" fontId="17" fillId="0" borderId="23" xfId="0" applyFont="1" applyBorder="1">
      <alignment vertical="center"/>
    </xf>
    <xf numFmtId="0" fontId="38" fillId="0" borderId="0" xfId="0" applyFont="1">
      <alignment vertical="center"/>
    </xf>
    <xf numFmtId="0" fontId="39" fillId="0" borderId="0" xfId="0" applyFont="1">
      <alignment vertical="center"/>
    </xf>
    <xf numFmtId="0" fontId="39" fillId="0" borderId="0" xfId="0" applyFont="1" applyAlignment="1">
      <alignment vertical="center" wrapText="1"/>
    </xf>
    <xf numFmtId="0" fontId="39" fillId="0" borderId="0" xfId="0" applyFont="1" applyAlignment="1">
      <alignment vertical="center" shrinkToFit="1"/>
    </xf>
    <xf numFmtId="209" fontId="39" fillId="0" borderId="0" xfId="0" applyNumberFormat="1" applyFont="1">
      <alignment vertical="center"/>
    </xf>
    <xf numFmtId="210" fontId="39" fillId="0" borderId="0" xfId="0" applyNumberFormat="1" applyFont="1">
      <alignment vertical="center"/>
    </xf>
    <xf numFmtId="0" fontId="38" fillId="0" borderId="0" xfId="0" applyFont="1" applyAlignment="1">
      <alignment horizontal="center" vertical="center"/>
    </xf>
    <xf numFmtId="0" fontId="38" fillId="0" borderId="0" xfId="0" applyFont="1" applyAlignment="1">
      <alignment vertical="center" shrinkToFit="1"/>
    </xf>
    <xf numFmtId="208" fontId="38" fillId="0" borderId="0" xfId="0" applyNumberFormat="1" applyFont="1" applyAlignment="1">
      <alignment vertical="center" shrinkToFit="1"/>
    </xf>
    <xf numFmtId="0" fontId="39" fillId="0" borderId="0" xfId="0" applyFont="1" applyAlignment="1">
      <alignment horizontal="center" vertical="center"/>
    </xf>
    <xf numFmtId="0" fontId="27" fillId="0" borderId="0" xfId="0" applyFont="1" applyAlignment="1">
      <alignment horizontal="left" vertical="top" wrapText="1"/>
    </xf>
    <xf numFmtId="0" fontId="27" fillId="0" borderId="17" xfId="0" applyFont="1" applyBorder="1" applyAlignment="1">
      <alignment horizontal="left" vertical="top" wrapText="1"/>
    </xf>
    <xf numFmtId="0" fontId="17" fillId="0" borderId="0" xfId="0" applyFont="1" applyAlignment="1">
      <alignment horizontal="left" vertical="top" wrapText="1"/>
    </xf>
    <xf numFmtId="0" fontId="17" fillId="0" borderId="17" xfId="0" applyFont="1" applyBorder="1" applyAlignment="1">
      <alignment horizontal="left" wrapText="1"/>
    </xf>
    <xf numFmtId="0" fontId="44" fillId="0" borderId="0" xfId="1" applyFont="1">
      <alignment vertical="center"/>
    </xf>
    <xf numFmtId="0" fontId="12" fillId="0" borderId="0" xfId="1">
      <alignment vertical="center"/>
    </xf>
    <xf numFmtId="0" fontId="46" fillId="0" borderId="0" xfId="1" applyFont="1">
      <alignment vertical="center"/>
    </xf>
    <xf numFmtId="0" fontId="47" fillId="0" borderId="0" xfId="1" applyFont="1">
      <alignment vertical="center"/>
    </xf>
    <xf numFmtId="0" fontId="12" fillId="0" borderId="95" xfId="1" applyBorder="1" applyAlignment="1">
      <alignment horizontal="left" vertical="center" indent="1"/>
    </xf>
    <xf numFmtId="0" fontId="12" fillId="0" borderId="95" xfId="1" applyBorder="1" applyAlignment="1">
      <alignment horizontal="center" vertical="center"/>
    </xf>
    <xf numFmtId="0" fontId="12" fillId="0" borderId="0" xfId="1" applyAlignment="1">
      <alignment horizontal="left" vertical="center" indent="1"/>
    </xf>
    <xf numFmtId="0" fontId="17" fillId="11" borderId="95" xfId="1" applyFont="1" applyFill="1" applyBorder="1" applyAlignment="1" applyProtection="1">
      <alignment horizontal="center" vertical="center"/>
      <protection locked="0"/>
    </xf>
    <xf numFmtId="0" fontId="12" fillId="0" borderId="0" xfId="7">
      <alignment vertical="center"/>
    </xf>
    <xf numFmtId="0" fontId="12" fillId="0" borderId="95" xfId="7" applyBorder="1">
      <alignment vertical="center"/>
    </xf>
    <xf numFmtId="0" fontId="12" fillId="0" borderId="95" xfId="7" quotePrefix="1" applyBorder="1" applyAlignment="1">
      <alignment horizontal="center" vertical="center"/>
    </xf>
    <xf numFmtId="49" fontId="12" fillId="0" borderId="0" xfId="1" applyNumberFormat="1" applyAlignment="1">
      <alignment horizontal="left" vertical="center"/>
    </xf>
    <xf numFmtId="0" fontId="12" fillId="0" borderId="0" xfId="1" applyAlignment="1">
      <alignment horizontal="left"/>
    </xf>
    <xf numFmtId="213" fontId="17" fillId="11" borderId="95" xfId="1" applyNumberFormat="1" applyFont="1" applyFill="1" applyBorder="1" applyAlignment="1" applyProtection="1">
      <alignment horizontal="center" vertical="center"/>
      <protection locked="0"/>
    </xf>
    <xf numFmtId="213" fontId="51" fillId="11" borderId="95" xfId="1" quotePrefix="1" applyNumberFormat="1" applyFont="1" applyFill="1" applyBorder="1" applyAlignment="1" applyProtection="1">
      <alignment horizontal="center" vertical="center"/>
      <protection locked="0"/>
    </xf>
    <xf numFmtId="213" fontId="51" fillId="11" borderId="95" xfId="1" applyNumberFormat="1" applyFont="1" applyFill="1" applyBorder="1" applyAlignment="1" applyProtection="1">
      <alignment horizontal="center" vertical="center"/>
      <protection locked="0"/>
    </xf>
    <xf numFmtId="0" fontId="50" fillId="0" borderId="0" xfId="7" applyFont="1" applyAlignment="1">
      <alignment horizontal="left" vertical="center" indent="1"/>
    </xf>
    <xf numFmtId="0" fontId="12" fillId="0" borderId="95" xfId="1" applyBorder="1" applyAlignment="1">
      <alignment horizontal="left" vertical="center" indent="1" shrinkToFit="1"/>
    </xf>
    <xf numFmtId="0" fontId="52" fillId="0" borderId="0" xfId="1" applyFont="1" applyAlignment="1">
      <alignment horizontal="right" vertical="center"/>
    </xf>
    <xf numFmtId="49" fontId="12" fillId="12" borderId="95" xfId="1" applyNumberFormat="1" applyFill="1" applyBorder="1" applyAlignment="1">
      <alignment horizontal="center" vertical="center"/>
    </xf>
    <xf numFmtId="0" fontId="53" fillId="0" borderId="0" xfId="1" applyFont="1" applyAlignment="1">
      <alignment horizontal="left" vertical="center" indent="1"/>
    </xf>
    <xf numFmtId="0" fontId="3" fillId="0" borderId="7" xfId="0" applyFont="1" applyBorder="1">
      <alignment vertical="center"/>
    </xf>
    <xf numFmtId="0" fontId="3" fillId="0" borderId="5" xfId="0" applyFont="1" applyBorder="1">
      <alignment vertical="center"/>
    </xf>
    <xf numFmtId="0" fontId="3" fillId="0" borderId="17" xfId="0" applyFont="1" applyBorder="1" applyAlignment="1">
      <alignment horizontal="left" vertical="center"/>
    </xf>
    <xf numFmtId="49" fontId="3" fillId="9" borderId="16" xfId="0" applyNumberFormat="1" applyFont="1" applyFill="1" applyBorder="1">
      <alignment vertical="center"/>
    </xf>
    <xf numFmtId="0" fontId="3" fillId="9" borderId="0" xfId="0" applyFont="1" applyFill="1" applyAlignment="1">
      <alignment horizontal="right" vertical="center"/>
    </xf>
    <xf numFmtId="0" fontId="27" fillId="9" borderId="0" xfId="0" applyFont="1" applyFill="1" applyAlignment="1">
      <alignment horizontal="left" vertical="top" wrapText="1"/>
    </xf>
    <xf numFmtId="0" fontId="27" fillId="9" borderId="17" xfId="0" applyFont="1" applyFill="1" applyBorder="1" applyAlignment="1">
      <alignment horizontal="left" vertical="top" wrapText="1"/>
    </xf>
    <xf numFmtId="0" fontId="3" fillId="9" borderId="0" xfId="0" applyFont="1" applyFill="1">
      <alignment vertical="center"/>
    </xf>
    <xf numFmtId="0" fontId="3" fillId="0" borderId="0" xfId="0" applyFont="1" applyAlignment="1">
      <alignment horizontal="left"/>
    </xf>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88" xfId="0" applyFont="1" applyBorder="1" applyAlignment="1">
      <alignment horizontal="center" vertical="center"/>
    </xf>
    <xf numFmtId="0" fontId="3" fillId="0" borderId="2" xfId="0" applyFont="1" applyBorder="1" applyAlignment="1">
      <alignment horizontal="center" vertical="center"/>
    </xf>
    <xf numFmtId="0" fontId="3" fillId="0" borderId="120" xfId="0" applyFont="1" applyBorder="1">
      <alignment vertical="center"/>
    </xf>
    <xf numFmtId="0" fontId="3" fillId="0" borderId="87" xfId="0" applyFont="1" applyBorder="1">
      <alignment vertical="center"/>
    </xf>
    <xf numFmtId="0" fontId="3" fillId="0" borderId="89" xfId="0" applyFont="1" applyBorder="1">
      <alignment vertical="center"/>
    </xf>
    <xf numFmtId="0" fontId="14" fillId="0" borderId="2" xfId="0" applyFont="1" applyBorder="1" applyAlignment="1">
      <alignment horizontal="center" vertical="center" shrinkToFit="1"/>
    </xf>
    <xf numFmtId="0" fontId="3" fillId="0" borderId="90" xfId="0" applyFont="1" applyBorder="1" applyAlignment="1">
      <alignment horizontal="center" vertical="center"/>
    </xf>
    <xf numFmtId="0" fontId="5" fillId="0" borderId="13" xfId="0" applyFont="1" applyBorder="1">
      <alignment vertical="center"/>
    </xf>
    <xf numFmtId="0" fontId="5" fillId="0" borderId="34" xfId="0" applyFont="1" applyBorder="1">
      <alignment vertical="center"/>
    </xf>
    <xf numFmtId="0" fontId="26" fillId="9" borderId="17" xfId="0" applyFont="1" applyFill="1" applyBorder="1" applyAlignment="1">
      <alignment horizontal="left" vertical="center" shrinkToFit="1"/>
    </xf>
    <xf numFmtId="0" fontId="26" fillId="9" borderId="17" xfId="0" applyFont="1" applyFill="1" applyBorder="1" applyAlignment="1">
      <alignment vertical="center" shrinkToFit="1"/>
    </xf>
    <xf numFmtId="0" fontId="3" fillId="9" borderId="17" xfId="0" applyFont="1" applyFill="1" applyBorder="1">
      <alignment vertical="center"/>
    </xf>
    <xf numFmtId="183" fontId="28" fillId="5" borderId="51" xfId="1" applyNumberFormat="1" applyFont="1" applyFill="1" applyBorder="1" applyAlignment="1">
      <alignment horizontal="center" vertical="center" shrinkToFit="1"/>
    </xf>
    <xf numFmtId="183" fontId="28" fillId="5" borderId="21" xfId="1" applyNumberFormat="1" applyFont="1" applyFill="1" applyBorder="1" applyAlignment="1">
      <alignment horizontal="center" vertical="center" shrinkToFit="1"/>
    </xf>
    <xf numFmtId="0" fontId="28" fillId="5" borderId="37" xfId="1" applyFont="1" applyFill="1" applyBorder="1" applyAlignment="1">
      <alignment horizontal="center" vertical="center" shrinkToFit="1"/>
    </xf>
    <xf numFmtId="0" fontId="28" fillId="5" borderId="40" xfId="1" applyFont="1" applyFill="1" applyBorder="1" applyAlignment="1">
      <alignment horizontal="center" vertical="center" shrinkToFit="1"/>
    </xf>
    <xf numFmtId="0" fontId="28" fillId="5" borderId="24" xfId="1" applyFont="1" applyFill="1" applyBorder="1" applyAlignment="1">
      <alignment horizontal="center" vertical="center" shrinkToFit="1"/>
    </xf>
    <xf numFmtId="0" fontId="3" fillId="0" borderId="125" xfId="0" applyFont="1" applyBorder="1" applyAlignment="1">
      <alignment horizontal="center" vertical="center"/>
    </xf>
    <xf numFmtId="183" fontId="28" fillId="5" borderId="49" xfId="1" applyNumberFormat="1" applyFont="1" applyFill="1" applyBorder="1" applyAlignment="1">
      <alignment horizontal="center" vertical="center" shrinkToFit="1"/>
    </xf>
    <xf numFmtId="183" fontId="28" fillId="5" borderId="36" xfId="1" applyNumberFormat="1" applyFont="1" applyFill="1" applyBorder="1" applyAlignment="1">
      <alignment horizontal="center" vertical="center" shrinkToFit="1"/>
    </xf>
    <xf numFmtId="183" fontId="28" fillId="5" borderId="49" xfId="1" applyNumberFormat="1" applyFont="1" applyFill="1" applyBorder="1" applyAlignment="1">
      <alignment vertical="center" shrinkToFit="1"/>
    </xf>
    <xf numFmtId="183" fontId="28" fillId="5" borderId="21" xfId="1" applyNumberFormat="1" applyFont="1" applyFill="1" applyBorder="1" applyAlignment="1">
      <alignment vertical="center" shrinkToFit="1"/>
    </xf>
    <xf numFmtId="183" fontId="28" fillId="5" borderId="36" xfId="1" applyNumberFormat="1" applyFont="1" applyFill="1" applyBorder="1" applyAlignment="1">
      <alignment vertical="center" shrinkToFit="1"/>
    </xf>
    <xf numFmtId="182" fontId="26" fillId="0" borderId="40" xfId="0" applyNumberFormat="1" applyFont="1" applyBorder="1" applyAlignment="1">
      <alignment horizontal="center" vertical="center" shrinkToFit="1"/>
    </xf>
    <xf numFmtId="0" fontId="26" fillId="0" borderId="11" xfId="0" applyFont="1" applyBorder="1" applyAlignment="1">
      <alignment horizontal="center" vertical="center" shrinkToFit="1"/>
    </xf>
    <xf numFmtId="177" fontId="27" fillId="0" borderId="23" xfId="0" applyNumberFormat="1" applyFont="1" applyBorder="1">
      <alignment vertical="center"/>
    </xf>
    <xf numFmtId="177" fontId="27" fillId="0" borderId="15" xfId="0" applyNumberFormat="1" applyFont="1" applyBorder="1">
      <alignment vertical="center"/>
    </xf>
    <xf numFmtId="49" fontId="3" fillId="0" borderId="12" xfId="0" applyNumberFormat="1" applyFont="1" applyBorder="1" applyAlignment="1">
      <alignment horizontal="center" vertical="top"/>
    </xf>
    <xf numFmtId="0" fontId="3" fillId="0" borderId="22" xfId="0" applyFont="1" applyBorder="1" applyAlignment="1">
      <alignment vertical="top"/>
    </xf>
    <xf numFmtId="49" fontId="3" fillId="0" borderId="12" xfId="0" applyNumberFormat="1" applyFont="1" applyBorder="1" applyAlignment="1">
      <alignment horizontal="center" vertical="center"/>
    </xf>
    <xf numFmtId="0" fontId="3" fillId="0" borderId="34" xfId="0" applyFont="1" applyBorder="1">
      <alignment vertical="center"/>
    </xf>
    <xf numFmtId="49" fontId="3" fillId="0" borderId="18" xfId="0" applyNumberFormat="1" applyFont="1" applyBorder="1" applyAlignment="1">
      <alignment horizontal="center" vertical="top"/>
    </xf>
    <xf numFmtId="0" fontId="3" fillId="0" borderId="35" xfId="0" applyFont="1" applyBorder="1" applyAlignment="1">
      <alignment vertical="top"/>
    </xf>
    <xf numFmtId="216" fontId="3" fillId="0" borderId="0" xfId="0" applyNumberFormat="1" applyFont="1">
      <alignment vertical="center"/>
    </xf>
    <xf numFmtId="0" fontId="2" fillId="0" borderId="0" xfId="0" applyFont="1" applyAlignment="1">
      <alignment horizontal="center" vertical="center"/>
    </xf>
    <xf numFmtId="0" fontId="57" fillId="0" borderId="129" xfId="0" applyFont="1" applyBorder="1">
      <alignment vertical="center"/>
    </xf>
    <xf numFmtId="0" fontId="10" fillId="0" borderId="8" xfId="0" applyFont="1" applyBorder="1">
      <alignment vertical="center"/>
    </xf>
    <xf numFmtId="0" fontId="10" fillId="0" borderId="0" xfId="0" applyFont="1">
      <alignment vertical="center"/>
    </xf>
    <xf numFmtId="0" fontId="58" fillId="0" borderId="28" xfId="0" applyFont="1" applyBorder="1">
      <alignment vertical="center"/>
    </xf>
    <xf numFmtId="0" fontId="59" fillId="0" borderId="33" xfId="0" applyFont="1" applyBorder="1">
      <alignment vertical="center"/>
    </xf>
    <xf numFmtId="0" fontId="10" fillId="0" borderId="0" xfId="0" applyFont="1" applyAlignment="1">
      <alignment horizontal="left" vertical="center"/>
    </xf>
    <xf numFmtId="0" fontId="59" fillId="0" borderId="0" xfId="0" applyFont="1">
      <alignment vertical="center"/>
    </xf>
    <xf numFmtId="0" fontId="10" fillId="0" borderId="107" xfId="0" applyFont="1" applyBorder="1" applyAlignment="1">
      <alignment vertical="top"/>
    </xf>
    <xf numFmtId="0" fontId="61" fillId="0" borderId="0" xfId="0" applyFont="1" applyAlignment="1">
      <alignment horizontal="center" vertical="center"/>
    </xf>
    <xf numFmtId="0" fontId="62" fillId="0" borderId="0" xfId="0" applyFont="1" applyAlignment="1">
      <alignment horizontal="center" vertical="center" shrinkToFit="1"/>
    </xf>
    <xf numFmtId="0" fontId="13" fillId="0" borderId="95" xfId="0" applyFont="1" applyBorder="1" applyAlignment="1">
      <alignment horizontal="center" vertical="center"/>
    </xf>
    <xf numFmtId="0" fontId="13" fillId="0" borderId="0" xfId="0" applyFont="1" applyAlignment="1">
      <alignment horizontal="left" vertical="center"/>
    </xf>
    <xf numFmtId="0" fontId="13" fillId="0" borderId="128" xfId="0" applyFont="1" applyBorder="1" applyAlignment="1">
      <alignment horizontal="center" vertical="center"/>
    </xf>
    <xf numFmtId="0" fontId="13" fillId="0" borderId="0" xfId="0" applyFont="1" applyAlignment="1">
      <alignment horizontal="center" vertical="center"/>
    </xf>
    <xf numFmtId="0" fontId="13" fillId="0" borderId="130" xfId="0" applyFont="1" applyBorder="1" applyAlignment="1">
      <alignment horizontal="left" vertical="center"/>
    </xf>
    <xf numFmtId="0" fontId="37" fillId="0" borderId="0" xfId="0" applyFont="1">
      <alignment vertical="center"/>
    </xf>
    <xf numFmtId="0" fontId="63" fillId="0" borderId="128" xfId="0" applyFont="1" applyBorder="1" applyAlignment="1">
      <alignment horizontal="left" vertical="center"/>
    </xf>
    <xf numFmtId="0" fontId="63" fillId="0" borderId="0" xfId="0" applyFont="1" applyAlignment="1">
      <alignment horizontal="left" vertical="center"/>
    </xf>
    <xf numFmtId="0" fontId="63" fillId="0" borderId="130" xfId="0" applyFont="1" applyBorder="1" applyAlignment="1">
      <alignment horizontal="left" vertical="center"/>
    </xf>
    <xf numFmtId="0" fontId="65" fillId="0" borderId="0" xfId="0" applyFont="1" applyAlignment="1">
      <alignment horizontal="left" vertical="center" shrinkToFit="1"/>
    </xf>
    <xf numFmtId="0" fontId="64" fillId="0" borderId="0" xfId="0" applyFont="1" applyAlignment="1">
      <alignment horizontal="left" vertical="center"/>
    </xf>
    <xf numFmtId="0" fontId="62" fillId="0" borderId="128" xfId="0" applyFont="1" applyBorder="1" applyAlignment="1">
      <alignment vertical="top"/>
    </xf>
    <xf numFmtId="0" fontId="62" fillId="0" borderId="0" xfId="0" applyFont="1" applyAlignment="1">
      <alignment vertical="top"/>
    </xf>
    <xf numFmtId="0" fontId="62" fillId="0" borderId="130" xfId="0" applyFont="1" applyBorder="1" applyAlignment="1">
      <alignment vertical="top"/>
    </xf>
    <xf numFmtId="0" fontId="13" fillId="9" borderId="128" xfId="0" applyFont="1" applyFill="1" applyBorder="1" applyAlignment="1">
      <alignment horizontal="left" vertical="top" wrapText="1"/>
    </xf>
    <xf numFmtId="0" fontId="13" fillId="9" borderId="0" xfId="0" applyFont="1" applyFill="1" applyAlignment="1">
      <alignment horizontal="left" vertical="top" wrapText="1"/>
    </xf>
    <xf numFmtId="0" fontId="13" fillId="0" borderId="130" xfId="0" applyFont="1" applyBorder="1" applyAlignment="1">
      <alignment horizontal="left" vertical="center" wrapText="1"/>
    </xf>
    <xf numFmtId="0" fontId="13" fillId="0" borderId="128" xfId="0" applyFont="1" applyBorder="1" applyAlignment="1">
      <alignment horizontal="right" vertical="top" wrapText="1"/>
    </xf>
    <xf numFmtId="0" fontId="13" fillId="0" borderId="0" xfId="0" applyFont="1" applyAlignment="1">
      <alignment horizontal="right" vertical="top" wrapText="1"/>
    </xf>
    <xf numFmtId="0" fontId="13" fillId="0" borderId="0" xfId="0" applyFont="1" applyAlignment="1">
      <alignment vertical="top" wrapText="1"/>
    </xf>
    <xf numFmtId="0" fontId="13" fillId="9" borderId="0" xfId="0" applyFont="1" applyFill="1" applyAlignment="1">
      <alignment vertical="top" wrapText="1"/>
    </xf>
    <xf numFmtId="0" fontId="13" fillId="0" borderId="128" xfId="0" applyFont="1" applyBorder="1" applyAlignment="1">
      <alignment horizontal="right" vertical="center" wrapText="1"/>
    </xf>
    <xf numFmtId="0" fontId="13" fillId="0" borderId="0" xfId="0" applyFont="1" applyAlignment="1">
      <alignment horizontal="left" vertical="top" wrapText="1"/>
    </xf>
    <xf numFmtId="0" fontId="13" fillId="0" borderId="0" xfId="0" applyFont="1" applyAlignment="1">
      <alignment horizontal="right" vertical="center" wrapText="1"/>
    </xf>
    <xf numFmtId="0" fontId="60" fillId="0" borderId="128" xfId="0" applyFont="1" applyBorder="1" applyAlignment="1">
      <alignment horizontal="center" vertical="center" wrapText="1"/>
    </xf>
    <xf numFmtId="0" fontId="60" fillId="0" borderId="0" xfId="0" applyFont="1" applyAlignment="1">
      <alignment horizontal="center" vertical="center"/>
    </xf>
    <xf numFmtId="0" fontId="60" fillId="0" borderId="130" xfId="0" applyFont="1" applyBorder="1" applyAlignment="1">
      <alignment horizontal="center" vertical="center"/>
    </xf>
    <xf numFmtId="0" fontId="66" fillId="0" borderId="0" xfId="0" applyFont="1">
      <alignment vertical="center"/>
    </xf>
    <xf numFmtId="0" fontId="60" fillId="0" borderId="0" xfId="0" applyFont="1" applyAlignment="1">
      <alignment vertical="center" shrinkToFit="1"/>
    </xf>
    <xf numFmtId="0" fontId="66" fillId="0" borderId="16" xfId="0" applyFont="1" applyBorder="1">
      <alignment vertical="center"/>
    </xf>
    <xf numFmtId="0" fontId="66" fillId="0" borderId="17" xfId="0" applyFont="1" applyBorder="1">
      <alignment vertical="center"/>
    </xf>
    <xf numFmtId="0" fontId="66" fillId="5" borderId="106" xfId="0" applyFont="1" applyFill="1" applyBorder="1" applyProtection="1">
      <alignment vertical="center"/>
      <protection locked="0"/>
    </xf>
    <xf numFmtId="0" fontId="66" fillId="0" borderId="22" xfId="0" applyFont="1" applyBorder="1">
      <alignment vertical="center"/>
    </xf>
    <xf numFmtId="0" fontId="66" fillId="0" borderId="13" xfId="0" applyFont="1" applyBorder="1">
      <alignment vertical="center"/>
    </xf>
    <xf numFmtId="0" fontId="66" fillId="0" borderId="0" xfId="0" applyFont="1" applyAlignment="1">
      <alignment vertical="center" shrinkToFit="1"/>
    </xf>
    <xf numFmtId="0" fontId="66" fillId="0" borderId="0" xfId="0" applyFont="1" applyAlignment="1">
      <alignment horizontal="center" vertical="center" shrinkToFit="1"/>
    </xf>
    <xf numFmtId="0" fontId="66" fillId="0" borderId="25" xfId="0" applyFont="1" applyBorder="1" applyAlignment="1">
      <alignment vertical="center" shrinkToFit="1"/>
    </xf>
    <xf numFmtId="0" fontId="66" fillId="0" borderId="26" xfId="0" applyFont="1" applyBorder="1" applyAlignment="1">
      <alignment vertical="center" shrinkToFit="1"/>
    </xf>
    <xf numFmtId="0" fontId="66" fillId="5" borderId="16" xfId="0" applyFont="1" applyFill="1" applyBorder="1">
      <alignment vertical="center"/>
    </xf>
    <xf numFmtId="0" fontId="66" fillId="5" borderId="0" xfId="0" applyFont="1" applyFill="1">
      <alignment vertical="center"/>
    </xf>
    <xf numFmtId="0" fontId="66" fillId="5" borderId="97" xfId="0" applyFont="1" applyFill="1" applyBorder="1" applyProtection="1">
      <alignment vertical="center"/>
      <protection locked="0"/>
    </xf>
    <xf numFmtId="0" fontId="66" fillId="0" borderId="69" xfId="0" applyFont="1" applyBorder="1" applyAlignment="1">
      <alignment vertical="center" shrinkToFit="1"/>
    </xf>
    <xf numFmtId="0" fontId="66" fillId="0" borderId="50" xfId="0" applyFont="1" applyBorder="1" applyAlignment="1">
      <alignment vertical="center" shrinkToFit="1"/>
    </xf>
    <xf numFmtId="0" fontId="66" fillId="0" borderId="16" xfId="0" applyFont="1" applyBorder="1" applyAlignment="1">
      <alignment vertical="center" shrinkToFit="1"/>
    </xf>
    <xf numFmtId="0" fontId="66" fillId="0" borderId="14" xfId="0" applyFont="1" applyBorder="1">
      <alignment vertical="center"/>
    </xf>
    <xf numFmtId="0" fontId="66" fillId="0" borderId="23" xfId="0" applyFont="1" applyBorder="1">
      <alignment vertical="center"/>
    </xf>
    <xf numFmtId="0" fontId="66" fillId="0" borderId="15" xfId="0" applyFont="1" applyBorder="1">
      <alignment vertical="center"/>
    </xf>
    <xf numFmtId="0" fontId="66" fillId="0" borderId="14" xfId="0" applyFont="1" applyBorder="1" applyAlignment="1">
      <alignment vertical="center" shrinkToFit="1"/>
    </xf>
    <xf numFmtId="0" fontId="66" fillId="5" borderId="39" xfId="0" applyFont="1" applyFill="1" applyBorder="1" applyAlignment="1">
      <alignment vertical="center" shrinkToFit="1"/>
    </xf>
    <xf numFmtId="0" fontId="66" fillId="5" borderId="30" xfId="0" applyFont="1" applyFill="1" applyBorder="1" applyAlignment="1">
      <alignment vertical="center" shrinkToFit="1"/>
    </xf>
    <xf numFmtId="0" fontId="69" fillId="0" borderId="0" xfId="0" applyFont="1" applyAlignment="1">
      <alignment horizontal="right" vertical="center"/>
    </xf>
    <xf numFmtId="0" fontId="3" fillId="0" borderId="0" xfId="0" applyFont="1" applyAlignment="1">
      <alignment horizontal="centerContinuous" vertical="center"/>
    </xf>
    <xf numFmtId="0" fontId="3" fillId="0" borderId="19" xfId="0" applyFont="1" applyBorder="1" applyAlignment="1">
      <alignment horizontal="right" vertical="center"/>
    </xf>
    <xf numFmtId="38" fontId="26" fillId="5" borderId="0" xfId="5" applyFont="1" applyFill="1" applyAlignment="1">
      <alignment vertical="center" shrinkToFit="1"/>
    </xf>
    <xf numFmtId="0" fontId="28" fillId="5" borderId="17" xfId="1" applyFont="1" applyFill="1" applyBorder="1" applyAlignment="1">
      <alignment horizontal="center" vertical="center" shrinkToFit="1"/>
    </xf>
    <xf numFmtId="183" fontId="28" fillId="5" borderId="131" xfId="1" applyNumberFormat="1" applyFont="1" applyFill="1" applyBorder="1" applyAlignment="1">
      <alignment horizontal="center" vertical="center" shrinkToFit="1"/>
    </xf>
    <xf numFmtId="183" fontId="28" fillId="5" borderId="95" xfId="1" applyNumberFormat="1" applyFont="1" applyFill="1" applyBorder="1" applyAlignment="1">
      <alignment horizontal="center" vertical="center" shrinkToFit="1"/>
    </xf>
    <xf numFmtId="183" fontId="28" fillId="5" borderId="132" xfId="1" applyNumberFormat="1" applyFont="1" applyFill="1" applyBorder="1" applyAlignment="1">
      <alignment horizontal="center" vertical="center" shrinkToFit="1"/>
    </xf>
    <xf numFmtId="0" fontId="28" fillId="5" borderId="131" xfId="1" applyFont="1" applyFill="1" applyBorder="1" applyAlignment="1">
      <alignment horizontal="center" vertical="center" shrinkToFit="1"/>
    </xf>
    <xf numFmtId="0" fontId="28" fillId="5" borderId="132" xfId="1" applyFont="1" applyFill="1" applyBorder="1" applyAlignment="1">
      <alignment horizontal="center" vertical="center" shrinkToFit="1"/>
    </xf>
    <xf numFmtId="183" fontId="28" fillId="5" borderId="131" xfId="1" applyNumberFormat="1" applyFont="1" applyFill="1" applyBorder="1" applyAlignment="1">
      <alignment vertical="center" shrinkToFit="1"/>
    </xf>
    <xf numFmtId="183" fontId="28" fillId="5" borderId="95" xfId="1" applyNumberFormat="1" applyFont="1" applyFill="1" applyBorder="1" applyAlignment="1">
      <alignment vertical="center" shrinkToFit="1"/>
    </xf>
    <xf numFmtId="183" fontId="28" fillId="5" borderId="132" xfId="1" applyNumberFormat="1" applyFont="1" applyFill="1" applyBorder="1" applyAlignment="1">
      <alignment vertical="center" shrinkToFit="1"/>
    </xf>
    <xf numFmtId="0" fontId="3" fillId="0" borderId="81" xfId="0" applyFont="1" applyBorder="1" applyAlignment="1">
      <alignment horizontal="left" vertical="center"/>
    </xf>
    <xf numFmtId="0" fontId="3" fillId="0" borderId="7" xfId="0" applyFont="1" applyBorder="1" applyAlignment="1">
      <alignment horizontal="left" vertical="center"/>
    </xf>
    <xf numFmtId="0" fontId="3" fillId="0" borderId="5" xfId="0" applyFont="1" applyBorder="1" applyAlignment="1">
      <alignment horizontal="left" vertical="center"/>
    </xf>
    <xf numFmtId="0" fontId="3" fillId="0" borderId="137" xfId="0" applyFont="1" applyBorder="1" applyAlignment="1">
      <alignment horizontal="center" vertical="center"/>
    </xf>
    <xf numFmtId="0" fontId="3" fillId="0" borderId="120" xfId="0" applyFont="1" applyBorder="1" applyAlignment="1">
      <alignment horizontal="left" vertical="center"/>
    </xf>
    <xf numFmtId="0" fontId="3" fillId="0" borderId="87" xfId="0" applyFont="1" applyBorder="1" applyAlignment="1">
      <alignment horizontal="left" vertical="center"/>
    </xf>
    <xf numFmtId="0" fontId="3" fillId="0" borderId="89" xfId="0" applyFont="1" applyBorder="1" applyAlignment="1">
      <alignment horizontal="left" vertical="center"/>
    </xf>
    <xf numFmtId="0" fontId="3" fillId="0" borderId="140" xfId="0" applyFont="1" applyBorder="1" applyAlignment="1">
      <alignment horizontal="center" vertical="center"/>
    </xf>
    <xf numFmtId="0" fontId="17" fillId="0" borderId="146" xfId="0" applyFont="1" applyBorder="1" applyAlignment="1">
      <alignment horizontal="center" vertical="center"/>
    </xf>
    <xf numFmtId="0" fontId="17" fillId="0" borderId="147" xfId="0" applyFont="1" applyBorder="1" applyAlignment="1">
      <alignment horizontal="center" vertical="center"/>
    </xf>
    <xf numFmtId="0" fontId="73" fillId="0" borderId="0" xfId="0" applyFont="1" applyAlignment="1">
      <alignment vertical="center" shrinkToFit="1"/>
    </xf>
    <xf numFmtId="214" fontId="3" fillId="0" borderId="18" xfId="0" applyNumberFormat="1" applyFont="1" applyBorder="1">
      <alignment vertical="center"/>
    </xf>
    <xf numFmtId="214" fontId="3" fillId="5" borderId="35" xfId="0" applyNumberFormat="1" applyFont="1" applyFill="1" applyBorder="1">
      <alignment vertical="center"/>
    </xf>
    <xf numFmtId="208" fontId="39" fillId="0" borderId="0" xfId="0" applyNumberFormat="1" applyFont="1">
      <alignment vertical="center"/>
    </xf>
    <xf numFmtId="208" fontId="38" fillId="10" borderId="10" xfId="0" applyNumberFormat="1" applyFont="1" applyFill="1" applyBorder="1" applyAlignment="1">
      <alignment horizontal="center" vertical="center" shrinkToFit="1"/>
    </xf>
    <xf numFmtId="0" fontId="39" fillId="0" borderId="10" xfId="0" applyFont="1" applyBorder="1">
      <alignment vertical="center"/>
    </xf>
    <xf numFmtId="0" fontId="39" fillId="0" borderId="12" xfId="0" applyFont="1" applyBorder="1">
      <alignment vertical="center"/>
    </xf>
    <xf numFmtId="12" fontId="39" fillId="0" borderId="10" xfId="0" applyNumberFormat="1" applyFont="1" applyBorder="1">
      <alignment vertical="center"/>
    </xf>
    <xf numFmtId="0" fontId="39" fillId="0" borderId="16" xfId="0" applyFont="1" applyBorder="1">
      <alignment vertical="center"/>
    </xf>
    <xf numFmtId="0" fontId="39" fillId="0" borderId="14" xfId="0" applyFont="1" applyBorder="1">
      <alignment vertical="center"/>
    </xf>
    <xf numFmtId="0" fontId="36" fillId="0" borderId="23" xfId="0" applyFont="1" applyBorder="1" applyAlignment="1">
      <alignment vertical="center" wrapText="1"/>
    </xf>
    <xf numFmtId="0" fontId="36" fillId="0" borderId="15" xfId="0" applyFont="1" applyBorder="1" applyAlignment="1">
      <alignment vertical="center" wrapText="1"/>
    </xf>
    <xf numFmtId="0" fontId="26" fillId="0" borderId="0" xfId="0" applyFont="1" applyAlignment="1">
      <alignment horizontal="right" vertical="center"/>
    </xf>
    <xf numFmtId="0" fontId="5" fillId="0" borderId="0" xfId="0" quotePrefix="1" applyFont="1" applyAlignment="1">
      <alignment horizontal="right" vertical="center"/>
    </xf>
    <xf numFmtId="0" fontId="3" fillId="0" borderId="23" xfId="0" applyFont="1" applyBorder="1" applyAlignment="1">
      <alignment horizontal="right" vertical="top"/>
    </xf>
    <xf numFmtId="0" fontId="17" fillId="0" borderId="0" xfId="0" applyFont="1" applyAlignment="1">
      <alignment vertical="top"/>
    </xf>
    <xf numFmtId="0" fontId="36" fillId="0" borderId="0" xfId="0" applyFont="1">
      <alignment vertical="center"/>
    </xf>
    <xf numFmtId="0" fontId="36" fillId="0" borderId="0" xfId="0" applyFont="1" applyAlignment="1">
      <alignment vertical="top"/>
    </xf>
    <xf numFmtId="0" fontId="17" fillId="0" borderId="17" xfId="0" applyFont="1" applyBorder="1" applyAlignment="1">
      <alignment vertical="top"/>
    </xf>
    <xf numFmtId="0" fontId="36" fillId="0" borderId="17" xfId="0" applyFont="1" applyBorder="1">
      <alignment vertical="center"/>
    </xf>
    <xf numFmtId="0" fontId="36" fillId="0" borderId="0" xfId="0" applyFont="1" applyAlignment="1">
      <alignment horizontal="left" vertical="center"/>
    </xf>
    <xf numFmtId="190" fontId="17" fillId="0" borderId="0" xfId="0" applyNumberFormat="1" applyFont="1" applyAlignment="1">
      <alignment horizontal="left" vertical="center"/>
    </xf>
    <xf numFmtId="206" fontId="36" fillId="0" borderId="0" xfId="0" applyNumberFormat="1" applyFont="1" applyAlignment="1">
      <alignment horizontal="center" vertical="center"/>
    </xf>
    <xf numFmtId="191" fontId="17" fillId="0" borderId="0" xfId="0" applyNumberFormat="1" applyFont="1" applyAlignment="1">
      <alignment horizontal="left" vertical="center"/>
    </xf>
    <xf numFmtId="207" fontId="17" fillId="0" borderId="0" xfId="5" applyNumberFormat="1" applyFont="1" applyFill="1" applyAlignment="1">
      <alignment horizontal="center" vertical="center"/>
    </xf>
    <xf numFmtId="207" fontId="36" fillId="0" borderId="0" xfId="5" applyNumberFormat="1" applyFont="1" applyFill="1" applyAlignment="1">
      <alignment horizontal="center" vertical="center"/>
    </xf>
    <xf numFmtId="192" fontId="17" fillId="0" borderId="0" xfId="0" applyNumberFormat="1" applyFont="1" applyAlignment="1">
      <alignment horizontal="left" vertical="center"/>
    </xf>
    <xf numFmtId="9" fontId="17" fillId="0" borderId="0" xfId="0" applyNumberFormat="1" applyFont="1" applyAlignment="1">
      <alignment horizontal="center" vertical="center"/>
    </xf>
    <xf numFmtId="0" fontId="36" fillId="0" borderId="17" xfId="0" applyFont="1" applyBorder="1" applyAlignment="1">
      <alignment horizontal="center" vertical="center"/>
    </xf>
    <xf numFmtId="207" fontId="17" fillId="0" borderId="0" xfId="5" applyNumberFormat="1" applyFont="1" applyFill="1" applyBorder="1" applyAlignment="1">
      <alignment horizontal="center" vertical="center"/>
    </xf>
    <xf numFmtId="207" fontId="36" fillId="0" borderId="0" xfId="5" applyNumberFormat="1" applyFont="1" applyFill="1" applyBorder="1" applyAlignment="1">
      <alignment horizontal="center" vertical="center"/>
    </xf>
    <xf numFmtId="206" fontId="36" fillId="0" borderId="23" xfId="0" applyNumberFormat="1" applyFont="1" applyBorder="1" applyAlignment="1">
      <alignment horizontal="center" vertical="center"/>
    </xf>
    <xf numFmtId="0" fontId="36" fillId="0" borderId="23" xfId="0" applyFont="1" applyBorder="1" applyAlignment="1">
      <alignment horizontal="left" vertical="center"/>
    </xf>
    <xf numFmtId="191" fontId="17" fillId="0" borderId="23" xfId="0" applyNumberFormat="1" applyFont="1" applyBorder="1" applyAlignment="1">
      <alignment horizontal="left" vertical="center"/>
    </xf>
    <xf numFmtId="190" fontId="17" fillId="0" borderId="23" xfId="0" applyNumberFormat="1" applyFont="1" applyBorder="1" applyAlignment="1">
      <alignment horizontal="left" vertical="center"/>
    </xf>
    <xf numFmtId="207" fontId="17" fillId="0" borderId="23" xfId="5" applyNumberFormat="1" applyFont="1" applyFill="1" applyBorder="1" applyAlignment="1">
      <alignment horizontal="center" vertical="center"/>
    </xf>
    <xf numFmtId="207" fontId="36" fillId="0" borderId="23" xfId="5" applyNumberFormat="1" applyFont="1" applyFill="1" applyBorder="1" applyAlignment="1">
      <alignment horizontal="center" vertical="center"/>
    </xf>
    <xf numFmtId="192" fontId="17" fillId="0" borderId="23" xfId="0" applyNumberFormat="1" applyFont="1" applyBorder="1" applyAlignment="1">
      <alignment horizontal="left" vertical="center"/>
    </xf>
    <xf numFmtId="9" fontId="17" fillId="0" borderId="23" xfId="0" applyNumberFormat="1" applyFont="1" applyBorder="1" applyAlignment="1">
      <alignment horizontal="center" vertical="center"/>
    </xf>
    <xf numFmtId="0" fontId="36" fillId="0" borderId="15" xfId="0" applyFont="1" applyBorder="1" applyAlignment="1">
      <alignment horizontal="center" vertical="center"/>
    </xf>
    <xf numFmtId="0" fontId="27" fillId="0" borderId="20" xfId="0" applyFont="1" applyBorder="1" applyAlignment="1">
      <alignment horizontal="center" vertical="center" shrinkToFit="1"/>
    </xf>
    <xf numFmtId="208" fontId="71" fillId="0" borderId="10" xfId="0" applyNumberFormat="1" applyFont="1" applyBorder="1" applyAlignment="1">
      <alignment horizontal="center" vertical="center" shrinkToFit="1"/>
    </xf>
    <xf numFmtId="0" fontId="17" fillId="0" borderId="0" xfId="0" applyFont="1" applyAlignment="1">
      <alignment vertical="center" wrapText="1"/>
    </xf>
    <xf numFmtId="0" fontId="3" fillId="0" borderId="0" xfId="0" applyFont="1" applyAlignment="1">
      <alignment horizontal="left" vertical="center" wrapText="1"/>
    </xf>
    <xf numFmtId="0" fontId="26" fillId="5" borderId="23" xfId="0" applyFont="1" applyFill="1" applyBorder="1" applyAlignment="1">
      <alignment horizontal="left" vertical="center" shrinkToFit="1"/>
    </xf>
    <xf numFmtId="0" fontId="26" fillId="5" borderId="17" xfId="0" applyFont="1" applyFill="1" applyBorder="1" applyAlignment="1">
      <alignment horizontal="left" vertical="center" shrinkToFit="1"/>
    </xf>
    <xf numFmtId="0" fontId="26" fillId="5" borderId="19" xfId="0" applyFont="1" applyFill="1" applyBorder="1" applyAlignment="1">
      <alignment horizontal="left" vertical="center" shrinkToFit="1"/>
    </xf>
    <xf numFmtId="49" fontId="37" fillId="0" borderId="0" xfId="0" applyNumberFormat="1" applyFont="1" applyAlignment="1">
      <alignment horizontal="center" vertical="center"/>
    </xf>
    <xf numFmtId="0" fontId="26" fillId="5" borderId="35" xfId="0" applyFont="1" applyFill="1" applyBorder="1" applyAlignment="1">
      <alignment horizontal="left" vertical="center" shrinkToFit="1"/>
    </xf>
    <xf numFmtId="219" fontId="26" fillId="5" borderId="23" xfId="0" applyNumberFormat="1" applyFont="1" applyFill="1" applyBorder="1" applyAlignment="1">
      <alignment horizontal="left" vertical="center" shrinkToFit="1"/>
    </xf>
    <xf numFmtId="186" fontId="26" fillId="0" borderId="18" xfId="0" applyNumberFormat="1" applyFont="1" applyBorder="1" applyAlignment="1">
      <alignment horizontal="left" vertical="center" shrinkToFit="1"/>
    </xf>
    <xf numFmtId="187" fontId="26" fillId="0" borderId="35" xfId="0" applyNumberFormat="1" applyFont="1" applyBorder="1" applyAlignment="1">
      <alignment horizontal="right" vertical="center" shrinkToFit="1"/>
    </xf>
    <xf numFmtId="188" fontId="26" fillId="0" borderId="35" xfId="0" applyNumberFormat="1" applyFont="1" applyBorder="1" applyAlignment="1">
      <alignment horizontal="right" vertical="center" shrinkToFit="1"/>
    </xf>
    <xf numFmtId="188" fontId="26" fillId="0" borderId="19" xfId="0" applyNumberFormat="1" applyFont="1" applyBorder="1" applyAlignment="1">
      <alignment horizontal="right" vertical="center" shrinkToFit="1"/>
    </xf>
    <xf numFmtId="0" fontId="3" fillId="0" borderId="0" xfId="0" applyFont="1" applyAlignment="1">
      <alignment vertical="top" wrapText="1"/>
    </xf>
    <xf numFmtId="0" fontId="17" fillId="0" borderId="0" xfId="0" applyFont="1" applyAlignment="1">
      <alignment horizontal="left" vertical="center" wrapText="1"/>
    </xf>
    <xf numFmtId="0" fontId="51" fillId="0" borderId="150" xfId="0" applyFont="1" applyBorder="1">
      <alignment vertical="center"/>
    </xf>
    <xf numFmtId="0" fontId="51" fillId="0" borderId="33" xfId="0" applyFont="1" applyBorder="1">
      <alignment vertical="center"/>
    </xf>
    <xf numFmtId="0" fontId="17" fillId="0" borderId="151" xfId="0" applyFont="1" applyBorder="1">
      <alignment vertical="center"/>
    </xf>
    <xf numFmtId="0" fontId="17" fillId="0" borderId="8" xfId="0" applyFont="1" applyBorder="1">
      <alignment vertical="center"/>
    </xf>
    <xf numFmtId="0" fontId="17" fillId="0" borderId="152" xfId="0" applyFont="1" applyBorder="1">
      <alignment vertical="center"/>
    </xf>
    <xf numFmtId="49" fontId="17" fillId="0" borderId="8" xfId="0" applyNumberFormat="1" applyFont="1" applyBorder="1">
      <alignment vertical="center"/>
    </xf>
    <xf numFmtId="49" fontId="37" fillId="0" borderId="8" xfId="0" applyNumberFormat="1" applyFont="1" applyBorder="1" applyAlignment="1">
      <alignment horizontal="center" vertical="center"/>
    </xf>
    <xf numFmtId="0" fontId="17" fillId="0" borderId="152" xfId="0" applyFont="1" applyBorder="1" applyAlignment="1">
      <alignment horizontal="left" vertical="center" wrapText="1"/>
    </xf>
    <xf numFmtId="0" fontId="17" fillId="0" borderId="0" xfId="0" applyFont="1" applyAlignment="1">
      <alignment vertical="top" wrapText="1"/>
    </xf>
    <xf numFmtId="0" fontId="17" fillId="0" borderId="0" xfId="13" applyFont="1" applyAlignment="1">
      <alignment horizontal="left" vertical="center" wrapText="1"/>
    </xf>
    <xf numFmtId="0" fontId="17" fillId="0" borderId="8" xfId="13" applyFont="1" applyBorder="1">
      <alignment vertical="center"/>
    </xf>
    <xf numFmtId="0" fontId="17" fillId="0" borderId="152" xfId="0" applyFont="1" applyBorder="1" applyAlignment="1">
      <alignment vertical="center" wrapText="1"/>
    </xf>
    <xf numFmtId="0" fontId="17" fillId="0" borderId="152" xfId="13" applyFont="1" applyBorder="1" applyAlignment="1">
      <alignment horizontal="left" vertical="center" wrapText="1"/>
    </xf>
    <xf numFmtId="0" fontId="17" fillId="0" borderId="0" xfId="13" applyFont="1">
      <alignment vertical="center"/>
    </xf>
    <xf numFmtId="0" fontId="36" fillId="0" borderId="152" xfId="0" applyFont="1" applyBorder="1">
      <alignment vertical="center"/>
    </xf>
    <xf numFmtId="0" fontId="77" fillId="0" borderId="0" xfId="0" applyFont="1">
      <alignment vertical="center"/>
    </xf>
    <xf numFmtId="0" fontId="17" fillId="5" borderId="0" xfId="0" applyFont="1" applyFill="1">
      <alignment vertical="center"/>
    </xf>
    <xf numFmtId="0" fontId="17" fillId="5" borderId="23" xfId="0" applyFont="1" applyFill="1" applyBorder="1">
      <alignment vertical="center"/>
    </xf>
    <xf numFmtId="0" fontId="17" fillId="5" borderId="22" xfId="0" applyFont="1" applyFill="1" applyBorder="1">
      <alignment vertical="center"/>
    </xf>
    <xf numFmtId="0" fontId="17" fillId="0" borderId="153" xfId="0" applyFont="1" applyBorder="1">
      <alignment vertical="center"/>
    </xf>
    <xf numFmtId="0" fontId="17" fillId="0" borderId="0" xfId="0" applyFont="1" applyAlignment="1">
      <alignment horizontal="center" vertical="center"/>
    </xf>
    <xf numFmtId="0" fontId="17" fillId="0" borderId="0" xfId="0" applyFont="1" applyAlignment="1">
      <alignment horizontal="left" vertical="center"/>
    </xf>
    <xf numFmtId="0" fontId="5" fillId="10" borderId="129" xfId="0" applyFont="1" applyFill="1" applyBorder="1" applyAlignment="1">
      <alignment horizontal="center" vertical="center" shrinkToFit="1"/>
    </xf>
    <xf numFmtId="0" fontId="3" fillId="0" borderId="158" xfId="0" applyFont="1" applyBorder="1">
      <alignment vertical="center"/>
    </xf>
    <xf numFmtId="0" fontId="3" fillId="0" borderId="57" xfId="0" applyFont="1" applyBorder="1">
      <alignment vertical="center"/>
    </xf>
    <xf numFmtId="0" fontId="3" fillId="0" borderId="159" xfId="0" applyFont="1" applyBorder="1">
      <alignment vertical="center"/>
    </xf>
    <xf numFmtId="0" fontId="3" fillId="0" borderId="157" xfId="0" quotePrefix="1" applyFont="1" applyBorder="1" applyAlignment="1">
      <alignment horizontal="center" vertical="center"/>
    </xf>
    <xf numFmtId="0" fontId="78" fillId="0" borderId="0" xfId="0" applyFont="1" applyAlignment="1">
      <alignment horizontal="center" vertical="center"/>
    </xf>
    <xf numFmtId="0" fontId="78" fillId="0" borderId="0" xfId="0" applyFont="1">
      <alignment vertical="center"/>
    </xf>
    <xf numFmtId="0" fontId="70" fillId="0" borderId="0" xfId="0" applyFont="1">
      <alignment vertical="center"/>
    </xf>
    <xf numFmtId="0" fontId="3" fillId="0" borderId="92" xfId="0" applyFont="1" applyBorder="1">
      <alignment vertical="center"/>
    </xf>
    <xf numFmtId="0" fontId="14" fillId="0" borderId="163" xfId="0" applyFont="1" applyBorder="1">
      <alignment vertical="center"/>
    </xf>
    <xf numFmtId="0" fontId="3" fillId="0" borderId="164" xfId="0" applyFont="1" applyBorder="1" applyAlignment="1">
      <alignment horizontal="left" vertical="center"/>
    </xf>
    <xf numFmtId="0" fontId="3" fillId="0" borderId="164" xfId="0" applyFont="1" applyBorder="1">
      <alignment vertical="center"/>
    </xf>
    <xf numFmtId="0" fontId="14" fillId="0" borderId="164" xfId="0" applyFont="1" applyBorder="1" applyAlignment="1">
      <alignment horizontal="center" vertical="center"/>
    </xf>
    <xf numFmtId="0" fontId="14" fillId="0" borderId="164" xfId="0" applyFont="1" applyBorder="1" applyAlignment="1">
      <alignment horizontal="center"/>
    </xf>
    <xf numFmtId="0" fontId="17" fillId="0" borderId="165" xfId="0" applyFont="1" applyBorder="1">
      <alignment vertical="center"/>
    </xf>
    <xf numFmtId="0" fontId="82" fillId="0" borderId="130" xfId="0" applyFont="1" applyBorder="1">
      <alignment vertical="center"/>
    </xf>
    <xf numFmtId="0" fontId="17" fillId="0" borderId="167" xfId="0" applyFont="1" applyBorder="1">
      <alignment vertical="center"/>
    </xf>
    <xf numFmtId="0" fontId="3" fillId="0" borderId="168" xfId="0" applyFont="1" applyBorder="1">
      <alignment vertical="center"/>
    </xf>
    <xf numFmtId="0" fontId="3" fillId="0" borderId="92" xfId="0" applyFont="1" applyBorder="1" applyAlignment="1">
      <alignment horizontal="left" vertical="center"/>
    </xf>
    <xf numFmtId="0" fontId="14" fillId="0" borderId="149" xfId="0" applyFont="1" applyBorder="1">
      <alignment vertical="center"/>
    </xf>
    <xf numFmtId="0" fontId="17" fillId="0" borderId="92" xfId="0" applyFont="1" applyBorder="1">
      <alignment vertical="center"/>
    </xf>
    <xf numFmtId="0" fontId="83" fillId="0" borderId="169" xfId="0" applyFont="1" applyBorder="1" applyAlignment="1">
      <alignment horizontal="right" vertical="center"/>
    </xf>
    <xf numFmtId="0" fontId="17" fillId="0" borderId="164" xfId="0" applyFont="1" applyBorder="1">
      <alignment vertical="center"/>
    </xf>
    <xf numFmtId="0" fontId="83" fillId="0" borderId="164" xfId="0" applyFont="1" applyBorder="1" applyAlignment="1">
      <alignment horizontal="right" vertical="center"/>
    </xf>
    <xf numFmtId="0" fontId="85" fillId="0" borderId="0" xfId="0" applyFont="1" applyAlignment="1">
      <alignment horizontal="center" vertical="center" shrinkToFit="1"/>
    </xf>
    <xf numFmtId="0" fontId="86" fillId="0" borderId="0" xfId="0" applyFont="1" applyAlignment="1">
      <alignment horizontal="center" vertical="center"/>
    </xf>
    <xf numFmtId="0" fontId="86" fillId="0" borderId="0" xfId="0" applyFont="1">
      <alignment vertical="center"/>
    </xf>
    <xf numFmtId="0" fontId="64" fillId="0" borderId="0" xfId="0" applyFont="1" applyAlignment="1">
      <alignment horizontal="center" vertical="center"/>
    </xf>
    <xf numFmtId="0" fontId="64" fillId="0" borderId="0" xfId="0" applyFont="1">
      <alignment vertical="center"/>
    </xf>
    <xf numFmtId="0" fontId="17" fillId="15" borderId="95" xfId="0" applyFont="1" applyFill="1" applyBorder="1" applyProtection="1">
      <alignment vertical="center"/>
      <protection locked="0"/>
    </xf>
    <xf numFmtId="0" fontId="70" fillId="0" borderId="0" xfId="0" applyFont="1" applyAlignment="1">
      <alignment horizontal="left" vertical="center"/>
    </xf>
    <xf numFmtId="0" fontId="70" fillId="15" borderId="95" xfId="0" applyFont="1" applyFill="1" applyBorder="1" applyProtection="1">
      <alignment vertical="center"/>
      <protection locked="0"/>
    </xf>
    <xf numFmtId="0" fontId="70" fillId="0" borderId="0" xfId="0" applyFont="1" applyAlignment="1">
      <alignment horizontal="left" vertical="top" wrapText="1"/>
    </xf>
    <xf numFmtId="0" fontId="85" fillId="0" borderId="0" xfId="0" applyFont="1">
      <alignment vertical="center"/>
    </xf>
    <xf numFmtId="0" fontId="70" fillId="0" borderId="0" xfId="0" applyFont="1" applyAlignment="1">
      <alignment horizontal="left" vertical="center" wrapText="1"/>
    </xf>
    <xf numFmtId="0" fontId="85" fillId="0" borderId="0" xfId="0" applyFont="1" applyAlignment="1">
      <alignment horizontal="center" vertical="center"/>
    </xf>
    <xf numFmtId="0" fontId="80" fillId="0" borderId="10" xfId="0" applyFont="1" applyBorder="1" applyAlignment="1">
      <alignment vertical="center" wrapText="1"/>
    </xf>
    <xf numFmtId="0" fontId="80" fillId="0" borderId="0" xfId="0" applyFont="1" applyAlignment="1">
      <alignment vertical="center" wrapText="1"/>
    </xf>
    <xf numFmtId="0" fontId="80" fillId="0" borderId="10" xfId="0" applyFont="1" applyBorder="1" applyAlignment="1">
      <alignment horizontal="center" vertical="center" wrapText="1"/>
    </xf>
    <xf numFmtId="0" fontId="88" fillId="0" borderId="10" xfId="0" applyFont="1" applyBorder="1" applyAlignment="1">
      <alignment vertical="center" wrapText="1"/>
    </xf>
    <xf numFmtId="0" fontId="80" fillId="0" borderId="10" xfId="0" applyFont="1" applyBorder="1">
      <alignment vertical="center"/>
    </xf>
    <xf numFmtId="0" fontId="80" fillId="0" borderId="0" xfId="0" applyFont="1">
      <alignment vertical="center"/>
    </xf>
    <xf numFmtId="0" fontId="23" fillId="0" borderId="0" xfId="14">
      <alignment vertical="center"/>
    </xf>
    <xf numFmtId="0" fontId="23" fillId="0" borderId="0" xfId="14" applyAlignment="1">
      <alignment horizontal="center" vertical="center"/>
    </xf>
    <xf numFmtId="0" fontId="56" fillId="0" borderId="0" xfId="14" applyFont="1" applyAlignment="1">
      <alignment horizontal="right" vertical="center"/>
    </xf>
    <xf numFmtId="0" fontId="89" fillId="0" borderId="10" xfId="16" applyFont="1" applyBorder="1" applyAlignment="1">
      <alignment horizontal="left" vertical="center" wrapText="1"/>
    </xf>
    <xf numFmtId="0" fontId="3" fillId="0" borderId="170" xfId="0" applyFont="1" applyBorder="1">
      <alignment vertical="center"/>
    </xf>
    <xf numFmtId="49" fontId="10" fillId="0" borderId="0" xfId="0" applyNumberFormat="1" applyFont="1" applyAlignment="1">
      <alignment horizontal="right" vertical="center"/>
    </xf>
    <xf numFmtId="0" fontId="17" fillId="0" borderId="35" xfId="0" applyFont="1" applyBorder="1">
      <alignment vertical="center"/>
    </xf>
    <xf numFmtId="20" fontId="17" fillId="0" borderId="0" xfId="0" applyNumberFormat="1" applyFont="1">
      <alignment vertical="center"/>
    </xf>
    <xf numFmtId="49" fontId="90" fillId="0" borderId="23" xfId="0" applyNumberFormat="1" applyFont="1" applyBorder="1">
      <alignment vertical="center"/>
    </xf>
    <xf numFmtId="49" fontId="90" fillId="5" borderId="23" xfId="0" applyNumberFormat="1" applyFont="1" applyFill="1" applyBorder="1" applyAlignment="1">
      <alignment horizontal="center" vertical="center"/>
    </xf>
    <xf numFmtId="49" fontId="90" fillId="0" borderId="23" xfId="0" applyNumberFormat="1" applyFont="1" applyBorder="1" applyAlignment="1">
      <alignment horizontal="left" vertical="center"/>
    </xf>
    <xf numFmtId="0" fontId="17" fillId="0" borderId="0" xfId="0" applyFont="1" applyAlignment="1">
      <alignment horizontal="right" vertical="center"/>
    </xf>
    <xf numFmtId="0" fontId="17" fillId="0" borderId="10" xfId="0" applyFont="1" applyBorder="1">
      <alignment vertical="center"/>
    </xf>
    <xf numFmtId="0" fontId="37" fillId="0" borderId="10" xfId="0" applyFont="1" applyBorder="1" applyAlignment="1">
      <alignment horizontal="center" vertical="center"/>
    </xf>
    <xf numFmtId="202" fontId="17" fillId="0" borderId="19" xfId="0" applyNumberFormat="1" applyFont="1" applyBorder="1" applyAlignment="1">
      <alignment horizontal="left" vertical="center"/>
    </xf>
    <xf numFmtId="56" fontId="17" fillId="0" borderId="0" xfId="0" applyNumberFormat="1" applyFont="1">
      <alignment vertical="center"/>
    </xf>
    <xf numFmtId="56" fontId="17" fillId="0" borderId="0" xfId="0" applyNumberFormat="1" applyFont="1" applyAlignment="1">
      <alignment horizontal="right" vertical="center"/>
    </xf>
    <xf numFmtId="0" fontId="17" fillId="0" borderId="139" xfId="0" applyFont="1" applyBorder="1" applyAlignment="1">
      <alignment horizontal="center" vertical="center"/>
    </xf>
    <xf numFmtId="0" fontId="17" fillId="0" borderId="144" xfId="0" applyFont="1" applyBorder="1" applyAlignment="1">
      <alignment horizontal="center" vertical="center"/>
    </xf>
    <xf numFmtId="56" fontId="17" fillId="0" borderId="18" xfId="0" applyNumberFormat="1" applyFont="1" applyBorder="1" applyAlignment="1">
      <alignment horizontal="center" vertical="center"/>
    </xf>
    <xf numFmtId="0" fontId="17" fillId="0" borderId="23" xfId="0" applyFont="1" applyBorder="1" applyAlignment="1">
      <alignment horizontal="center" vertical="center"/>
    </xf>
    <xf numFmtId="177" fontId="17" fillId="0" borderId="35" xfId="0" applyNumberFormat="1" applyFont="1" applyBorder="1" applyAlignment="1">
      <alignment horizontal="left" vertical="center"/>
    </xf>
    <xf numFmtId="0" fontId="17" fillId="0" borderId="173" xfId="0" applyFont="1" applyBorder="1" applyAlignment="1">
      <alignment horizontal="center" vertical="center"/>
    </xf>
    <xf numFmtId="0" fontId="17" fillId="0" borderId="174" xfId="0" applyFont="1" applyBorder="1" applyAlignment="1">
      <alignment horizontal="center" vertical="center"/>
    </xf>
    <xf numFmtId="0" fontId="17" fillId="0" borderId="175" xfId="0" applyFont="1" applyBorder="1" applyAlignment="1">
      <alignment horizontal="center" vertical="center"/>
    </xf>
    <xf numFmtId="0" fontId="17" fillId="0" borderId="56" xfId="0" applyFont="1" applyBorder="1" applyAlignment="1">
      <alignment horizontal="center" vertical="center"/>
    </xf>
    <xf numFmtId="0" fontId="17" fillId="0" borderId="176" xfId="0" applyFont="1" applyBorder="1" applyAlignment="1">
      <alignment horizontal="center" vertical="center"/>
    </xf>
    <xf numFmtId="0" fontId="36" fillId="0" borderId="174" xfId="0" applyFont="1" applyBorder="1" applyAlignment="1">
      <alignment horizontal="center" vertical="center" wrapText="1"/>
    </xf>
    <xf numFmtId="0" fontId="70" fillId="0" borderId="174" xfId="0" applyFont="1" applyBorder="1" applyAlignment="1">
      <alignment horizontal="center" vertical="center" wrapText="1"/>
    </xf>
    <xf numFmtId="0" fontId="36" fillId="0" borderId="175" xfId="0" applyFont="1" applyBorder="1" applyAlignment="1">
      <alignment horizontal="center" vertical="center" wrapText="1"/>
    </xf>
    <xf numFmtId="0" fontId="36" fillId="0" borderId="173" xfId="0" applyFont="1" applyBorder="1" applyAlignment="1">
      <alignment horizontal="center" vertical="center" wrapText="1"/>
    </xf>
    <xf numFmtId="0" fontId="17" fillId="0" borderId="145" xfId="0" applyFont="1" applyBorder="1" applyAlignment="1">
      <alignment horizontal="center" vertical="center"/>
    </xf>
    <xf numFmtId="0" fontId="17" fillId="0" borderId="59" xfId="0" applyFont="1" applyBorder="1" applyAlignment="1">
      <alignment horizontal="center" vertical="center"/>
    </xf>
    <xf numFmtId="0" fontId="17" fillId="0" borderId="177" xfId="0" applyFont="1" applyBorder="1" applyAlignment="1">
      <alignment horizontal="center" vertical="center"/>
    </xf>
    <xf numFmtId="0" fontId="36" fillId="0" borderId="139" xfId="0" applyFont="1" applyBorder="1" applyAlignment="1">
      <alignment horizontal="center" vertical="center" wrapText="1"/>
    </xf>
    <xf numFmtId="0" fontId="70" fillId="0" borderId="139" xfId="0" applyFont="1" applyBorder="1" applyAlignment="1">
      <alignment horizontal="center" vertical="center" wrapText="1"/>
    </xf>
    <xf numFmtId="0" fontId="36" fillId="0" borderId="145" xfId="0" applyFont="1" applyBorder="1" applyAlignment="1">
      <alignment horizontal="center" vertical="center" wrapText="1"/>
    </xf>
    <xf numFmtId="0" fontId="36" fillId="0" borderId="144" xfId="0" applyFont="1" applyBorder="1" applyAlignment="1">
      <alignment horizontal="center" vertical="center" wrapText="1"/>
    </xf>
    <xf numFmtId="0" fontId="17" fillId="0" borderId="139" xfId="0" applyFont="1" applyBorder="1" applyAlignment="1">
      <alignment horizontal="center" vertical="center" wrapText="1"/>
    </xf>
    <xf numFmtId="0" fontId="17" fillId="0" borderId="174" xfId="0" applyFont="1" applyBorder="1" applyAlignment="1">
      <alignment horizontal="center" vertical="center" wrapText="1"/>
    </xf>
    <xf numFmtId="0" fontId="17" fillId="0" borderId="178" xfId="0" applyFont="1" applyBorder="1" applyAlignment="1">
      <alignment horizontal="center" vertical="center"/>
    </xf>
    <xf numFmtId="0" fontId="17" fillId="0" borderId="172" xfId="0" applyFont="1" applyBorder="1" applyAlignment="1">
      <alignment horizontal="center" vertical="center"/>
    </xf>
    <xf numFmtId="0" fontId="17" fillId="0" borderId="171" xfId="0" applyFont="1" applyBorder="1" applyAlignment="1">
      <alignment horizontal="center" vertical="center"/>
    </xf>
    <xf numFmtId="0" fontId="17" fillId="0" borderId="179" xfId="0" applyFont="1" applyBorder="1" applyAlignment="1">
      <alignment horizontal="center" vertical="center"/>
    </xf>
    <xf numFmtId="0" fontId="17" fillId="0" borderId="180" xfId="0" applyFont="1" applyBorder="1" applyAlignment="1">
      <alignment horizontal="center" vertical="center"/>
    </xf>
    <xf numFmtId="0" fontId="36" fillId="0" borderId="172" xfId="0" applyFont="1" applyBorder="1" applyAlignment="1">
      <alignment horizontal="center" vertical="center" wrapText="1"/>
    </xf>
    <xf numFmtId="0" fontId="70" fillId="0" borderId="172" xfId="0" applyFont="1" applyBorder="1" applyAlignment="1">
      <alignment horizontal="center" vertical="center" wrapText="1"/>
    </xf>
    <xf numFmtId="0" fontId="36" fillId="0" borderId="171" xfId="0" applyFont="1" applyBorder="1" applyAlignment="1">
      <alignment horizontal="center" vertical="center" wrapText="1"/>
    </xf>
    <xf numFmtId="0" fontId="36" fillId="0" borderId="178" xfId="0" applyFont="1" applyBorder="1" applyAlignment="1">
      <alignment horizontal="center" vertical="center" wrapText="1"/>
    </xf>
    <xf numFmtId="0" fontId="17" fillId="0" borderId="134" xfId="0" applyFont="1" applyBorder="1" applyAlignment="1">
      <alignment horizontal="center" vertical="center"/>
    </xf>
    <xf numFmtId="0" fontId="13" fillId="0" borderId="153" xfId="0" applyFont="1" applyBorder="1" applyAlignment="1">
      <alignment horizontal="center" vertical="center" shrinkToFit="1"/>
    </xf>
    <xf numFmtId="0" fontId="13" fillId="0" borderId="48" xfId="0" applyFont="1" applyBorder="1" applyAlignment="1">
      <alignment horizontal="center" vertical="center" shrinkToFit="1"/>
    </xf>
    <xf numFmtId="0" fontId="13" fillId="0" borderId="43" xfId="0" applyFont="1" applyBorder="1" applyAlignment="1">
      <alignment horizontal="center" vertical="center" shrinkToFit="1"/>
    </xf>
    <xf numFmtId="0" fontId="13" fillId="0" borderId="135" xfId="0" applyFont="1" applyBorder="1" applyAlignment="1">
      <alignment horizontal="center" vertical="center" shrinkToFit="1"/>
    </xf>
    <xf numFmtId="0" fontId="13" fillId="0" borderId="9" xfId="0" applyFont="1" applyBorder="1" applyAlignment="1">
      <alignment horizontal="center" vertical="center" shrinkToFit="1"/>
    </xf>
    <xf numFmtId="0" fontId="17" fillId="0" borderId="142" xfId="0" applyFont="1" applyBorder="1" applyAlignment="1">
      <alignment horizontal="center" vertical="center"/>
    </xf>
    <xf numFmtId="0" fontId="17" fillId="0" borderId="7" xfId="0" applyFont="1" applyBorder="1" applyAlignment="1">
      <alignment horizontal="center" vertical="center"/>
    </xf>
    <xf numFmtId="0" fontId="17" fillId="0" borderId="6" xfId="0" applyFont="1" applyBorder="1" applyAlignment="1">
      <alignment horizontal="center" vertical="center"/>
    </xf>
    <xf numFmtId="0" fontId="17" fillId="0" borderId="57" xfId="0" applyFont="1" applyBorder="1" applyAlignment="1">
      <alignment horizontal="center" vertical="center"/>
    </xf>
    <xf numFmtId="0" fontId="17" fillId="0" borderId="156" xfId="0" applyFont="1" applyBorder="1" applyAlignment="1">
      <alignment horizontal="center" vertical="center"/>
    </xf>
    <xf numFmtId="0" fontId="36" fillId="0" borderId="7" xfId="0" applyFont="1" applyBorder="1" applyAlignment="1">
      <alignment horizontal="center" vertical="center" wrapText="1"/>
    </xf>
    <xf numFmtId="0" fontId="70" fillId="0" borderId="7" xfId="0" applyFont="1" applyBorder="1" applyAlignment="1">
      <alignment horizontal="center" vertical="center" wrapText="1"/>
    </xf>
    <xf numFmtId="0" fontId="36" fillId="0" borderId="6" xfId="0" applyFont="1" applyBorder="1" applyAlignment="1">
      <alignment horizontal="center" vertical="center" wrapText="1"/>
    </xf>
    <xf numFmtId="0" fontId="36" fillId="0" borderId="142" xfId="0" applyFont="1" applyBorder="1" applyAlignment="1">
      <alignment horizontal="center" vertical="center" wrapText="1"/>
    </xf>
    <xf numFmtId="0" fontId="17" fillId="0" borderId="148" xfId="0" applyFont="1" applyBorder="1" applyAlignment="1">
      <alignment horizontal="center" vertical="center"/>
    </xf>
    <xf numFmtId="0" fontId="17" fillId="0" borderId="129" xfId="0" applyFont="1" applyBorder="1" applyAlignment="1">
      <alignment horizontal="center" vertical="center"/>
    </xf>
    <xf numFmtId="0" fontId="17" fillId="0" borderId="184" xfId="0" applyFont="1" applyBorder="1" applyAlignment="1">
      <alignment horizontal="center" vertical="center"/>
    </xf>
    <xf numFmtId="0" fontId="36" fillId="0" borderId="147" xfId="0" applyFont="1" applyBorder="1" applyAlignment="1">
      <alignment horizontal="center" vertical="center" wrapText="1"/>
    </xf>
    <xf numFmtId="0" fontId="70" fillId="0" borderId="147" xfId="0" applyFont="1" applyBorder="1" applyAlignment="1">
      <alignment horizontal="center" vertical="center" wrapText="1"/>
    </xf>
    <xf numFmtId="0" fontId="36" fillId="0" borderId="147" xfId="0" applyFont="1" applyBorder="1" applyAlignment="1">
      <alignment horizontal="center" vertical="center"/>
    </xf>
    <xf numFmtId="0" fontId="17" fillId="0" borderId="147" xfId="0" applyFont="1" applyBorder="1" applyAlignment="1">
      <alignment horizontal="center" vertical="center" wrapText="1"/>
    </xf>
    <xf numFmtId="0" fontId="17" fillId="0" borderId="19" xfId="0" applyFont="1" applyBorder="1" applyAlignment="1">
      <alignment horizontal="right" vertical="center"/>
    </xf>
    <xf numFmtId="0" fontId="3" fillId="0" borderId="42" xfId="0" applyFont="1" applyBorder="1">
      <alignment vertical="center"/>
    </xf>
    <xf numFmtId="0" fontId="17" fillId="0" borderId="181" xfId="0" applyFont="1" applyBorder="1" applyAlignment="1">
      <alignment horizontal="center" vertical="center" shrinkToFit="1"/>
    </xf>
    <xf numFmtId="183" fontId="28" fillId="0" borderId="10" xfId="0" applyNumberFormat="1" applyFont="1" applyBorder="1" applyAlignment="1">
      <alignment horizontal="center" vertical="center"/>
    </xf>
    <xf numFmtId="183" fontId="28" fillId="0" borderId="18" xfId="0" applyNumberFormat="1" applyFont="1" applyBorder="1" applyAlignment="1">
      <alignment horizontal="center" vertical="center"/>
    </xf>
    <xf numFmtId="183" fontId="28" fillId="0" borderId="125" xfId="0" applyNumberFormat="1" applyFont="1" applyBorder="1" applyAlignment="1">
      <alignment horizontal="center" vertical="center"/>
    </xf>
    <xf numFmtId="176" fontId="26" fillId="0" borderId="0" xfId="0" applyNumberFormat="1" applyFont="1" applyAlignment="1">
      <alignment horizontal="right" vertical="center" shrinkToFit="1"/>
    </xf>
    <xf numFmtId="0" fontId="29" fillId="0" borderId="0" xfId="0" applyFont="1" applyAlignment="1">
      <alignment horizontal="left" vertical="center"/>
    </xf>
    <xf numFmtId="0" fontId="29" fillId="0" borderId="23" xfId="0" applyFont="1" applyBorder="1" applyAlignment="1">
      <alignment horizontal="left" vertical="center" shrinkToFit="1"/>
    </xf>
    <xf numFmtId="9" fontId="26" fillId="0" borderId="23" xfId="0" applyNumberFormat="1" applyFont="1" applyBorder="1" applyAlignment="1">
      <alignment horizontal="left" vertical="center" shrinkToFit="1"/>
    </xf>
    <xf numFmtId="0" fontId="26" fillId="0" borderId="35" xfId="0" applyFont="1" applyBorder="1" applyAlignment="1">
      <alignment horizontal="left" vertical="center"/>
    </xf>
    <xf numFmtId="0" fontId="91" fillId="0" borderId="10" xfId="0" applyFont="1" applyBorder="1" applyAlignment="1">
      <alignment vertical="center" shrinkToFit="1"/>
    </xf>
    <xf numFmtId="12" fontId="91" fillId="0" borderId="10" xfId="0" applyNumberFormat="1" applyFont="1" applyBorder="1" applyAlignment="1">
      <alignment vertical="center" shrinkToFit="1"/>
    </xf>
    <xf numFmtId="218" fontId="91" fillId="0" borderId="10" xfId="0" applyNumberFormat="1" applyFont="1" applyBorder="1" applyAlignment="1">
      <alignment vertical="center" shrinkToFit="1"/>
    </xf>
    <xf numFmtId="208" fontId="91" fillId="0" borderId="10" xfId="0" applyNumberFormat="1" applyFont="1" applyBorder="1" applyAlignment="1">
      <alignment vertical="center" shrinkToFit="1"/>
    </xf>
    <xf numFmtId="0" fontId="91" fillId="0" borderId="10" xfId="0" applyFont="1" applyBorder="1" applyAlignment="1">
      <alignment horizontal="left" vertical="center" shrinkToFit="1"/>
    </xf>
    <xf numFmtId="0" fontId="91" fillId="0" borderId="0" xfId="0" applyFont="1" applyAlignment="1">
      <alignment vertical="center" shrinkToFit="1"/>
    </xf>
    <xf numFmtId="38" fontId="17" fillId="0" borderId="0" xfId="5" applyFont="1">
      <alignment vertical="center"/>
    </xf>
    <xf numFmtId="38" fontId="3" fillId="0" borderId="0" xfId="5" applyFont="1">
      <alignment vertical="center"/>
    </xf>
    <xf numFmtId="186" fontId="3" fillId="0" borderId="0" xfId="0" applyNumberFormat="1" applyFont="1" applyAlignment="1">
      <alignment horizontal="right" vertical="center"/>
    </xf>
    <xf numFmtId="193" fontId="3" fillId="0" borderId="0" xfId="0" applyNumberFormat="1" applyFont="1" applyAlignment="1">
      <alignment horizontal="right" vertical="center"/>
    </xf>
    <xf numFmtId="0" fontId="10" fillId="0" borderId="17" xfId="0" applyFont="1" applyBorder="1" applyAlignment="1">
      <alignment horizontal="center" vertical="center"/>
    </xf>
    <xf numFmtId="0" fontId="3" fillId="0" borderId="185" xfId="0" applyFont="1" applyBorder="1" applyAlignment="1">
      <alignment horizontal="center" vertical="center"/>
    </xf>
    <xf numFmtId="195" fontId="26" fillId="5" borderId="38" xfId="0" applyNumberFormat="1" applyFont="1" applyFill="1" applyBorder="1" applyAlignment="1">
      <alignment vertical="center" shrinkToFit="1"/>
    </xf>
    <xf numFmtId="49" fontId="26" fillId="5" borderId="186" xfId="0" applyNumberFormat="1" applyFont="1" applyFill="1" applyBorder="1" applyAlignment="1">
      <alignment vertical="center" shrinkToFit="1"/>
    </xf>
    <xf numFmtId="0" fontId="3" fillId="0" borderId="28" xfId="0" applyFont="1" applyBorder="1" applyAlignment="1">
      <alignment horizontal="center" vertical="center"/>
    </xf>
    <xf numFmtId="201" fontId="26" fillId="0" borderId="0" xfId="0" applyNumberFormat="1" applyFont="1">
      <alignment vertical="center"/>
    </xf>
    <xf numFmtId="177" fontId="26" fillId="0" borderId="35" xfId="0" applyNumberFormat="1" applyFont="1" applyBorder="1" applyAlignment="1">
      <alignment horizontal="left" vertical="center"/>
    </xf>
    <xf numFmtId="202" fontId="26" fillId="0" borderId="19" xfId="0" applyNumberFormat="1" applyFont="1" applyBorder="1" applyAlignment="1">
      <alignment horizontal="left" vertical="center"/>
    </xf>
    <xf numFmtId="0" fontId="3" fillId="0" borderId="0" xfId="0" applyFont="1" applyAlignment="1">
      <alignment horizontal="left" vertical="center" shrinkToFit="1"/>
    </xf>
    <xf numFmtId="0" fontId="92" fillId="0" borderId="0" xfId="0" applyFont="1">
      <alignment vertical="center"/>
    </xf>
    <xf numFmtId="0" fontId="26" fillId="6" borderId="18" xfId="0" applyFont="1" applyFill="1" applyBorder="1" applyAlignment="1">
      <alignment horizontal="center" vertical="center" shrinkToFit="1"/>
    </xf>
    <xf numFmtId="0" fontId="26" fillId="6" borderId="23" xfId="0" applyFont="1" applyFill="1" applyBorder="1" applyAlignment="1">
      <alignment horizontal="center" vertical="center"/>
    </xf>
    <xf numFmtId="0" fontId="26" fillId="6" borderId="23" xfId="0" applyFont="1" applyFill="1" applyBorder="1" applyAlignment="1">
      <alignment horizontal="right" vertical="center"/>
    </xf>
    <xf numFmtId="0" fontId="26" fillId="6" borderId="0" xfId="0" applyFont="1" applyFill="1">
      <alignment vertical="center"/>
    </xf>
    <xf numFmtId="176" fontId="26" fillId="6" borderId="0" xfId="0" applyNumberFormat="1" applyFont="1" applyFill="1" applyAlignment="1">
      <alignment horizontal="center" vertical="center"/>
    </xf>
    <xf numFmtId="0" fontId="26" fillId="6" borderId="0" xfId="0" applyFont="1" applyFill="1" applyAlignment="1">
      <alignment horizontal="right" vertical="center"/>
    </xf>
    <xf numFmtId="0" fontId="5" fillId="6" borderId="0" xfId="0" applyFont="1" applyFill="1" applyAlignment="1">
      <alignment horizontal="right" vertical="center"/>
    </xf>
    <xf numFmtId="0" fontId="17" fillId="6" borderId="0" xfId="0" applyFont="1" applyFill="1" applyAlignment="1">
      <alignment horizontal="right" vertical="center"/>
    </xf>
    <xf numFmtId="0" fontId="3" fillId="6" borderId="0" xfId="0" applyFont="1" applyFill="1" applyAlignment="1">
      <alignment horizontal="right" vertical="center"/>
    </xf>
    <xf numFmtId="0" fontId="94" fillId="0" borderId="0" xfId="0" applyFont="1">
      <alignment vertical="center"/>
    </xf>
    <xf numFmtId="0" fontId="95" fillId="0" borderId="0" xfId="0" applyFont="1">
      <alignment vertical="center"/>
    </xf>
    <xf numFmtId="0" fontId="3" fillId="6" borderId="95" xfId="0" applyFont="1" applyFill="1" applyBorder="1" applyProtection="1">
      <alignment vertical="center"/>
      <protection locked="0"/>
    </xf>
    <xf numFmtId="0" fontId="92" fillId="0" borderId="0" xfId="0" applyFont="1" applyAlignment="1">
      <alignment horizontal="center" vertical="center"/>
    </xf>
    <xf numFmtId="0" fontId="96" fillId="0" borderId="0" xfId="0" applyFont="1" applyAlignment="1">
      <alignment horizontal="center" vertical="center"/>
    </xf>
    <xf numFmtId="0" fontId="96" fillId="0" borderId="0" xfId="0" applyFont="1">
      <alignment vertical="center"/>
    </xf>
    <xf numFmtId="0" fontId="26" fillId="6" borderId="123" xfId="0" applyFont="1" applyFill="1" applyBorder="1" applyAlignment="1">
      <alignment horizontal="center" vertical="center" shrinkToFit="1"/>
    </xf>
    <xf numFmtId="0" fontId="26" fillId="6" borderId="97" xfId="0" applyFont="1" applyFill="1" applyBorder="1" applyAlignment="1">
      <alignment horizontal="center" vertical="center" shrinkToFit="1"/>
    </xf>
    <xf numFmtId="0" fontId="26" fillId="6" borderId="121" xfId="0" applyFont="1" applyFill="1" applyBorder="1" applyAlignment="1">
      <alignment horizontal="center" vertical="center" shrinkToFit="1"/>
    </xf>
    <xf numFmtId="0" fontId="26" fillId="6" borderId="0" xfId="0" applyFont="1" applyFill="1" applyAlignment="1">
      <alignment horizontal="right" vertical="top"/>
    </xf>
    <xf numFmtId="0" fontId="27" fillId="6" borderId="0" xfId="0" applyFont="1" applyFill="1" applyAlignment="1">
      <alignment horizontal="right" vertical="center"/>
    </xf>
    <xf numFmtId="0" fontId="3" fillId="6" borderId="39" xfId="0" applyFont="1" applyFill="1" applyBorder="1" applyAlignment="1">
      <alignment horizontal="right" vertical="center"/>
    </xf>
    <xf numFmtId="0" fontId="17" fillId="6" borderId="25" xfId="0" applyFont="1" applyFill="1" applyBorder="1" applyAlignment="1">
      <alignment horizontal="right" vertical="center"/>
    </xf>
    <xf numFmtId="0" fontId="17" fillId="6" borderId="0" xfId="0" applyFont="1" applyFill="1">
      <alignment vertical="center"/>
    </xf>
    <xf numFmtId="0" fontId="26" fillId="6" borderId="14" xfId="0" applyFont="1" applyFill="1" applyBorder="1">
      <alignment vertical="center"/>
    </xf>
    <xf numFmtId="0" fontId="26" fillId="6" borderId="18" xfId="0" applyFont="1" applyFill="1" applyBorder="1">
      <alignment vertical="center"/>
    </xf>
    <xf numFmtId="0" fontId="3" fillId="5" borderId="35" xfId="0" applyFont="1" applyFill="1" applyBorder="1">
      <alignment vertical="center"/>
    </xf>
    <xf numFmtId="0" fontId="3" fillId="5" borderId="19" xfId="0" applyFont="1" applyFill="1" applyBorder="1">
      <alignment vertical="center"/>
    </xf>
    <xf numFmtId="0" fontId="26" fillId="0" borderId="30" xfId="0" applyFont="1" applyBorder="1" applyAlignment="1">
      <alignment horizontal="right" vertical="center"/>
    </xf>
    <xf numFmtId="0" fontId="26" fillId="0" borderId="42" xfId="0" applyFont="1" applyBorder="1" applyAlignment="1">
      <alignment horizontal="right" vertical="center"/>
    </xf>
    <xf numFmtId="214" fontId="3" fillId="6" borderId="35" xfId="0" applyNumberFormat="1" applyFont="1" applyFill="1" applyBorder="1">
      <alignment vertical="center"/>
    </xf>
    <xf numFmtId="181" fontId="26" fillId="0" borderId="19" xfId="0" applyNumberFormat="1" applyFont="1" applyBorder="1" applyAlignment="1">
      <alignment horizontal="center" vertical="center"/>
    </xf>
    <xf numFmtId="0" fontId="27" fillId="5" borderId="36" xfId="0" applyFont="1" applyFill="1" applyBorder="1" applyAlignment="1">
      <alignment vertical="center" shrinkToFit="1"/>
    </xf>
    <xf numFmtId="0" fontId="71" fillId="0" borderId="0" xfId="0" applyFont="1">
      <alignment vertical="center"/>
    </xf>
    <xf numFmtId="0" fontId="38" fillId="0" borderId="95" xfId="0" applyFont="1" applyBorder="1" applyAlignment="1">
      <alignment horizontal="center" vertical="center"/>
    </xf>
    <xf numFmtId="0" fontId="39" fillId="0" borderId="95" xfId="0" applyFont="1" applyBorder="1" applyAlignment="1">
      <alignment horizontal="center" vertical="center"/>
    </xf>
    <xf numFmtId="209" fontId="39" fillId="0" borderId="95" xfId="0" applyNumberFormat="1" applyFont="1" applyBorder="1" applyAlignment="1">
      <alignment horizontal="center" vertical="center" wrapText="1"/>
    </xf>
    <xf numFmtId="210" fontId="39" fillId="0" borderId="95" xfId="0" applyNumberFormat="1" applyFont="1" applyBorder="1" applyAlignment="1">
      <alignment horizontal="center" vertical="center" wrapText="1"/>
    </xf>
    <xf numFmtId="0" fontId="39" fillId="6" borderId="95" xfId="0" applyFont="1" applyFill="1" applyBorder="1" applyAlignment="1">
      <alignment vertical="center" shrinkToFit="1"/>
    </xf>
    <xf numFmtId="0" fontId="39" fillId="5" borderId="95" xfId="0" applyFont="1" applyFill="1" applyBorder="1" applyAlignment="1">
      <alignment vertical="center" wrapText="1"/>
    </xf>
    <xf numFmtId="209" fontId="39" fillId="5" borderId="95" xfId="0" applyNumberFormat="1" applyFont="1" applyFill="1" applyBorder="1">
      <alignment vertical="center"/>
    </xf>
    <xf numFmtId="210" fontId="39" fillId="5" borderId="95" xfId="0" applyNumberFormat="1" applyFont="1" applyFill="1" applyBorder="1">
      <alignment vertical="center"/>
    </xf>
    <xf numFmtId="0" fontId="39" fillId="5" borderId="95" xfId="0" applyFont="1" applyFill="1" applyBorder="1">
      <alignment vertical="center"/>
    </xf>
    <xf numFmtId="0" fontId="39" fillId="6" borderId="95" xfId="0" applyFont="1" applyFill="1" applyBorder="1" applyAlignment="1">
      <alignment horizontal="center" vertical="center"/>
    </xf>
    <xf numFmtId="0" fontId="40" fillId="5" borderId="95" xfId="0" applyFont="1" applyFill="1" applyBorder="1" applyAlignment="1">
      <alignment horizontal="left" vertical="center" wrapText="1"/>
    </xf>
    <xf numFmtId="0" fontId="39" fillId="6" borderId="95" xfId="0" applyFont="1" applyFill="1" applyBorder="1">
      <alignment vertical="center"/>
    </xf>
    <xf numFmtId="0" fontId="38" fillId="3" borderId="95" xfId="0" applyFont="1" applyFill="1" applyBorder="1" applyAlignment="1">
      <alignment horizontal="center" vertical="center" shrinkToFit="1"/>
    </xf>
    <xf numFmtId="0" fontId="39" fillId="3" borderId="95" xfId="0" applyFont="1" applyFill="1" applyBorder="1" applyAlignment="1">
      <alignment horizontal="center" vertical="center"/>
    </xf>
    <xf numFmtId="0" fontId="38" fillId="3" borderId="95" xfId="0" applyFont="1" applyFill="1" applyBorder="1" applyAlignment="1">
      <alignment horizontal="center" vertical="center"/>
    </xf>
    <xf numFmtId="0" fontId="71" fillId="6" borderId="95" xfId="0" applyFont="1" applyFill="1" applyBorder="1" applyAlignment="1">
      <alignment vertical="center" shrinkToFit="1"/>
    </xf>
    <xf numFmtId="0" fontId="71" fillId="5" borderId="95" xfId="0" applyFont="1" applyFill="1" applyBorder="1" applyAlignment="1">
      <alignment vertical="center" wrapText="1"/>
    </xf>
    <xf numFmtId="0" fontId="39" fillId="10" borderId="10" xfId="0" applyFont="1" applyFill="1" applyBorder="1" applyAlignment="1">
      <alignment horizontal="center" vertical="center"/>
    </xf>
    <xf numFmtId="0" fontId="71" fillId="0" borderId="10" xfId="0" applyFont="1" applyBorder="1">
      <alignment vertical="center"/>
    </xf>
    <xf numFmtId="0" fontId="39" fillId="0" borderId="22" xfId="0" applyFont="1" applyBorder="1">
      <alignment vertical="center"/>
    </xf>
    <xf numFmtId="208" fontId="91" fillId="0" borderId="96" xfId="0" applyNumberFormat="1" applyFont="1" applyBorder="1" applyAlignment="1">
      <alignment horizontal="center" vertical="center" shrinkToFit="1"/>
    </xf>
    <xf numFmtId="208" fontId="91" fillId="0" borderId="101" xfId="0" applyNumberFormat="1" applyFont="1" applyBorder="1" applyAlignment="1">
      <alignment horizontal="center" vertical="center" shrinkToFit="1"/>
    </xf>
    <xf numFmtId="208" fontId="91" fillId="5" borderId="99" xfId="0" applyNumberFormat="1" applyFont="1" applyFill="1" applyBorder="1" applyAlignment="1">
      <alignment vertical="center" shrinkToFit="1"/>
    </xf>
    <xf numFmtId="208" fontId="86" fillId="0" borderId="15" xfId="0" applyNumberFormat="1" applyFont="1" applyBorder="1" applyAlignment="1">
      <alignment horizontal="center" vertical="center" shrinkToFit="1"/>
    </xf>
    <xf numFmtId="208" fontId="91" fillId="0" borderId="15" xfId="0" applyNumberFormat="1" applyFont="1" applyBorder="1" applyAlignment="1">
      <alignment horizontal="center" vertical="center" shrinkToFit="1"/>
    </xf>
    <xf numFmtId="0" fontId="91" fillId="0" borderId="11" xfId="0" applyFont="1" applyBorder="1" applyAlignment="1">
      <alignment horizontal="center" vertical="center" shrinkToFit="1"/>
    </xf>
    <xf numFmtId="0" fontId="86" fillId="0" borderId="20" xfId="0" applyFont="1" applyBorder="1" applyAlignment="1">
      <alignment vertical="center" shrinkToFit="1"/>
    </xf>
    <xf numFmtId="0" fontId="86" fillId="0" borderId="21" xfId="0" applyFont="1" applyBorder="1" applyAlignment="1">
      <alignment vertical="center" shrinkToFit="1"/>
    </xf>
    <xf numFmtId="0" fontId="86" fillId="0" borderId="21" xfId="0" applyFont="1" applyBorder="1">
      <alignment vertical="center"/>
    </xf>
    <xf numFmtId="38" fontId="86" fillId="0" borderId="21" xfId="4" applyFont="1" applyFill="1" applyBorder="1" applyAlignment="1">
      <alignment vertical="center" wrapText="1"/>
    </xf>
    <xf numFmtId="0" fontId="86" fillId="0" borderId="104" xfId="0" applyFont="1" applyBorder="1" applyAlignment="1">
      <alignment vertical="center" shrinkToFit="1"/>
    </xf>
    <xf numFmtId="208" fontId="73" fillId="0" borderId="10" xfId="0" applyNumberFormat="1" applyFont="1" applyBorder="1" applyAlignment="1">
      <alignment horizontal="center" vertical="center" shrinkToFit="1"/>
    </xf>
    <xf numFmtId="0" fontId="98" fillId="0" borderId="11" xfId="0" applyFont="1" applyBorder="1" applyAlignment="1">
      <alignment horizontal="center" vertical="center" shrinkToFit="1"/>
    </xf>
    <xf numFmtId="222" fontId="27" fillId="5" borderId="0" xfId="0" applyNumberFormat="1" applyFont="1" applyFill="1" applyAlignment="1">
      <alignment horizontal="left" vertical="top" shrinkToFit="1"/>
    </xf>
    <xf numFmtId="211" fontId="17" fillId="5" borderId="10" xfId="0" applyNumberFormat="1" applyFont="1" applyFill="1" applyBorder="1" applyAlignment="1">
      <alignment horizontal="center" vertical="center" wrapText="1"/>
    </xf>
    <xf numFmtId="0" fontId="26" fillId="0" borderId="0" xfId="0" applyFont="1" applyAlignment="1">
      <alignment horizontal="left" vertical="center" shrinkToFit="1"/>
    </xf>
    <xf numFmtId="0" fontId="26" fillId="9" borderId="0" xfId="0" applyFont="1" applyFill="1" applyAlignment="1">
      <alignment horizontal="left" vertical="center"/>
    </xf>
    <xf numFmtId="0" fontId="29" fillId="9" borderId="17" xfId="0" applyFont="1" applyFill="1" applyBorder="1" applyAlignment="1">
      <alignment horizontal="left" vertical="center"/>
    </xf>
    <xf numFmtId="0" fontId="26" fillId="9" borderId="17" xfId="0" applyFont="1" applyFill="1" applyBorder="1" applyAlignment="1">
      <alignment horizontal="left" vertical="center"/>
    </xf>
    <xf numFmtId="176" fontId="26" fillId="0" borderId="0" xfId="0" applyNumberFormat="1" applyFont="1" applyAlignment="1">
      <alignment horizontal="left" vertical="center" shrinkToFit="1"/>
    </xf>
    <xf numFmtId="0" fontId="26" fillId="6" borderId="11" xfId="0" applyFont="1" applyFill="1" applyBorder="1" applyAlignment="1">
      <alignment horizontal="center" vertical="center"/>
    </xf>
    <xf numFmtId="0" fontId="26" fillId="6" borderId="10" xfId="0" applyFont="1" applyFill="1" applyBorder="1" applyAlignment="1">
      <alignment horizontal="center" vertical="center"/>
    </xf>
    <xf numFmtId="198" fontId="26" fillId="0" borderId="23" xfId="0" applyNumberFormat="1" applyFont="1" applyBorder="1">
      <alignment vertical="center"/>
    </xf>
    <xf numFmtId="199" fontId="26" fillId="0" borderId="23" xfId="0" applyNumberFormat="1" applyFont="1" applyBorder="1">
      <alignment vertical="center"/>
    </xf>
    <xf numFmtId="0" fontId="26" fillId="0" borderId="23" xfId="0" applyFont="1" applyBorder="1">
      <alignment vertical="center"/>
    </xf>
    <xf numFmtId="0" fontId="3" fillId="0" borderId="99" xfId="0" applyFont="1" applyBorder="1" applyAlignment="1">
      <alignment horizontal="center" vertical="center" shrinkToFit="1"/>
    </xf>
    <xf numFmtId="56" fontId="6" fillId="5" borderId="40" xfId="0" applyNumberFormat="1" applyFont="1" applyFill="1" applyBorder="1" applyAlignment="1">
      <alignment horizontal="center" vertical="center" shrinkToFit="1"/>
    </xf>
    <xf numFmtId="0" fontId="3" fillId="0" borderId="96" xfId="0" applyFont="1" applyBorder="1" applyAlignment="1">
      <alignment horizontal="center" vertical="center" shrinkToFit="1"/>
    </xf>
    <xf numFmtId="56" fontId="26" fillId="5" borderId="40" xfId="0" applyNumberFormat="1"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36" xfId="0" applyFont="1" applyBorder="1" applyAlignment="1">
      <alignment horizontal="center" vertical="center" shrinkToFit="1"/>
    </xf>
    <xf numFmtId="56" fontId="26" fillId="0" borderId="34" xfId="0" applyNumberFormat="1" applyFont="1" applyBorder="1" applyAlignment="1">
      <alignment horizontal="center" vertical="center" shrinkToFit="1"/>
    </xf>
    <xf numFmtId="0" fontId="26" fillId="0" borderId="106" xfId="0" applyFont="1" applyBorder="1" applyAlignment="1">
      <alignment horizontal="center" vertical="center" shrinkToFit="1"/>
    </xf>
    <xf numFmtId="0" fontId="28" fillId="0" borderId="133" xfId="1" applyFont="1" applyBorder="1" applyAlignment="1">
      <alignment horizontal="center" vertical="center" shrinkToFit="1"/>
    </xf>
    <xf numFmtId="0" fontId="28" fillId="0" borderId="17" xfId="1" applyFont="1" applyBorder="1" applyAlignment="1">
      <alignment horizontal="center" vertical="center" shrinkToFit="1"/>
    </xf>
    <xf numFmtId="0" fontId="26" fillId="0" borderId="123" xfId="0" applyFont="1" applyBorder="1" applyAlignment="1">
      <alignment horizontal="center" vertical="center" shrinkToFit="1"/>
    </xf>
    <xf numFmtId="0" fontId="28" fillId="0" borderId="131" xfId="1" applyFont="1" applyBorder="1" applyAlignment="1">
      <alignment horizontal="center" vertical="center" shrinkToFit="1"/>
    </xf>
    <xf numFmtId="0" fontId="26" fillId="0" borderId="103" xfId="0" applyFont="1" applyBorder="1" applyAlignment="1">
      <alignment horizontal="center" vertical="center" shrinkToFit="1"/>
    </xf>
    <xf numFmtId="0" fontId="28" fillId="0" borderId="116" xfId="1" applyFont="1" applyBorder="1" applyAlignment="1">
      <alignment horizontal="center" vertical="center" shrinkToFit="1"/>
    </xf>
    <xf numFmtId="183" fontId="28" fillId="0" borderId="116" xfId="1" applyNumberFormat="1" applyFont="1" applyBorder="1" applyAlignment="1">
      <alignment horizontal="center" vertical="center" shrinkToFit="1"/>
    </xf>
    <xf numFmtId="183" fontId="28" fillId="0" borderId="116" xfId="1" applyNumberFormat="1" applyFont="1" applyBorder="1" applyAlignment="1">
      <alignment vertical="center" shrinkToFit="1"/>
    </xf>
    <xf numFmtId="0" fontId="28" fillId="0" borderId="13" xfId="1" applyFont="1" applyBorder="1" applyAlignment="1">
      <alignment horizontal="center" vertical="center" shrinkToFit="1"/>
    </xf>
    <xf numFmtId="0" fontId="26" fillId="0" borderId="100" xfId="0" applyFont="1" applyBorder="1" applyAlignment="1">
      <alignment horizontal="center" vertical="center" shrinkToFit="1"/>
    </xf>
    <xf numFmtId="0" fontId="28" fillId="0" borderId="115" xfId="1" applyFont="1" applyBorder="1" applyAlignment="1">
      <alignment horizontal="center" vertical="center" shrinkToFit="1"/>
    </xf>
    <xf numFmtId="183" fontId="28" fillId="0" borderId="115" xfId="1" applyNumberFormat="1" applyFont="1" applyBorder="1" applyAlignment="1">
      <alignment horizontal="center" vertical="center" shrinkToFit="1"/>
    </xf>
    <xf numFmtId="183" fontId="28" fillId="0" borderId="115" xfId="1" applyNumberFormat="1" applyFont="1" applyBorder="1" applyAlignment="1">
      <alignment vertical="center" shrinkToFit="1"/>
    </xf>
    <xf numFmtId="0" fontId="26" fillId="0" borderId="10" xfId="0" applyFont="1" applyBorder="1" applyAlignment="1">
      <alignment horizontal="center" vertical="center" shrinkToFit="1"/>
    </xf>
    <xf numFmtId="56" fontId="26" fillId="0" borderId="40" xfId="0" applyNumberFormat="1" applyFont="1" applyBorder="1" applyAlignment="1">
      <alignment horizontal="center" vertical="center" shrinkToFit="1"/>
    </xf>
    <xf numFmtId="0" fontId="26" fillId="0" borderId="40" xfId="0" applyFont="1" applyBorder="1" applyAlignment="1">
      <alignment horizontal="center" vertical="center" shrinkToFit="1"/>
    </xf>
    <xf numFmtId="0" fontId="66" fillId="0" borderId="39" xfId="0" applyFont="1" applyBorder="1" applyAlignment="1">
      <alignment vertical="center" shrinkToFit="1"/>
    </xf>
    <xf numFmtId="0" fontId="66" fillId="0" borderId="30" xfId="0" applyFont="1" applyBorder="1" applyAlignment="1">
      <alignment vertical="center" shrinkToFit="1"/>
    </xf>
    <xf numFmtId="0" fontId="99" fillId="0" borderId="16" xfId="0" applyFont="1" applyBorder="1">
      <alignment vertical="center"/>
    </xf>
    <xf numFmtId="0" fontId="99" fillId="0" borderId="0" xfId="0" applyFont="1">
      <alignment vertical="center"/>
    </xf>
    <xf numFmtId="0" fontId="99" fillId="0" borderId="106" xfId="0" applyFont="1" applyBorder="1" applyProtection="1">
      <alignment vertical="center"/>
      <protection locked="0"/>
    </xf>
    <xf numFmtId="0" fontId="99" fillId="0" borderId="97" xfId="0" applyFont="1" applyBorder="1" applyProtection="1">
      <alignment vertical="center"/>
      <protection locked="0"/>
    </xf>
    <xf numFmtId="0" fontId="99" fillId="0" borderId="39" xfId="0" applyFont="1" applyBorder="1" applyAlignment="1">
      <alignment vertical="center" shrinkToFit="1"/>
    </xf>
    <xf numFmtId="0" fontId="99" fillId="0" borderId="30" xfId="0" applyFont="1" applyBorder="1" applyAlignment="1">
      <alignment vertical="center" shrinkToFit="1"/>
    </xf>
    <xf numFmtId="56" fontId="26" fillId="5" borderId="18" xfId="0" applyNumberFormat="1" applyFont="1" applyFill="1" applyBorder="1" applyAlignment="1">
      <alignment horizontal="center" vertical="center"/>
    </xf>
    <xf numFmtId="56" fontId="26" fillId="0" borderId="18" xfId="0" applyNumberFormat="1" applyFont="1" applyBorder="1" applyAlignment="1">
      <alignment horizontal="center" vertical="center"/>
    </xf>
    <xf numFmtId="38" fontId="17" fillId="5" borderId="10" xfId="5" applyFont="1" applyFill="1" applyBorder="1" applyAlignment="1">
      <alignment vertical="center" shrinkToFit="1"/>
    </xf>
    <xf numFmtId="38" fontId="17" fillId="0" borderId="10" xfId="5" applyFont="1" applyFill="1" applyBorder="1" applyAlignment="1">
      <alignment vertical="center" shrinkToFit="1"/>
    </xf>
    <xf numFmtId="0" fontId="33" fillId="0" borderId="15" xfId="0" applyFont="1" applyBorder="1" applyAlignment="1">
      <alignment horizontal="left" vertical="center" shrinkToFit="1"/>
    </xf>
    <xf numFmtId="0" fontId="33" fillId="0" borderId="11" xfId="0" applyFont="1" applyBorder="1" applyAlignment="1">
      <alignment horizontal="center" vertical="center" shrinkToFit="1"/>
    </xf>
    <xf numFmtId="0" fontId="33" fillId="0" borderId="19" xfId="0" applyFont="1" applyBorder="1" applyAlignment="1">
      <alignment horizontal="left" vertical="center" shrinkToFit="1"/>
    </xf>
    <xf numFmtId="0" fontId="33" fillId="0" borderId="10" xfId="0" applyFont="1" applyBorder="1" applyAlignment="1">
      <alignment horizontal="center" vertical="center" shrinkToFit="1"/>
    </xf>
    <xf numFmtId="205" fontId="33" fillId="0" borderId="90" xfId="0" applyNumberFormat="1" applyFont="1" applyBorder="1" applyAlignment="1">
      <alignment horizontal="center" vertical="center"/>
    </xf>
    <xf numFmtId="205" fontId="33" fillId="0" borderId="10" xfId="0" applyNumberFormat="1" applyFont="1" applyBorder="1" applyAlignment="1">
      <alignment horizontal="center" vertical="center"/>
    </xf>
    <xf numFmtId="0" fontId="31" fillId="6" borderId="11" xfId="0" applyFont="1" applyFill="1" applyBorder="1" applyAlignment="1">
      <alignment horizontal="center" vertical="center"/>
    </xf>
    <xf numFmtId="0" fontId="20" fillId="6" borderId="10" xfId="0" applyFont="1" applyFill="1" applyBorder="1" applyAlignment="1">
      <alignment horizontal="center" vertical="center"/>
    </xf>
    <xf numFmtId="0" fontId="31" fillId="6" borderId="10" xfId="0" applyFont="1" applyFill="1" applyBorder="1" applyAlignment="1">
      <alignment horizontal="center" vertical="center"/>
    </xf>
    <xf numFmtId="0" fontId="33" fillId="0" borderId="18" xfId="0" applyFont="1" applyBorder="1" applyAlignment="1">
      <alignment vertical="center" shrinkToFit="1"/>
    </xf>
    <xf numFmtId="195" fontId="33" fillId="0" borderId="0" xfId="0" applyNumberFormat="1" applyFont="1" applyAlignment="1">
      <alignment horizontal="right" vertical="center" shrinkToFit="1"/>
    </xf>
    <xf numFmtId="0" fontId="33" fillId="5" borderId="0" xfId="0" applyFont="1" applyFill="1" applyAlignment="1">
      <alignment horizontal="left" vertical="center" shrinkToFit="1"/>
    </xf>
    <xf numFmtId="205" fontId="33" fillId="0" borderId="0" xfId="0" applyNumberFormat="1" applyFont="1">
      <alignment vertical="center"/>
    </xf>
    <xf numFmtId="0" fontId="27" fillId="0" borderId="0" xfId="0" applyFont="1" applyAlignment="1">
      <alignment horizontal="center" vertical="center"/>
    </xf>
    <xf numFmtId="0" fontId="33" fillId="0" borderId="0" xfId="0" applyFont="1" applyAlignment="1">
      <alignment horizontal="right" vertical="center"/>
    </xf>
    <xf numFmtId="204" fontId="33" fillId="0" borderId="0" xfId="0" applyNumberFormat="1" applyFont="1" applyAlignment="1">
      <alignment horizontal="left" vertical="center"/>
    </xf>
    <xf numFmtId="203" fontId="33" fillId="5" borderId="0" xfId="0" applyNumberFormat="1" applyFont="1" applyFill="1" applyAlignment="1">
      <alignment vertical="center" shrinkToFit="1"/>
    </xf>
    <xf numFmtId="0" fontId="33" fillId="5" borderId="0" xfId="0" applyFont="1" applyFill="1" applyAlignment="1">
      <alignment horizontal="right" vertical="center"/>
    </xf>
    <xf numFmtId="0" fontId="32" fillId="0" borderId="0" xfId="0" applyFont="1">
      <alignment vertical="center"/>
    </xf>
    <xf numFmtId="203" fontId="30" fillId="0" borderId="0" xfId="0" applyNumberFormat="1" applyFont="1" applyAlignment="1">
      <alignment vertical="center" shrinkToFit="1"/>
    </xf>
    <xf numFmtId="0" fontId="100" fillId="0" borderId="0" xfId="1" applyFont="1">
      <alignment vertical="center"/>
    </xf>
    <xf numFmtId="0" fontId="54" fillId="0" borderId="0" xfId="0" applyFont="1" applyAlignment="1">
      <alignment horizontal="center" vertical="center"/>
    </xf>
    <xf numFmtId="208" fontId="101" fillId="0" borderId="41" xfId="0" applyNumberFormat="1" applyFont="1" applyBorder="1">
      <alignment vertical="center"/>
    </xf>
    <xf numFmtId="208" fontId="101" fillId="0" borderId="52" xfId="0" applyNumberFormat="1" applyFont="1" applyBorder="1">
      <alignment vertical="center"/>
    </xf>
    <xf numFmtId="208" fontId="101" fillId="0" borderId="96" xfId="0" applyNumberFormat="1" applyFont="1" applyBorder="1">
      <alignment vertical="center"/>
    </xf>
    <xf numFmtId="204" fontId="101" fillId="0" borderId="106" xfId="0" applyNumberFormat="1" applyFont="1" applyBorder="1">
      <alignment vertical="center"/>
    </xf>
    <xf numFmtId="209" fontId="101" fillId="0" borderId="96" xfId="0" applyNumberFormat="1" applyFont="1" applyBorder="1" applyAlignment="1">
      <alignment vertical="center" shrinkToFit="1"/>
    </xf>
    <xf numFmtId="209" fontId="101" fillId="0" borderId="26" xfId="0" applyNumberFormat="1" applyFont="1" applyBorder="1" applyAlignment="1">
      <alignment vertical="center" shrinkToFit="1"/>
    </xf>
    <xf numFmtId="209" fontId="101" fillId="0" borderId="49" xfId="0" applyNumberFormat="1" applyFont="1" applyBorder="1" applyAlignment="1">
      <alignment vertical="center" shrinkToFit="1"/>
    </xf>
    <xf numFmtId="208" fontId="101" fillId="0" borderId="51" xfId="0" applyNumberFormat="1" applyFont="1" applyBorder="1">
      <alignment vertical="center"/>
    </xf>
    <xf numFmtId="208" fontId="101" fillId="0" borderId="69" xfId="0" applyNumberFormat="1" applyFont="1" applyBorder="1">
      <alignment vertical="center"/>
    </xf>
    <xf numFmtId="208" fontId="101" fillId="0" borderId="98" xfId="0" applyNumberFormat="1" applyFont="1" applyBorder="1">
      <alignment vertical="center"/>
    </xf>
    <xf numFmtId="204" fontId="101" fillId="0" borderId="97" xfId="0" applyNumberFormat="1" applyFont="1" applyBorder="1">
      <alignment vertical="center"/>
    </xf>
    <xf numFmtId="209" fontId="101" fillId="0" borderId="98" xfId="0" applyNumberFormat="1" applyFont="1" applyBorder="1" applyAlignment="1">
      <alignment vertical="center" shrinkToFit="1"/>
    </xf>
    <xf numFmtId="208" fontId="101" fillId="0" borderId="187" xfId="0" applyNumberFormat="1" applyFont="1" applyBorder="1">
      <alignment vertical="center"/>
    </xf>
    <xf numFmtId="208" fontId="101" fillId="0" borderId="188" xfId="0" applyNumberFormat="1" applyFont="1" applyBorder="1">
      <alignment vertical="center"/>
    </xf>
    <xf numFmtId="208" fontId="101" fillId="0" borderId="119" xfId="0" applyNumberFormat="1" applyFont="1" applyBorder="1">
      <alignment vertical="center"/>
    </xf>
    <xf numFmtId="204" fontId="101" fillId="0" borderId="118" xfId="0" applyNumberFormat="1" applyFont="1" applyBorder="1">
      <alignment vertical="center"/>
    </xf>
    <xf numFmtId="209" fontId="101" fillId="0" borderId="119" xfId="0" applyNumberFormat="1" applyFont="1" applyBorder="1">
      <alignment vertical="center"/>
    </xf>
    <xf numFmtId="204" fontId="101" fillId="0" borderId="187" xfId="0" applyNumberFormat="1" applyFont="1" applyBorder="1">
      <alignment vertical="center"/>
    </xf>
    <xf numFmtId="209" fontId="101" fillId="0" borderId="189" xfId="0" applyNumberFormat="1" applyFont="1" applyBorder="1">
      <alignment vertical="center"/>
    </xf>
    <xf numFmtId="209" fontId="101" fillId="0" borderId="105" xfId="0" applyNumberFormat="1" applyFont="1" applyBorder="1">
      <alignment vertical="center"/>
    </xf>
    <xf numFmtId="209" fontId="101" fillId="0" borderId="105" xfId="0" applyNumberFormat="1" applyFont="1" applyBorder="1" applyAlignment="1">
      <alignment vertical="center" shrinkToFit="1"/>
    </xf>
    <xf numFmtId="208" fontId="101" fillId="0" borderId="106" xfId="0" applyNumberFormat="1" applyFont="1" applyBorder="1">
      <alignment vertical="center"/>
    </xf>
    <xf numFmtId="208" fontId="101" fillId="0" borderId="133" xfId="0" applyNumberFormat="1" applyFont="1" applyBorder="1">
      <alignment vertical="center"/>
    </xf>
    <xf numFmtId="210" fontId="101" fillId="0" borderId="49" xfId="0" applyNumberFormat="1" applyFont="1" applyBorder="1" applyAlignment="1">
      <alignment vertical="center" shrinkToFit="1"/>
    </xf>
    <xf numFmtId="208" fontId="101" fillId="0" borderId="97" xfId="0" applyNumberFormat="1" applyFont="1" applyBorder="1">
      <alignment vertical="center"/>
    </xf>
    <xf numFmtId="208" fontId="101" fillId="0" borderId="95" xfId="0" applyNumberFormat="1" applyFont="1" applyBorder="1">
      <alignment vertical="center"/>
    </xf>
    <xf numFmtId="208" fontId="101" fillId="0" borderId="118" xfId="0" applyNumberFormat="1" applyFont="1" applyBorder="1">
      <alignment vertical="center"/>
    </xf>
    <xf numFmtId="208" fontId="101" fillId="0" borderId="189" xfId="0" applyNumberFormat="1" applyFont="1" applyBorder="1">
      <alignment vertical="center"/>
    </xf>
    <xf numFmtId="210" fontId="101" fillId="0" borderId="105" xfId="0" applyNumberFormat="1" applyFont="1" applyBorder="1" applyAlignment="1">
      <alignment vertical="center" shrinkToFit="1"/>
    </xf>
    <xf numFmtId="0" fontId="3" fillId="5" borderId="0" xfId="0" applyFont="1" applyFill="1" applyAlignment="1">
      <alignment horizontal="left" vertical="center"/>
    </xf>
    <xf numFmtId="0" fontId="3" fillId="5" borderId="17" xfId="0" applyFont="1" applyFill="1" applyBorder="1" applyAlignment="1">
      <alignment horizontal="left" vertical="center"/>
    </xf>
    <xf numFmtId="0" fontId="3" fillId="5" borderId="0" xfId="0" applyFont="1" applyFill="1" applyAlignment="1">
      <alignment horizontal="right" vertical="center"/>
    </xf>
    <xf numFmtId="0" fontId="17" fillId="5" borderId="0" xfId="0" applyFont="1" applyFill="1" applyAlignment="1">
      <alignment horizontal="left" vertical="top" wrapText="1"/>
    </xf>
    <xf numFmtId="0" fontId="17" fillId="5" borderId="17" xfId="0" applyFont="1" applyFill="1" applyBorder="1" applyAlignment="1">
      <alignment horizontal="left" vertical="top" wrapText="1"/>
    </xf>
    <xf numFmtId="195" fontId="26" fillId="0" borderId="10" xfId="0" applyNumberFormat="1" applyFont="1" applyBorder="1" applyAlignment="1">
      <alignment horizontal="right" vertical="center" shrinkToFit="1"/>
    </xf>
    <xf numFmtId="0" fontId="37" fillId="0" borderId="139" xfId="0" applyFont="1" applyBorder="1" applyAlignment="1">
      <alignment horizontal="center" vertical="center"/>
    </xf>
    <xf numFmtId="0" fontId="37" fillId="0" borderId="7" xfId="0" applyFont="1" applyBorder="1" applyAlignment="1">
      <alignment horizontal="center" vertical="center"/>
    </xf>
    <xf numFmtId="183" fontId="28" fillId="0" borderId="113" xfId="1" applyNumberFormat="1" applyFont="1" applyBorder="1" applyAlignment="1">
      <alignment horizontal="center" vertical="center" shrinkToFit="1"/>
    </xf>
    <xf numFmtId="0" fontId="26" fillId="0" borderId="102" xfId="0" applyFont="1" applyBorder="1" applyAlignment="1">
      <alignment horizontal="center" vertical="center" shrinkToFit="1"/>
    </xf>
    <xf numFmtId="0" fontId="28" fillId="0" borderId="113" xfId="1" applyFont="1" applyBorder="1" applyAlignment="1">
      <alignment horizontal="center" vertical="center" shrinkToFit="1"/>
    </xf>
    <xf numFmtId="183" fontId="28" fillId="0" borderId="113" xfId="1" applyNumberFormat="1" applyFont="1" applyBorder="1" applyAlignment="1">
      <alignment vertical="center" shrinkToFit="1"/>
    </xf>
    <xf numFmtId="183" fontId="28" fillId="0" borderId="95" xfId="1" applyNumberFormat="1" applyFont="1" applyBorder="1" applyAlignment="1">
      <alignment horizontal="center" vertical="center" shrinkToFit="1"/>
    </xf>
    <xf numFmtId="0" fontId="26" fillId="0" borderId="97" xfId="0" applyFont="1" applyBorder="1" applyAlignment="1">
      <alignment horizontal="center" vertical="center" shrinkToFit="1"/>
    </xf>
    <xf numFmtId="0" fontId="28" fillId="0" borderId="95" xfId="1" applyFont="1" applyBorder="1" applyAlignment="1">
      <alignment horizontal="center" vertical="center" shrinkToFit="1"/>
    </xf>
    <xf numFmtId="183" fontId="28" fillId="0" borderId="95" xfId="1" applyNumberFormat="1" applyFont="1" applyBorder="1" applyAlignment="1">
      <alignment vertical="center" shrinkToFit="1"/>
    </xf>
    <xf numFmtId="0" fontId="26" fillId="5" borderId="18" xfId="0" applyFont="1" applyFill="1" applyBorder="1" applyAlignment="1">
      <alignment horizontal="center" vertical="center" shrinkToFit="1"/>
    </xf>
    <xf numFmtId="0" fontId="26" fillId="5" borderId="0" xfId="0" applyFont="1" applyFill="1" applyAlignment="1">
      <alignment horizontal="left" vertical="center" shrinkToFit="1"/>
    </xf>
    <xf numFmtId="0" fontId="26" fillId="6" borderId="19" xfId="0" applyFont="1" applyFill="1" applyBorder="1" applyAlignment="1">
      <alignment horizontal="center" vertical="center" wrapText="1" shrinkToFit="1"/>
    </xf>
    <xf numFmtId="0" fontId="3" fillId="0" borderId="14" xfId="0" applyFont="1" applyBorder="1" applyAlignment="1">
      <alignment vertical="center" wrapText="1" shrinkToFit="1"/>
    </xf>
    <xf numFmtId="0" fontId="26" fillId="6" borderId="191" xfId="0" applyFont="1" applyFill="1" applyBorder="1" applyAlignment="1">
      <alignment horizontal="center" vertical="center" wrapText="1" shrinkToFit="1"/>
    </xf>
    <xf numFmtId="0" fontId="3" fillId="0" borderId="14" xfId="0" applyFont="1" applyBorder="1" applyAlignment="1">
      <alignment horizontal="center" vertical="center" wrapText="1"/>
    </xf>
    <xf numFmtId="0" fontId="71" fillId="0" borderId="89" xfId="0" applyFont="1" applyBorder="1" applyAlignment="1">
      <alignment horizontal="left" vertical="center" wrapText="1"/>
    </xf>
    <xf numFmtId="0" fontId="103" fillId="0" borderId="0" xfId="0" applyFont="1">
      <alignment vertical="center"/>
    </xf>
    <xf numFmtId="0" fontId="6" fillId="0" borderId="129" xfId="0" applyFont="1" applyBorder="1">
      <alignment vertical="center"/>
    </xf>
    <xf numFmtId="212" fontId="6" fillId="0" borderId="134" xfId="0" applyNumberFormat="1" applyFont="1" applyBorder="1">
      <alignment vertical="center"/>
    </xf>
    <xf numFmtId="0" fontId="3" fillId="6" borderId="18" xfId="0" applyFont="1" applyFill="1" applyBorder="1">
      <alignment vertical="center"/>
    </xf>
    <xf numFmtId="0" fontId="3" fillId="6" borderId="35" xfId="0" applyFont="1" applyFill="1" applyBorder="1">
      <alignment vertical="center"/>
    </xf>
    <xf numFmtId="0" fontId="3" fillId="5" borderId="0" xfId="0" applyFont="1" applyFill="1">
      <alignment vertical="center"/>
    </xf>
    <xf numFmtId="0" fontId="8" fillId="0" borderId="0" xfId="0" applyFont="1" applyAlignment="1">
      <alignment horizontal="center" vertical="center"/>
    </xf>
    <xf numFmtId="0" fontId="39" fillId="0" borderId="0" xfId="0" applyFont="1" applyAlignment="1">
      <alignment horizontal="center" vertical="center" shrinkToFit="1"/>
    </xf>
    <xf numFmtId="183" fontId="28" fillId="0" borderId="34" xfId="0" applyNumberFormat="1" applyFont="1" applyBorder="1" applyAlignment="1">
      <alignment horizontal="center" vertical="center"/>
    </xf>
    <xf numFmtId="183" fontId="28" fillId="0" borderId="192" xfId="0" applyNumberFormat="1" applyFont="1" applyBorder="1" applyAlignment="1">
      <alignment horizontal="center" vertical="center"/>
    </xf>
    <xf numFmtId="183" fontId="28" fillId="0" borderId="105" xfId="0" applyNumberFormat="1" applyFont="1" applyBorder="1" applyAlignment="1">
      <alignment horizontal="center" vertical="center"/>
    </xf>
    <xf numFmtId="183" fontId="28" fillId="0" borderId="193" xfId="0" applyNumberFormat="1" applyFont="1" applyBorder="1" applyAlignment="1">
      <alignment horizontal="center" vertical="center"/>
    </xf>
    <xf numFmtId="183" fontId="28" fillId="0" borderId="12" xfId="0" applyNumberFormat="1" applyFont="1" applyBorder="1" applyAlignment="1">
      <alignment horizontal="center" vertical="center"/>
    </xf>
    <xf numFmtId="183" fontId="28" fillId="0" borderId="118" xfId="0" applyNumberFormat="1" applyFont="1" applyBorder="1" applyAlignment="1">
      <alignment horizontal="center" vertical="center"/>
    </xf>
    <xf numFmtId="0" fontId="3" fillId="5" borderId="194" xfId="0" applyFont="1" applyFill="1" applyBorder="1">
      <alignment vertical="center"/>
    </xf>
    <xf numFmtId="0" fontId="38" fillId="10" borderId="10" xfId="0" applyFont="1" applyFill="1" applyBorder="1" applyAlignment="1">
      <alignment horizontal="center" vertical="center" shrinkToFit="1"/>
    </xf>
    <xf numFmtId="14" fontId="38" fillId="10" borderId="10" xfId="0" applyNumberFormat="1" applyFont="1" applyFill="1" applyBorder="1" applyAlignment="1">
      <alignment horizontal="center" vertical="center"/>
    </xf>
    <xf numFmtId="0" fontId="39" fillId="10" borderId="10" xfId="0" applyFont="1" applyFill="1" applyBorder="1" applyAlignment="1">
      <alignment horizontal="center" vertical="center" wrapText="1"/>
    </xf>
    <xf numFmtId="14" fontId="91" fillId="0" borderId="10" xfId="0" applyNumberFormat="1" applyFont="1" applyBorder="1" applyAlignment="1">
      <alignment horizontal="left" vertical="center" shrinkToFit="1"/>
    </xf>
    <xf numFmtId="0" fontId="91" fillId="0" borderId="10" xfId="0" applyFont="1" applyBorder="1" applyAlignment="1">
      <alignment horizontal="left" vertical="center" wrapText="1"/>
    </xf>
    <xf numFmtId="0" fontId="26" fillId="5" borderId="35" xfId="0" applyFont="1" applyFill="1" applyBorder="1" applyAlignment="1">
      <alignment horizontal="left" vertical="center"/>
    </xf>
    <xf numFmtId="0" fontId="26" fillId="5" borderId="19" xfId="0" applyFont="1" applyFill="1" applyBorder="1" applyAlignment="1">
      <alignment horizontal="left" vertical="center"/>
    </xf>
    <xf numFmtId="14" fontId="26" fillId="5" borderId="18" xfId="0" quotePrefix="1" applyNumberFormat="1" applyFont="1" applyFill="1" applyBorder="1" applyAlignment="1">
      <alignment horizontal="left" vertical="center"/>
    </xf>
    <xf numFmtId="14" fontId="26" fillId="5" borderId="35" xfId="0" quotePrefix="1" applyNumberFormat="1" applyFont="1" applyFill="1" applyBorder="1" applyAlignment="1">
      <alignment horizontal="left" vertical="center"/>
    </xf>
    <xf numFmtId="218" fontId="26" fillId="0" borderId="18" xfId="0" applyNumberFormat="1" applyFont="1" applyBorder="1" applyAlignment="1">
      <alignment horizontal="left" vertical="center"/>
    </xf>
    <xf numFmtId="14" fontId="26" fillId="0" borderId="35" xfId="0" applyNumberFormat="1" applyFont="1" applyBorder="1" applyAlignment="1">
      <alignment horizontal="left" vertical="center"/>
    </xf>
    <xf numFmtId="14" fontId="26" fillId="0" borderId="18" xfId="0" applyNumberFormat="1" applyFont="1" applyBorder="1" applyAlignment="1">
      <alignment horizontal="left" vertical="center"/>
    </xf>
    <xf numFmtId="0" fontId="91" fillId="0" borderId="0" xfId="0" applyFont="1">
      <alignment vertical="center"/>
    </xf>
    <xf numFmtId="208" fontId="91" fillId="0" borderId="0" xfId="0" applyNumberFormat="1" applyFont="1">
      <alignment vertical="center"/>
    </xf>
    <xf numFmtId="0" fontId="91" fillId="0" borderId="0" xfId="0" applyFont="1" applyAlignment="1">
      <alignment horizontal="center" vertical="center"/>
    </xf>
    <xf numFmtId="208" fontId="91" fillId="0" borderId="0" xfId="0" applyNumberFormat="1" applyFont="1" applyAlignment="1">
      <alignment horizontal="center" vertical="center"/>
    </xf>
    <xf numFmtId="0" fontId="91" fillId="0" borderId="17" xfId="0" applyFont="1" applyBorder="1">
      <alignment vertical="center"/>
    </xf>
    <xf numFmtId="0" fontId="91" fillId="0" borderId="17" xfId="0" applyFont="1" applyBorder="1" applyAlignment="1">
      <alignment horizontal="center" vertical="center"/>
    </xf>
    <xf numFmtId="0" fontId="91" fillId="0" borderId="195" xfId="0" applyFont="1" applyBorder="1">
      <alignment vertical="center"/>
    </xf>
    <xf numFmtId="0" fontId="91" fillId="0" borderId="196" xfId="0" applyFont="1" applyBorder="1">
      <alignment vertical="center"/>
    </xf>
    <xf numFmtId="208" fontId="91" fillId="0" borderId="196" xfId="0" applyNumberFormat="1" applyFont="1" applyBorder="1">
      <alignment vertical="center"/>
    </xf>
    <xf numFmtId="208" fontId="91" fillId="0" borderId="191" xfId="0" applyNumberFormat="1" applyFont="1" applyBorder="1">
      <alignment vertical="center"/>
    </xf>
    <xf numFmtId="0" fontId="91" fillId="0" borderId="191" xfId="0" applyFont="1" applyBorder="1">
      <alignment vertical="center"/>
    </xf>
    <xf numFmtId="14" fontId="91" fillId="0" borderId="196" xfId="0" applyNumberFormat="1" applyFont="1" applyBorder="1">
      <alignment vertical="center"/>
    </xf>
    <xf numFmtId="14" fontId="91" fillId="0" borderId="191" xfId="0" applyNumberFormat="1" applyFont="1" applyBorder="1">
      <alignment vertical="center"/>
    </xf>
    <xf numFmtId="14" fontId="91" fillId="0" borderId="196" xfId="0" applyNumberFormat="1" applyFont="1" applyBorder="1" applyAlignment="1">
      <alignment horizontal="right" vertical="center"/>
    </xf>
    <xf numFmtId="0" fontId="54" fillId="0" borderId="0" xfId="0" applyFont="1">
      <alignment vertical="center"/>
    </xf>
    <xf numFmtId="0" fontId="106" fillId="5" borderId="195" xfId="0" applyFont="1" applyFill="1" applyBorder="1" applyAlignment="1">
      <alignment horizontal="center" vertical="center"/>
    </xf>
    <xf numFmtId="208" fontId="105" fillId="5" borderId="196" xfId="0" applyNumberFormat="1" applyFont="1" applyFill="1" applyBorder="1" applyAlignment="1">
      <alignment horizontal="center" vertical="center"/>
    </xf>
    <xf numFmtId="0" fontId="106" fillId="5" borderId="196" xfId="0" applyFont="1" applyFill="1" applyBorder="1" applyAlignment="1">
      <alignment horizontal="center" vertical="center"/>
    </xf>
    <xf numFmtId="0" fontId="106" fillId="5" borderId="191" xfId="0" applyFont="1" applyFill="1" applyBorder="1" applyAlignment="1">
      <alignment horizontal="center" vertical="center"/>
    </xf>
    <xf numFmtId="0" fontId="23" fillId="0" borderId="10" xfId="14" applyBorder="1" applyAlignment="1">
      <alignment vertical="center" wrapText="1"/>
    </xf>
    <xf numFmtId="0" fontId="23" fillId="0" borderId="10" xfId="14" applyBorder="1" applyAlignment="1">
      <alignment horizontal="center" vertical="center" wrapText="1"/>
    </xf>
    <xf numFmtId="0" fontId="23" fillId="0" borderId="10" xfId="14" applyBorder="1" applyAlignment="1">
      <alignment horizontal="left" vertical="top" wrapText="1"/>
    </xf>
    <xf numFmtId="0" fontId="23" fillId="0" borderId="10" xfId="14" applyBorder="1" applyAlignment="1">
      <alignment horizontal="left" vertical="center" wrapText="1"/>
    </xf>
    <xf numFmtId="0" fontId="3" fillId="0" borderId="59" xfId="0" applyFont="1" applyBorder="1" applyAlignment="1">
      <alignment horizontal="center" vertical="center"/>
    </xf>
    <xf numFmtId="0" fontId="3" fillId="0" borderId="60" xfId="0" applyFont="1" applyBorder="1" applyAlignment="1">
      <alignment horizontal="center" vertical="center"/>
    </xf>
    <xf numFmtId="0" fontId="106" fillId="5" borderId="53" xfId="0" applyFont="1" applyFill="1" applyBorder="1" applyAlignment="1">
      <alignment horizontal="center" vertical="center"/>
    </xf>
    <xf numFmtId="0" fontId="91" fillId="0" borderId="53" xfId="0" applyFont="1" applyBorder="1">
      <alignment vertical="center"/>
    </xf>
    <xf numFmtId="0" fontId="17" fillId="0" borderId="182" xfId="0" applyFont="1" applyBorder="1" applyAlignment="1">
      <alignment horizontal="center" vertical="center"/>
    </xf>
    <xf numFmtId="0" fontId="17" fillId="0" borderId="18" xfId="0" applyFont="1" applyBorder="1" applyAlignment="1">
      <alignment horizontal="center" vertical="center"/>
    </xf>
    <xf numFmtId="0" fontId="17" fillId="0" borderId="10" xfId="0" applyFont="1" applyBorder="1" applyAlignment="1">
      <alignment horizontal="center" vertical="center"/>
    </xf>
    <xf numFmtId="0" fontId="17" fillId="0" borderId="44" xfId="0" applyFont="1" applyBorder="1" applyAlignment="1">
      <alignment horizontal="center" vertical="center"/>
    </xf>
    <xf numFmtId="0" fontId="17" fillId="0" borderId="124" xfId="0" applyFont="1" applyBorder="1" applyAlignment="1">
      <alignment horizontal="center" vertical="center"/>
    </xf>
    <xf numFmtId="0" fontId="17" fillId="0" borderId="183" xfId="0" applyFont="1" applyBorder="1" applyAlignment="1">
      <alignment horizontal="center" vertical="center"/>
    </xf>
    <xf numFmtId="0" fontId="5" fillId="3" borderId="134" xfId="0" applyFont="1" applyFill="1" applyBorder="1" applyAlignment="1">
      <alignment horizontal="center" vertical="center" wrapText="1"/>
    </xf>
    <xf numFmtId="0" fontId="5" fillId="3" borderId="136" xfId="0" applyFont="1" applyFill="1" applyBorder="1" applyAlignment="1">
      <alignment horizontal="center" vertical="center" wrapText="1"/>
    </xf>
    <xf numFmtId="0" fontId="5" fillId="3" borderId="135" xfId="0" applyFont="1" applyFill="1" applyBorder="1" applyAlignment="1">
      <alignment horizontal="center" vertical="center" wrapText="1"/>
    </xf>
    <xf numFmtId="0" fontId="5" fillId="2" borderId="136" xfId="0" applyFont="1" applyFill="1" applyBorder="1" applyAlignment="1">
      <alignment horizontal="center" vertical="center" textRotation="255"/>
    </xf>
    <xf numFmtId="0" fontId="5" fillId="2" borderId="135" xfId="0" applyFont="1" applyFill="1" applyBorder="1" applyAlignment="1">
      <alignment horizontal="center" vertical="center" textRotation="255"/>
    </xf>
    <xf numFmtId="0" fontId="3" fillId="0" borderId="141" xfId="0" applyFont="1" applyBorder="1">
      <alignment vertical="center"/>
    </xf>
    <xf numFmtId="0" fontId="3" fillId="0" borderId="142" xfId="0" applyFont="1" applyBorder="1">
      <alignment vertical="center"/>
    </xf>
    <xf numFmtId="0" fontId="3" fillId="0" borderId="143" xfId="0" applyFont="1" applyBorder="1">
      <alignment vertical="center"/>
    </xf>
    <xf numFmtId="0" fontId="3" fillId="0" borderId="80" xfId="0" applyFont="1" applyBorder="1">
      <alignment vertical="center"/>
    </xf>
    <xf numFmtId="0" fontId="3" fillId="0" borderId="6" xfId="0" applyFont="1" applyBorder="1">
      <alignment vertical="center"/>
    </xf>
    <xf numFmtId="0" fontId="3" fillId="0" borderId="4" xfId="0" applyFont="1" applyBorder="1">
      <alignment vertical="center"/>
    </xf>
    <xf numFmtId="0" fontId="3" fillId="0" borderId="155" xfId="0" applyFont="1" applyBorder="1">
      <alignment vertical="center"/>
    </xf>
    <xf numFmtId="0" fontId="3" fillId="0" borderId="156" xfId="0" applyFont="1" applyBorder="1">
      <alignment vertical="center"/>
    </xf>
    <xf numFmtId="0" fontId="3" fillId="0" borderId="138" xfId="0" applyFont="1" applyBorder="1">
      <alignment vertical="center"/>
    </xf>
    <xf numFmtId="0" fontId="3" fillId="0" borderId="81" xfId="0" applyFont="1" applyBorder="1" applyAlignment="1">
      <alignment horizontal="left" vertical="center"/>
    </xf>
    <xf numFmtId="0" fontId="3" fillId="0" borderId="7" xfId="0" applyFont="1" applyBorder="1" applyAlignment="1">
      <alignment horizontal="left" vertical="center"/>
    </xf>
    <xf numFmtId="0" fontId="3" fillId="0" borderId="5" xfId="0" applyFont="1" applyBorder="1" applyAlignment="1">
      <alignment horizontal="left" vertical="center"/>
    </xf>
    <xf numFmtId="0" fontId="3" fillId="0" borderId="88" xfId="0" applyFont="1" applyBorder="1" applyAlignment="1">
      <alignment horizontal="center" vertical="center"/>
    </xf>
    <xf numFmtId="0" fontId="0" fillId="0" borderId="3" xfId="0" applyBorder="1" applyAlignment="1">
      <alignment horizontal="center" vertical="center"/>
    </xf>
    <xf numFmtId="0" fontId="5" fillId="4" borderId="134" xfId="0" applyFont="1" applyFill="1" applyBorder="1" applyAlignment="1">
      <alignment horizontal="center" vertical="center" textRotation="255"/>
    </xf>
    <xf numFmtId="0" fontId="5" fillId="4" borderId="136" xfId="0" applyFont="1" applyFill="1" applyBorder="1" applyAlignment="1">
      <alignment horizontal="center" vertical="center" textRotation="255"/>
    </xf>
    <xf numFmtId="0" fontId="5" fillId="4" borderId="135" xfId="0" applyFont="1" applyFill="1" applyBorder="1" applyAlignment="1">
      <alignment horizontal="center" vertical="center" textRotation="255"/>
    </xf>
    <xf numFmtId="0" fontId="3" fillId="0" borderId="81" xfId="0" applyFont="1" applyBorder="1" applyAlignment="1">
      <alignment horizontal="left" vertical="center" shrinkToFit="1"/>
    </xf>
    <xf numFmtId="0" fontId="3" fillId="0" borderId="7" xfId="0" applyFont="1" applyBorder="1" applyAlignment="1">
      <alignment horizontal="left" vertical="center" shrinkToFit="1"/>
    </xf>
    <xf numFmtId="0" fontId="3" fillId="0" borderId="81" xfId="0" applyFont="1" applyBorder="1" applyAlignment="1">
      <alignment horizontal="left" vertical="center" wrapText="1"/>
    </xf>
    <xf numFmtId="0" fontId="3" fillId="0" borderId="7" xfId="0" applyFont="1" applyBorder="1" applyAlignment="1">
      <alignment horizontal="left" vertical="center" wrapText="1"/>
    </xf>
    <xf numFmtId="0" fontId="3" fillId="0" borderId="5" xfId="0" applyFont="1" applyBorder="1" applyAlignment="1">
      <alignment horizontal="left" vertical="center" wrapText="1"/>
    </xf>
    <xf numFmtId="0" fontId="3" fillId="0" borderId="81" xfId="0" applyFont="1" applyBorder="1">
      <alignment vertical="center"/>
    </xf>
    <xf numFmtId="0" fontId="3" fillId="0" borderId="7" xfId="0" applyFont="1" applyBorder="1">
      <alignment vertical="center"/>
    </xf>
    <xf numFmtId="0" fontId="3" fillId="0" borderId="5" xfId="0" applyFont="1" applyBorder="1">
      <alignment vertical="center"/>
    </xf>
    <xf numFmtId="0" fontId="10" fillId="0" borderId="80" xfId="0" applyFont="1" applyBorder="1" applyAlignment="1">
      <alignment vertical="center" wrapText="1"/>
    </xf>
    <xf numFmtId="0" fontId="10" fillId="0" borderId="6" xfId="0" applyFont="1" applyBorder="1" applyAlignment="1">
      <alignment vertical="center" wrapText="1"/>
    </xf>
    <xf numFmtId="0" fontId="10" fillId="0" borderId="4" xfId="0" applyFont="1" applyBorder="1" applyAlignment="1">
      <alignment vertical="center" wrapText="1"/>
    </xf>
    <xf numFmtId="0" fontId="0" fillId="0" borderId="7" xfId="0" applyBorder="1">
      <alignment vertical="center"/>
    </xf>
    <xf numFmtId="0" fontId="0" fillId="0" borderId="5" xfId="0" applyBorder="1">
      <alignment vertical="center"/>
    </xf>
    <xf numFmtId="0" fontId="3" fillId="0" borderId="34" xfId="0" applyFont="1" applyBorder="1" applyAlignment="1">
      <alignment horizontal="center" vertical="center"/>
    </xf>
    <xf numFmtId="0" fontId="3" fillId="0" borderId="38" xfId="0" applyFont="1" applyBorder="1" applyAlignment="1">
      <alignment horizontal="center" vertical="center"/>
    </xf>
    <xf numFmtId="0" fontId="3" fillId="0" borderId="36" xfId="0" applyFont="1" applyBorder="1" applyAlignment="1">
      <alignment horizontal="center" vertical="center"/>
    </xf>
    <xf numFmtId="0" fontId="3" fillId="0" borderId="10" xfId="0" applyFont="1" applyBorder="1" applyAlignment="1">
      <alignment horizontal="center" vertical="center"/>
    </xf>
    <xf numFmtId="176" fontId="26" fillId="5" borderId="0" xfId="0" applyNumberFormat="1" applyFont="1" applyFill="1" applyAlignment="1">
      <alignment horizontal="center" vertical="center" shrinkToFit="1"/>
    </xf>
    <xf numFmtId="176" fontId="26" fillId="5" borderId="17" xfId="0" applyNumberFormat="1" applyFont="1" applyFill="1" applyBorder="1" applyAlignment="1">
      <alignment horizontal="center" vertical="center" shrinkToFit="1"/>
    </xf>
    <xf numFmtId="0" fontId="26" fillId="5" borderId="0" xfId="0" applyFont="1" applyFill="1">
      <alignment vertical="center"/>
    </xf>
    <xf numFmtId="0" fontId="26" fillId="5" borderId="17" xfId="0" applyFont="1" applyFill="1" applyBorder="1">
      <alignment vertical="center"/>
    </xf>
    <xf numFmtId="0" fontId="26" fillId="5" borderId="0" xfId="0" applyFont="1" applyFill="1" applyAlignment="1">
      <alignment vertical="top" wrapText="1"/>
    </xf>
    <xf numFmtId="0" fontId="26" fillId="5" borderId="17" xfId="0" applyFont="1" applyFill="1" applyBorder="1" applyAlignment="1">
      <alignment vertical="top" wrapText="1"/>
    </xf>
    <xf numFmtId="0" fontId="26" fillId="5" borderId="23" xfId="0" applyFont="1" applyFill="1" applyBorder="1" applyAlignment="1">
      <alignment vertical="top" wrapText="1"/>
    </xf>
    <xf numFmtId="0" fontId="26" fillId="5" borderId="15" xfId="0" applyFont="1" applyFill="1" applyBorder="1" applyAlignment="1">
      <alignment vertical="top" wrapText="1"/>
    </xf>
    <xf numFmtId="0" fontId="26" fillId="0" borderId="23" xfId="0" applyFont="1" applyBorder="1" applyAlignment="1">
      <alignment horizontal="center" vertical="center"/>
    </xf>
    <xf numFmtId="0" fontId="26" fillId="5" borderId="23" xfId="0" applyFont="1" applyFill="1" applyBorder="1" applyAlignment="1">
      <alignment horizontal="center" vertical="center"/>
    </xf>
    <xf numFmtId="0" fontId="26" fillId="5" borderId="0" xfId="0" applyFont="1" applyFill="1" applyAlignment="1">
      <alignment vertical="center" shrinkToFit="1"/>
    </xf>
    <xf numFmtId="0" fontId="26" fillId="5" borderId="0" xfId="0" applyFont="1" applyFill="1" applyAlignment="1">
      <alignment vertical="center" wrapText="1"/>
    </xf>
    <xf numFmtId="0" fontId="26" fillId="5" borderId="17" xfId="0" applyFont="1" applyFill="1" applyBorder="1" applyAlignment="1">
      <alignment vertical="center" wrapText="1"/>
    </xf>
    <xf numFmtId="0" fontId="26" fillId="5" borderId="23" xfId="0" applyFont="1" applyFill="1" applyBorder="1" applyAlignment="1">
      <alignment vertical="center" wrapText="1"/>
    </xf>
    <xf numFmtId="0" fontId="26" fillId="5" borderId="15" xfId="0" applyFont="1" applyFill="1" applyBorder="1" applyAlignment="1">
      <alignment vertical="center" wrapText="1"/>
    </xf>
    <xf numFmtId="178" fontId="26" fillId="5" borderId="35" xfId="0" applyNumberFormat="1" applyFont="1" applyFill="1" applyBorder="1" applyAlignment="1">
      <alignment horizontal="center" vertical="center" shrinkToFit="1"/>
    </xf>
    <xf numFmtId="180" fontId="26" fillId="5" borderId="35" xfId="0" applyNumberFormat="1" applyFont="1" applyFill="1" applyBorder="1" applyAlignment="1">
      <alignment horizontal="center" vertical="center" shrinkToFit="1"/>
    </xf>
    <xf numFmtId="0" fontId="2" fillId="0" borderId="0" xfId="0" applyFont="1" applyAlignment="1">
      <alignment horizontal="center" vertical="center"/>
    </xf>
    <xf numFmtId="0" fontId="26" fillId="5" borderId="21" xfId="0" applyFont="1" applyFill="1" applyBorder="1" applyAlignment="1">
      <alignment horizontal="left" vertical="center" shrinkToFit="1"/>
    </xf>
    <xf numFmtId="0" fontId="26" fillId="5" borderId="11" xfId="0" applyFont="1" applyFill="1" applyBorder="1" applyAlignment="1">
      <alignment horizontal="left" vertical="center" shrinkToFit="1"/>
    </xf>
    <xf numFmtId="0" fontId="26" fillId="6" borderId="12" xfId="0" applyFont="1" applyFill="1" applyBorder="1" applyAlignment="1">
      <alignment horizontal="left" vertical="center" wrapText="1" shrinkToFit="1"/>
    </xf>
    <xf numFmtId="0" fontId="26" fillId="6" borderId="22" xfId="0" applyFont="1" applyFill="1" applyBorder="1" applyAlignment="1">
      <alignment horizontal="left" vertical="center" wrapText="1" shrinkToFit="1"/>
    </xf>
    <xf numFmtId="0" fontId="26" fillId="6" borderId="13" xfId="0" applyFont="1" applyFill="1" applyBorder="1" applyAlignment="1">
      <alignment horizontal="left" vertical="center" wrapText="1" shrinkToFit="1"/>
    </xf>
    <xf numFmtId="0" fontId="26" fillId="5" borderId="20" xfId="0" applyFont="1" applyFill="1" applyBorder="1" applyAlignment="1">
      <alignment horizontal="left" vertical="center" shrinkToFit="1"/>
    </xf>
    <xf numFmtId="0" fontId="26" fillId="5" borderId="40" xfId="0" applyFont="1" applyFill="1" applyBorder="1" applyAlignment="1">
      <alignment horizontal="left" vertical="center" shrinkToFit="1"/>
    </xf>
    <xf numFmtId="0" fontId="26" fillId="5" borderId="38" xfId="0" applyFont="1" applyFill="1" applyBorder="1" applyAlignment="1">
      <alignment horizontal="left" vertical="center" shrinkToFit="1"/>
    </xf>
    <xf numFmtId="0" fontId="3" fillId="0" borderId="12" xfId="0" applyFont="1" applyBorder="1" applyAlignment="1">
      <alignment horizontal="center" vertical="center"/>
    </xf>
    <xf numFmtId="0" fontId="3" fillId="0" borderId="22" xfId="0" applyFont="1" applyBorder="1" applyAlignment="1">
      <alignment horizontal="center" vertical="center"/>
    </xf>
    <xf numFmtId="0" fontId="3" fillId="0" borderId="14" xfId="0" applyFont="1" applyBorder="1" applyAlignment="1">
      <alignment horizontal="center" vertical="center"/>
    </xf>
    <xf numFmtId="0" fontId="3" fillId="0" borderId="23" xfId="0" applyFont="1" applyBorder="1" applyAlignment="1">
      <alignment horizontal="center" vertical="center"/>
    </xf>
    <xf numFmtId="0" fontId="26" fillId="6" borderId="14" xfId="0" applyFont="1" applyFill="1" applyBorder="1" applyAlignment="1">
      <alignment horizontal="center" vertical="center" wrapText="1" shrinkToFit="1"/>
    </xf>
    <xf numFmtId="0" fontId="26" fillId="6" borderId="23" xfId="0" applyFont="1" applyFill="1" applyBorder="1" applyAlignment="1">
      <alignment horizontal="center" vertical="center" wrapText="1" shrinkToFit="1"/>
    </xf>
    <xf numFmtId="0" fontId="26" fillId="6" borderId="15" xfId="0" applyFont="1" applyFill="1" applyBorder="1" applyAlignment="1">
      <alignment horizontal="center" vertical="center" wrapText="1" shrinkToFit="1"/>
    </xf>
    <xf numFmtId="177" fontId="26" fillId="5" borderId="0" xfId="0" applyNumberFormat="1" applyFont="1" applyFill="1">
      <alignment vertical="center"/>
    </xf>
    <xf numFmtId="0" fontId="3" fillId="0" borderId="51" xfId="0" applyFont="1" applyBorder="1" applyAlignment="1">
      <alignment horizontal="center" vertical="center"/>
    </xf>
    <xf numFmtId="0" fontId="3" fillId="0" borderId="50" xfId="0" applyFont="1" applyBorder="1" applyAlignment="1">
      <alignment horizontal="center" vertical="center"/>
    </xf>
    <xf numFmtId="0" fontId="3" fillId="0" borderId="15" xfId="0" applyFont="1" applyBorder="1" applyAlignment="1">
      <alignment horizontal="center" vertical="center"/>
    </xf>
    <xf numFmtId="0" fontId="17" fillId="0" borderId="0" xfId="0" applyFont="1" applyAlignment="1">
      <alignment vertical="center" wrapText="1"/>
    </xf>
    <xf numFmtId="0" fontId="36" fillId="0" borderId="0" xfId="0" applyFont="1" applyAlignment="1">
      <alignment vertical="center" wrapText="1"/>
    </xf>
    <xf numFmtId="0" fontId="36" fillId="0" borderId="17" xfId="0" applyFont="1" applyBorder="1" applyAlignment="1">
      <alignment vertical="center" wrapText="1"/>
    </xf>
    <xf numFmtId="0" fontId="26" fillId="5" borderId="11" xfId="0" applyFont="1" applyFill="1" applyBorder="1" applyAlignment="1">
      <alignment horizontal="left" vertical="center" wrapText="1"/>
    </xf>
    <xf numFmtId="0" fontId="26" fillId="5" borderId="34" xfId="0" applyFont="1" applyFill="1" applyBorder="1" applyAlignment="1">
      <alignment horizontal="left" vertical="center" wrapText="1"/>
    </xf>
    <xf numFmtId="0" fontId="26" fillId="5" borderId="41" xfId="0" applyFont="1" applyFill="1" applyBorder="1" applyAlignment="1">
      <alignment horizontal="left" vertical="center" shrinkToFit="1"/>
    </xf>
    <xf numFmtId="0" fontId="26" fillId="5" borderId="52" xfId="0" applyFont="1" applyFill="1" applyBorder="1" applyAlignment="1">
      <alignment horizontal="left" vertical="center" shrinkToFit="1"/>
    </xf>
    <xf numFmtId="0" fontId="26" fillId="5" borderId="29" xfId="0" applyFont="1" applyFill="1" applyBorder="1" applyAlignment="1">
      <alignment horizontal="left" vertical="center" shrinkToFit="1"/>
    </xf>
    <xf numFmtId="0" fontId="26" fillId="5" borderId="42" xfId="0" applyFont="1" applyFill="1" applyBorder="1" applyAlignment="1">
      <alignment horizontal="left" vertical="center" shrinkToFit="1"/>
    </xf>
    <xf numFmtId="0" fontId="26" fillId="5" borderId="27" xfId="0" applyFont="1" applyFill="1" applyBorder="1" applyAlignment="1">
      <alignment horizontal="left" vertical="center" shrinkToFit="1"/>
    </xf>
    <xf numFmtId="0" fontId="26" fillId="5" borderId="15" xfId="0" applyFont="1" applyFill="1" applyBorder="1" applyAlignment="1">
      <alignment horizontal="left" vertical="center" shrinkToFit="1"/>
    </xf>
    <xf numFmtId="0" fontId="3" fillId="0" borderId="13" xfId="0" applyFont="1" applyBorder="1" applyAlignment="1">
      <alignment horizontal="center" vertical="center"/>
    </xf>
    <xf numFmtId="0" fontId="3" fillId="0" borderId="27" xfId="0" applyFont="1" applyBorder="1" applyAlignment="1">
      <alignment horizontal="center" vertical="center"/>
    </xf>
    <xf numFmtId="0" fontId="3" fillId="0" borderId="42"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24" xfId="0" applyFont="1" applyBorder="1" applyAlignment="1">
      <alignment horizontal="center" vertical="center"/>
    </xf>
    <xf numFmtId="0" fontId="3" fillId="0" borderId="26" xfId="0" applyFont="1" applyBorder="1" applyAlignment="1">
      <alignment horizontal="center" vertical="center"/>
    </xf>
    <xf numFmtId="0" fontId="3" fillId="0" borderId="0" xfId="0" applyFont="1" applyAlignment="1">
      <alignment horizontal="justify" vertical="top" wrapText="1"/>
    </xf>
    <xf numFmtId="0" fontId="3" fillId="0" borderId="17" xfId="0" applyFont="1" applyBorder="1" applyAlignment="1">
      <alignment horizontal="justify" vertical="top" wrapText="1"/>
    </xf>
    <xf numFmtId="0" fontId="3" fillId="0" borderId="23" xfId="0" applyFont="1" applyBorder="1" applyAlignment="1">
      <alignment horizontal="justify" vertical="top" wrapText="1"/>
    </xf>
    <xf numFmtId="0" fontId="3" fillId="0" borderId="15" xfId="0" applyFont="1" applyBorder="1" applyAlignment="1">
      <alignment horizontal="justify" vertical="top" wrapText="1"/>
    </xf>
    <xf numFmtId="0" fontId="26" fillId="5" borderId="17" xfId="0" applyFont="1" applyFill="1" applyBorder="1" applyAlignment="1">
      <alignment vertical="center" shrinkToFit="1"/>
    </xf>
    <xf numFmtId="0" fontId="26" fillId="5" borderId="23" xfId="0" applyFont="1" applyFill="1" applyBorder="1" applyAlignment="1">
      <alignment vertical="center" shrinkToFit="1"/>
    </xf>
    <xf numFmtId="0" fontId="26" fillId="5" borderId="15" xfId="0" applyFont="1" applyFill="1" applyBorder="1" applyAlignment="1">
      <alignment vertical="center" shrinkToFit="1"/>
    </xf>
    <xf numFmtId="0" fontId="3" fillId="0" borderId="0" xfId="0" applyFont="1" applyAlignment="1">
      <alignment horizontal="left" vertical="top" wrapText="1"/>
    </xf>
    <xf numFmtId="0" fontId="3" fillId="0" borderId="17" xfId="0" applyFont="1" applyBorder="1" applyAlignment="1">
      <alignment horizontal="left" vertical="top" wrapText="1"/>
    </xf>
    <xf numFmtId="0" fontId="5" fillId="0" borderId="0" xfId="0" applyFont="1" applyAlignment="1">
      <alignment horizontal="left" vertical="center" shrinkToFit="1"/>
    </xf>
    <xf numFmtId="0" fontId="5" fillId="0" borderId="17" xfId="0" applyFont="1" applyBorder="1" applyAlignment="1">
      <alignment horizontal="left" vertical="center" shrinkToFit="1"/>
    </xf>
    <xf numFmtId="0" fontId="3" fillId="0" borderId="0" xfId="0" applyFont="1" applyAlignment="1">
      <alignment vertical="top" wrapText="1" shrinkToFit="1"/>
    </xf>
    <xf numFmtId="0" fontId="0" fillId="0" borderId="0" xfId="0" applyAlignment="1">
      <alignment vertical="top" wrapText="1" shrinkToFit="1"/>
    </xf>
    <xf numFmtId="0" fontId="0" fillId="0" borderId="17" xfId="0" applyBorder="1" applyAlignment="1">
      <alignment vertical="top" wrapText="1" shrinkToFit="1"/>
    </xf>
    <xf numFmtId="0" fontId="3" fillId="0" borderId="0" xfId="0" applyFont="1" applyAlignment="1">
      <alignment vertical="center" wrapText="1"/>
    </xf>
    <xf numFmtId="0" fontId="0" fillId="0" borderId="0" xfId="0" applyAlignment="1">
      <alignment vertical="center" wrapText="1"/>
    </xf>
    <xf numFmtId="0" fontId="0" fillId="0" borderId="17" xfId="0" applyBorder="1" applyAlignment="1">
      <alignment vertical="center" wrapText="1"/>
    </xf>
    <xf numFmtId="0" fontId="26" fillId="6" borderId="18" xfId="0" applyFont="1" applyFill="1" applyBorder="1" applyAlignment="1">
      <alignment horizontal="left" vertical="center" shrinkToFit="1"/>
    </xf>
    <xf numFmtId="0" fontId="26" fillId="6" borderId="35" xfId="0" applyFont="1" applyFill="1" applyBorder="1" applyAlignment="1">
      <alignment horizontal="left" vertical="center" shrinkToFit="1"/>
    </xf>
    <xf numFmtId="0" fontId="26" fillId="6" borderId="19" xfId="0" applyFont="1" applyFill="1" applyBorder="1" applyAlignment="1">
      <alignment horizontal="left" vertical="center" shrinkToFit="1"/>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3" fillId="0" borderId="0" xfId="0" applyFont="1" applyAlignment="1">
      <alignment horizontal="center" vertical="center"/>
    </xf>
    <xf numFmtId="187" fontId="26" fillId="5" borderId="18" xfId="0" applyNumberFormat="1" applyFont="1" applyFill="1" applyBorder="1" applyAlignment="1">
      <alignment horizontal="right" vertical="center" shrinkToFit="1"/>
    </xf>
    <xf numFmtId="187" fontId="26" fillId="5" borderId="35" xfId="0" applyNumberFormat="1" applyFont="1" applyFill="1" applyBorder="1" applyAlignment="1">
      <alignment horizontal="right" vertical="center" shrinkToFit="1"/>
    </xf>
    <xf numFmtId="0" fontId="65" fillId="0" borderId="111" xfId="0" applyFont="1" applyBorder="1" applyAlignment="1">
      <alignment horizontal="left" vertical="center" shrinkToFit="1"/>
    </xf>
    <xf numFmtId="0" fontId="65" fillId="0" borderId="25" xfId="0" applyFont="1" applyBorder="1" applyAlignment="1">
      <alignment horizontal="left" vertical="center" shrinkToFit="1"/>
    </xf>
    <xf numFmtId="0" fontId="65" fillId="0" borderId="112" xfId="0" applyFont="1" applyBorder="1" applyAlignment="1">
      <alignment horizontal="left" vertical="center" shrinkToFit="1"/>
    </xf>
    <xf numFmtId="0" fontId="13" fillId="5" borderId="107" xfId="0" applyFont="1" applyFill="1" applyBorder="1" applyAlignment="1">
      <alignment horizontal="left" vertical="top" wrapText="1"/>
    </xf>
    <xf numFmtId="0" fontId="13" fillId="5" borderId="69" xfId="0" applyFont="1" applyFill="1" applyBorder="1" applyAlignment="1">
      <alignment horizontal="left" vertical="top" wrapText="1"/>
    </xf>
    <xf numFmtId="0" fontId="13" fillId="5" borderId="108" xfId="0" applyFont="1" applyFill="1" applyBorder="1" applyAlignment="1">
      <alignment horizontal="left" vertical="top" wrapText="1"/>
    </xf>
    <xf numFmtId="0" fontId="13" fillId="5" borderId="109" xfId="0" applyFont="1" applyFill="1" applyBorder="1" applyAlignment="1">
      <alignment horizontal="left" vertical="top" wrapText="1"/>
    </xf>
    <xf numFmtId="0" fontId="13" fillId="5" borderId="28" xfId="0" applyFont="1" applyFill="1" applyBorder="1" applyAlignment="1">
      <alignment horizontal="left" vertical="top"/>
    </xf>
    <xf numFmtId="0" fontId="13" fillId="5" borderId="110" xfId="0" applyFont="1" applyFill="1" applyBorder="1" applyAlignment="1">
      <alignment horizontal="left" vertical="top"/>
    </xf>
    <xf numFmtId="0" fontId="13" fillId="5" borderId="128" xfId="0" applyFont="1" applyFill="1" applyBorder="1" applyAlignment="1">
      <alignment horizontal="left" vertical="top" wrapText="1"/>
    </xf>
    <xf numFmtId="0" fontId="13" fillId="5" borderId="0" xfId="0" applyFont="1" applyFill="1" applyAlignment="1">
      <alignment horizontal="left" vertical="top"/>
    </xf>
    <xf numFmtId="0" fontId="13" fillId="5" borderId="130" xfId="0" applyFont="1" applyFill="1" applyBorder="1" applyAlignment="1">
      <alignment horizontal="left" vertical="top"/>
    </xf>
    <xf numFmtId="0" fontId="13" fillId="5" borderId="111" xfId="0" applyFont="1" applyFill="1" applyBorder="1" applyAlignment="1">
      <alignment horizontal="left" vertical="top" wrapText="1"/>
    </xf>
    <xf numFmtId="0" fontId="13" fillId="5" borderId="25" xfId="0" applyFont="1" applyFill="1" applyBorder="1" applyAlignment="1">
      <alignment horizontal="left" vertical="top"/>
    </xf>
    <xf numFmtId="0" fontId="13" fillId="5" borderId="112" xfId="0" applyFont="1" applyFill="1" applyBorder="1" applyAlignment="1">
      <alignment horizontal="left" vertical="top"/>
    </xf>
    <xf numFmtId="0" fontId="93" fillId="5" borderId="109" xfId="0" applyFont="1" applyFill="1" applyBorder="1" applyAlignment="1">
      <alignment horizontal="left" vertical="top" wrapText="1"/>
    </xf>
    <xf numFmtId="0" fontId="93" fillId="5" borderId="28" xfId="0" applyFont="1" applyFill="1" applyBorder="1" applyAlignment="1">
      <alignment horizontal="left" vertical="top" wrapText="1"/>
    </xf>
    <xf numFmtId="0" fontId="93" fillId="5" borderId="110" xfId="0" applyFont="1" applyFill="1" applyBorder="1" applyAlignment="1">
      <alignment horizontal="left" vertical="top" wrapText="1"/>
    </xf>
    <xf numFmtId="0" fontId="93" fillId="5" borderId="128" xfId="0" applyFont="1" applyFill="1" applyBorder="1" applyAlignment="1">
      <alignment horizontal="left" vertical="top" wrapText="1"/>
    </xf>
    <xf numFmtId="0" fontId="93" fillId="5" borderId="0" xfId="0" applyFont="1" applyFill="1" applyAlignment="1">
      <alignment horizontal="left" vertical="top" wrapText="1"/>
    </xf>
    <xf numFmtId="0" fontId="93" fillId="5" borderId="130" xfId="0" applyFont="1" applyFill="1" applyBorder="1" applyAlignment="1">
      <alignment horizontal="left" vertical="top" wrapText="1"/>
    </xf>
    <xf numFmtId="0" fontId="93" fillId="5" borderId="111" xfId="0" applyFont="1" applyFill="1" applyBorder="1" applyAlignment="1">
      <alignment horizontal="left" vertical="top" wrapText="1"/>
    </xf>
    <xf numFmtId="0" fontId="93" fillId="5" borderId="25" xfId="0" applyFont="1" applyFill="1" applyBorder="1" applyAlignment="1">
      <alignment horizontal="left" vertical="top" wrapText="1"/>
    </xf>
    <xf numFmtId="0" fontId="93" fillId="5" borderId="112" xfId="0" applyFont="1" applyFill="1" applyBorder="1" applyAlignment="1">
      <alignment horizontal="left" vertical="top" wrapText="1"/>
    </xf>
    <xf numFmtId="0" fontId="13" fillId="5" borderId="28" xfId="0" applyFont="1" applyFill="1" applyBorder="1" applyAlignment="1">
      <alignment horizontal="left" vertical="top" wrapText="1"/>
    </xf>
    <xf numFmtId="0" fontId="13" fillId="5" borderId="110" xfId="0" applyFont="1" applyFill="1" applyBorder="1" applyAlignment="1">
      <alignment horizontal="left" vertical="top" wrapText="1"/>
    </xf>
    <xf numFmtId="0" fontId="13" fillId="5" borderId="0" xfId="0" applyFont="1" applyFill="1" applyAlignment="1">
      <alignment horizontal="left" vertical="top" wrapText="1"/>
    </xf>
    <xf numFmtId="0" fontId="13" fillId="5" borderId="130" xfId="0" applyFont="1" applyFill="1" applyBorder="1" applyAlignment="1">
      <alignment horizontal="left" vertical="top" wrapText="1"/>
    </xf>
    <xf numFmtId="0" fontId="13" fillId="5" borderId="25" xfId="0" applyFont="1" applyFill="1" applyBorder="1" applyAlignment="1">
      <alignment horizontal="left" vertical="top" wrapText="1"/>
    </xf>
    <xf numFmtId="0" fontId="13" fillId="5" borderId="112" xfId="0" applyFont="1" applyFill="1" applyBorder="1" applyAlignment="1">
      <alignment horizontal="left" vertical="top" wrapText="1"/>
    </xf>
    <xf numFmtId="0" fontId="60" fillId="14" borderId="109" xfId="0" applyFont="1" applyFill="1" applyBorder="1" applyAlignment="1">
      <alignment horizontal="center" vertical="center" wrapText="1"/>
    </xf>
    <xf numFmtId="0" fontId="60" fillId="14" borderId="28" xfId="0" applyFont="1" applyFill="1" applyBorder="1" applyAlignment="1">
      <alignment horizontal="center" vertical="center"/>
    </xf>
    <xf numFmtId="0" fontId="60" fillId="14" borderId="110" xfId="0" applyFont="1" applyFill="1" applyBorder="1" applyAlignment="1">
      <alignment horizontal="center" vertical="center"/>
    </xf>
    <xf numFmtId="0" fontId="17" fillId="0" borderId="128" xfId="0" applyFont="1" applyBorder="1" applyAlignment="1">
      <alignment horizontal="center" vertical="center" wrapText="1"/>
    </xf>
    <xf numFmtId="0" fontId="17" fillId="0" borderId="0" xfId="0" applyFont="1" applyAlignment="1">
      <alignment horizontal="center" vertical="center"/>
    </xf>
    <xf numFmtId="0" fontId="17" fillId="0" borderId="130" xfId="0" applyFont="1" applyBorder="1" applyAlignment="1">
      <alignment horizontal="center" vertical="center"/>
    </xf>
    <xf numFmtId="0" fontId="28" fillId="0" borderId="107" xfId="0" applyFont="1" applyBorder="1" applyAlignment="1">
      <alignment horizontal="left" vertical="center" shrinkToFit="1"/>
    </xf>
    <xf numFmtId="0" fontId="28" fillId="0" borderId="69" xfId="0" applyFont="1" applyBorder="1" applyAlignment="1">
      <alignment horizontal="left" vertical="center" shrinkToFit="1"/>
    </xf>
    <xf numFmtId="0" fontId="28" fillId="0" borderId="108" xfId="0" applyFont="1" applyBorder="1" applyAlignment="1">
      <alignment horizontal="left" vertical="center" shrinkToFit="1"/>
    </xf>
    <xf numFmtId="0" fontId="5" fillId="0" borderId="128" xfId="0" applyFont="1" applyBorder="1" applyAlignment="1">
      <alignment horizontal="center" vertical="center"/>
    </xf>
    <xf numFmtId="0" fontId="5" fillId="0" borderId="0" xfId="0" applyFont="1" applyAlignment="1">
      <alignment horizontal="center" vertical="center"/>
    </xf>
    <xf numFmtId="0" fontId="5" fillId="0" borderId="130" xfId="0" applyFont="1" applyBorder="1" applyAlignment="1">
      <alignment horizontal="center" vertical="center"/>
    </xf>
    <xf numFmtId="0" fontId="65" fillId="0" borderId="128" xfId="0" applyFont="1" applyBorder="1" applyAlignment="1">
      <alignment horizontal="left" vertical="center" shrinkToFit="1"/>
    </xf>
    <xf numFmtId="0" fontId="65" fillId="0" borderId="0" xfId="0" applyFont="1" applyAlignment="1">
      <alignment horizontal="left" vertical="center" shrinkToFit="1"/>
    </xf>
    <xf numFmtId="0" fontId="65" fillId="0" borderId="130" xfId="0" applyFont="1" applyBorder="1" applyAlignment="1">
      <alignment horizontal="left" vertical="center" shrinkToFit="1"/>
    </xf>
    <xf numFmtId="0" fontId="13" fillId="9" borderId="128" xfId="0" applyFont="1" applyFill="1" applyBorder="1" applyAlignment="1">
      <alignment horizontal="left" vertical="top" wrapText="1"/>
    </xf>
    <xf numFmtId="0" fontId="13" fillId="9" borderId="0" xfId="0" applyFont="1" applyFill="1" applyAlignment="1">
      <alignment horizontal="left" vertical="top" wrapText="1"/>
    </xf>
    <xf numFmtId="0" fontId="96" fillId="0" borderId="0" xfId="0" applyFont="1" applyAlignment="1">
      <alignment horizontal="center" vertical="center" textRotation="255"/>
    </xf>
    <xf numFmtId="0" fontId="13" fillId="0" borderId="128" xfId="0" applyFont="1" applyBorder="1" applyAlignment="1">
      <alignment horizontal="left" vertical="top" wrapText="1"/>
    </xf>
    <xf numFmtId="0" fontId="13" fillId="0" borderId="0" xfId="0" applyFont="1" applyAlignment="1">
      <alignment horizontal="left" vertical="top" wrapText="1"/>
    </xf>
    <xf numFmtId="0" fontId="13" fillId="6" borderId="0" xfId="0" applyFont="1" applyFill="1" applyAlignment="1">
      <alignment horizontal="left" vertical="top" wrapText="1"/>
    </xf>
    <xf numFmtId="0" fontId="102" fillId="0" borderId="0" xfId="0" applyFont="1" applyAlignment="1">
      <alignment horizontal="center" vertical="center"/>
    </xf>
    <xf numFmtId="0" fontId="28" fillId="5" borderId="111" xfId="0" applyFont="1" applyFill="1" applyBorder="1" applyAlignment="1">
      <alignment horizontal="left" vertical="center" wrapText="1"/>
    </xf>
    <xf numFmtId="0" fontId="28" fillId="5" borderId="25" xfId="0" applyFont="1" applyFill="1" applyBorder="1" applyAlignment="1">
      <alignment horizontal="left" vertical="center" wrapText="1"/>
    </xf>
    <xf numFmtId="0" fontId="28" fillId="5" borderId="107" xfId="0" applyFont="1" applyFill="1" applyBorder="1" applyAlignment="1">
      <alignment horizontal="left" vertical="center" wrapText="1"/>
    </xf>
    <xf numFmtId="0" fontId="28" fillId="5" borderId="69" xfId="0" applyFont="1" applyFill="1" applyBorder="1" applyAlignment="1">
      <alignment horizontal="left" vertical="center" wrapText="1"/>
    </xf>
    <xf numFmtId="0" fontId="28" fillId="5" borderId="122" xfId="0" applyFont="1" applyFill="1" applyBorder="1" applyAlignment="1">
      <alignment horizontal="left" vertical="center" wrapText="1"/>
    </xf>
    <xf numFmtId="0" fontId="28" fillId="5" borderId="39" xfId="0" applyFont="1" applyFill="1" applyBorder="1" applyAlignment="1">
      <alignment horizontal="left" vertical="center" wrapText="1"/>
    </xf>
    <xf numFmtId="0" fontId="3" fillId="0" borderId="113" xfId="0" applyFont="1" applyBorder="1" applyAlignment="1">
      <alignment horizontal="center" vertical="center" shrinkToFit="1"/>
    </xf>
    <xf numFmtId="0" fontId="3" fillId="0" borderId="116" xfId="0" applyFont="1" applyBorder="1" applyAlignment="1">
      <alignment horizontal="center" vertical="center" shrinkToFit="1"/>
    </xf>
    <xf numFmtId="0" fontId="3" fillId="0" borderId="113" xfId="0" applyFont="1" applyBorder="1" applyAlignment="1">
      <alignment horizontal="center" vertical="center"/>
    </xf>
    <xf numFmtId="0" fontId="3" fillId="0" borderId="116" xfId="0" applyFont="1" applyBorder="1" applyAlignment="1">
      <alignment horizontal="center" vertical="center"/>
    </xf>
    <xf numFmtId="0" fontId="3" fillId="0" borderId="11" xfId="0" applyFont="1" applyBorder="1" applyAlignment="1">
      <alignment horizontal="center" vertical="center"/>
    </xf>
    <xf numFmtId="0" fontId="26" fillId="5" borderId="14" xfId="0" applyFont="1" applyFill="1" applyBorder="1" applyAlignment="1">
      <alignment horizontal="center" vertical="center" shrinkToFit="1"/>
    </xf>
    <xf numFmtId="0" fontId="26" fillId="5" borderId="23" xfId="0" applyFont="1" applyFill="1" applyBorder="1" applyAlignment="1">
      <alignment horizontal="center" vertical="center" shrinkToFit="1"/>
    </xf>
    <xf numFmtId="0" fontId="3" fillId="0" borderId="0" xfId="0" applyFont="1" applyAlignment="1">
      <alignment horizontal="right" vertical="center"/>
    </xf>
    <xf numFmtId="0" fontId="26" fillId="0" borderId="23" xfId="0" applyFont="1" applyBorder="1" applyAlignment="1">
      <alignment vertical="center" shrinkToFit="1"/>
    </xf>
    <xf numFmtId="0" fontId="26" fillId="5" borderId="23" xfId="0" applyFont="1" applyFill="1" applyBorder="1" applyAlignment="1">
      <alignment horizontal="left" vertical="center" shrinkToFit="1"/>
    </xf>
    <xf numFmtId="183" fontId="28" fillId="5" borderId="190" xfId="1" applyNumberFormat="1" applyFont="1" applyFill="1" applyBorder="1" applyAlignment="1">
      <alignment horizontal="center" vertical="center" shrinkToFit="1"/>
    </xf>
    <xf numFmtId="0" fontId="29" fillId="0" borderId="117" xfId="0" applyFont="1" applyBorder="1" applyAlignment="1">
      <alignment horizontal="center" vertical="center" shrinkToFit="1"/>
    </xf>
    <xf numFmtId="0" fontId="28" fillId="5" borderId="30" xfId="0" applyFont="1" applyFill="1" applyBorder="1" applyAlignment="1">
      <alignment horizontal="left" vertical="center" wrapText="1"/>
    </xf>
    <xf numFmtId="0" fontId="28" fillId="5" borderId="26" xfId="0" applyFont="1" applyFill="1" applyBorder="1" applyAlignment="1">
      <alignment horizontal="left" vertical="center" wrapText="1"/>
    </xf>
    <xf numFmtId="0" fontId="28" fillId="5" borderId="50" xfId="0" applyFont="1" applyFill="1" applyBorder="1" applyAlignment="1">
      <alignment horizontal="left" vertical="center" wrapText="1"/>
    </xf>
    <xf numFmtId="0" fontId="8" fillId="0" borderId="0" xfId="0" applyFont="1" applyAlignment="1">
      <alignment horizontal="center" vertical="center"/>
    </xf>
    <xf numFmtId="0" fontId="26" fillId="5" borderId="15" xfId="0" applyFont="1" applyFill="1" applyBorder="1" applyAlignment="1">
      <alignment horizontal="center" vertical="center" shrinkToFit="1"/>
    </xf>
    <xf numFmtId="183" fontId="28" fillId="5" borderId="38" xfId="1" applyNumberFormat="1" applyFont="1" applyFill="1" applyBorder="1" applyAlignment="1">
      <alignment horizontal="center" vertical="center" shrinkToFit="1"/>
    </xf>
    <xf numFmtId="0" fontId="0" fillId="0" borderId="11" xfId="0" applyBorder="1" applyAlignment="1">
      <alignment horizontal="center" vertical="center" shrinkToFit="1"/>
    </xf>
    <xf numFmtId="0" fontId="66" fillId="5" borderId="39" xfId="0" applyFont="1" applyFill="1" applyBorder="1" applyAlignment="1">
      <alignment horizontal="center" vertical="center" shrinkToFit="1"/>
    </xf>
    <xf numFmtId="0" fontId="68" fillId="5" borderId="102" xfId="0" applyFont="1" applyFill="1" applyBorder="1" applyAlignment="1">
      <alignment horizontal="left" vertical="top" wrapText="1"/>
    </xf>
    <xf numFmtId="0" fontId="68" fillId="5" borderId="113" xfId="0" applyFont="1" applyFill="1" applyBorder="1" applyAlignment="1">
      <alignment horizontal="left" vertical="top" wrapText="1"/>
    </xf>
    <xf numFmtId="0" fontId="68" fillId="5" borderId="114" xfId="0" applyFont="1" applyFill="1" applyBorder="1" applyAlignment="1">
      <alignment horizontal="left" vertical="top" wrapText="1"/>
    </xf>
    <xf numFmtId="0" fontId="68" fillId="5" borderId="100" xfId="0" applyFont="1" applyFill="1" applyBorder="1" applyAlignment="1">
      <alignment horizontal="left" vertical="top" wrapText="1"/>
    </xf>
    <xf numFmtId="0" fontId="68" fillId="5" borderId="115" xfId="0" applyFont="1" applyFill="1" applyBorder="1" applyAlignment="1">
      <alignment horizontal="left" vertical="top" wrapText="1"/>
    </xf>
    <xf numFmtId="0" fontId="68" fillId="5" borderId="101" xfId="0" applyFont="1" applyFill="1" applyBorder="1" applyAlignment="1">
      <alignment horizontal="left" vertical="top" wrapText="1"/>
    </xf>
    <xf numFmtId="0" fontId="68" fillId="5" borderId="103" xfId="0" applyFont="1" applyFill="1" applyBorder="1" applyAlignment="1">
      <alignment horizontal="left" vertical="top" wrapText="1"/>
    </xf>
    <xf numFmtId="0" fontId="68" fillId="5" borderId="116" xfId="0" applyFont="1" applyFill="1" applyBorder="1" applyAlignment="1">
      <alignment horizontal="left" vertical="top" wrapText="1"/>
    </xf>
    <xf numFmtId="0" fontId="68" fillId="5" borderId="117" xfId="0" applyFont="1" applyFill="1" applyBorder="1" applyAlignment="1">
      <alignment horizontal="left" vertical="top" wrapText="1"/>
    </xf>
    <xf numFmtId="0" fontId="68" fillId="5" borderId="41" xfId="0" applyFont="1" applyFill="1" applyBorder="1" applyAlignment="1">
      <alignment horizontal="left" vertical="top" wrapText="1"/>
    </xf>
    <xf numFmtId="0" fontId="68" fillId="5" borderId="52" xfId="0" applyFont="1" applyFill="1" applyBorder="1" applyAlignment="1">
      <alignment horizontal="left" vertical="top" wrapText="1"/>
    </xf>
    <xf numFmtId="0" fontId="68" fillId="5" borderId="29" xfId="0" applyFont="1" applyFill="1" applyBorder="1" applyAlignment="1">
      <alignment horizontal="left" vertical="top" wrapText="1"/>
    </xf>
    <xf numFmtId="0" fontId="68" fillId="5" borderId="51" xfId="0" applyFont="1" applyFill="1" applyBorder="1" applyAlignment="1">
      <alignment horizontal="left" vertical="top" wrapText="1"/>
    </xf>
    <xf numFmtId="0" fontId="68" fillId="5" borderId="69" xfId="0" applyFont="1" applyFill="1" applyBorder="1" applyAlignment="1">
      <alignment horizontal="left" vertical="top" wrapText="1"/>
    </xf>
    <xf numFmtId="0" fontId="68" fillId="5" borderId="50" xfId="0" applyFont="1" applyFill="1" applyBorder="1" applyAlignment="1">
      <alignment horizontal="left" vertical="top" wrapText="1"/>
    </xf>
    <xf numFmtId="0" fontId="68" fillId="5" borderId="37" xfId="0" applyFont="1" applyFill="1" applyBorder="1" applyAlignment="1">
      <alignment horizontal="left" vertical="top" wrapText="1"/>
    </xf>
    <xf numFmtId="0" fontId="68" fillId="5" borderId="39" xfId="0" applyFont="1" applyFill="1" applyBorder="1" applyAlignment="1">
      <alignment horizontal="left" vertical="top" wrapText="1"/>
    </xf>
    <xf numFmtId="0" fontId="68" fillId="5" borderId="30" xfId="0" applyFont="1" applyFill="1" applyBorder="1" applyAlignment="1">
      <alignment horizontal="left" vertical="top" wrapText="1"/>
    </xf>
    <xf numFmtId="0" fontId="66" fillId="0" borderId="0" xfId="0" applyFont="1" applyAlignment="1">
      <alignment horizontal="center" vertical="center"/>
    </xf>
    <xf numFmtId="0" fontId="66" fillId="0" borderId="0" xfId="0" applyFont="1" applyAlignment="1">
      <alignment horizontal="right" vertical="center"/>
    </xf>
    <xf numFmtId="0" fontId="66" fillId="5" borderId="69" xfId="0" applyFont="1" applyFill="1" applyBorder="1" applyAlignment="1">
      <alignment vertical="center" shrinkToFit="1"/>
    </xf>
    <xf numFmtId="0" fontId="66" fillId="5" borderId="50" xfId="0" applyFont="1" applyFill="1" applyBorder="1" applyAlignment="1">
      <alignment vertical="center" shrinkToFit="1"/>
    </xf>
    <xf numFmtId="0" fontId="66" fillId="5" borderId="16" xfId="0" applyFont="1" applyFill="1" applyBorder="1" applyAlignment="1">
      <alignment horizontal="center" vertical="center"/>
    </xf>
    <xf numFmtId="0" fontId="66" fillId="5" borderId="0" xfId="0" applyFont="1" applyFill="1" applyAlignment="1">
      <alignment horizontal="center" vertical="center"/>
    </xf>
    <xf numFmtId="0" fontId="66" fillId="5" borderId="17" xfId="0" applyFont="1" applyFill="1" applyBorder="1" applyAlignment="1">
      <alignment horizontal="center" vertical="center"/>
    </xf>
    <xf numFmtId="0" fontId="66" fillId="5" borderId="0" xfId="0" applyFont="1" applyFill="1" applyAlignment="1">
      <alignment vertical="top" wrapText="1"/>
    </xf>
    <xf numFmtId="0" fontId="66" fillId="5" borderId="23" xfId="0" applyFont="1" applyFill="1" applyBorder="1" applyAlignment="1">
      <alignment vertical="top" wrapText="1"/>
    </xf>
    <xf numFmtId="0" fontId="66" fillId="0" borderId="23" xfId="0" applyFont="1" applyBorder="1" applyAlignment="1">
      <alignment horizontal="right" vertical="center"/>
    </xf>
    <xf numFmtId="0" fontId="66" fillId="0" borderId="18" xfId="0" applyFont="1" applyBorder="1" applyAlignment="1">
      <alignment horizontal="center" vertical="center"/>
    </xf>
    <xf numFmtId="0" fontId="66" fillId="0" borderId="35" xfId="0" applyFont="1" applyBorder="1" applyAlignment="1">
      <alignment horizontal="center" vertical="center"/>
    </xf>
    <xf numFmtId="0" fontId="66" fillId="0" borderId="19" xfId="0" applyFont="1" applyBorder="1" applyAlignment="1">
      <alignment horizontal="center" vertical="center"/>
    </xf>
    <xf numFmtId="0" fontId="67" fillId="0" borderId="0" xfId="0" applyFont="1" applyAlignment="1">
      <alignment horizontal="center" vertical="center" shrinkToFit="1"/>
    </xf>
    <xf numFmtId="49" fontId="79" fillId="16" borderId="128" xfId="0" applyNumberFormat="1" applyFont="1" applyFill="1" applyBorder="1" applyAlignment="1">
      <alignment horizontal="center" vertical="center"/>
    </xf>
    <xf numFmtId="49" fontId="79" fillId="16" borderId="0" xfId="0" applyNumberFormat="1" applyFont="1" applyFill="1" applyAlignment="1">
      <alignment horizontal="center" vertical="center"/>
    </xf>
    <xf numFmtId="49" fontId="79" fillId="16" borderId="130" xfId="0" applyNumberFormat="1" applyFont="1" applyFill="1" applyBorder="1" applyAlignment="1">
      <alignment horizontal="center" vertical="center"/>
    </xf>
    <xf numFmtId="0" fontId="12" fillId="0" borderId="160" xfId="0" applyFont="1" applyBorder="1" applyAlignment="1">
      <alignment horizontal="left" vertical="center" wrapText="1"/>
    </xf>
    <xf numFmtId="0" fontId="12" fillId="0" borderId="161" xfId="0" applyFont="1" applyBorder="1" applyAlignment="1">
      <alignment horizontal="left" vertical="center"/>
    </xf>
    <xf numFmtId="0" fontId="12" fillId="0" borderId="162" xfId="0" applyFont="1" applyBorder="1" applyAlignment="1">
      <alignment horizontal="left" vertical="center"/>
    </xf>
    <xf numFmtId="0" fontId="85" fillId="0" borderId="0" xfId="0" applyFont="1" applyAlignment="1">
      <alignment horizontal="center" vertical="center" shrinkToFit="1"/>
    </xf>
    <xf numFmtId="0" fontId="17" fillId="0" borderId="128" xfId="0" applyFont="1" applyBorder="1" applyAlignment="1">
      <alignment horizontal="left" vertical="center" shrinkToFit="1"/>
    </xf>
    <xf numFmtId="0" fontId="17" fillId="0" borderId="0" xfId="0" applyFont="1" applyAlignment="1">
      <alignment horizontal="left" vertical="center" shrinkToFit="1"/>
    </xf>
    <xf numFmtId="0" fontId="17" fillId="15" borderId="25" xfId="0" applyFont="1" applyFill="1" applyBorder="1" applyAlignment="1" applyProtection="1">
      <alignment horizontal="left" vertical="center" shrinkToFit="1"/>
      <protection locked="0"/>
    </xf>
    <xf numFmtId="0" fontId="85" fillId="0" borderId="0" xfId="0" applyFont="1" applyAlignment="1">
      <alignment horizontal="center" vertical="center"/>
    </xf>
    <xf numFmtId="0" fontId="70" fillId="0" borderId="0" xfId="0" applyFont="1" applyAlignment="1">
      <alignment horizontal="left" vertical="center"/>
    </xf>
    <xf numFmtId="0" fontId="70" fillId="0" borderId="128" xfId="0" applyFont="1" applyBorder="1" applyAlignment="1">
      <alignment horizontal="left" vertical="center" shrinkToFit="1"/>
    </xf>
    <xf numFmtId="0" fontId="70" fillId="0" borderId="0" xfId="0" applyFont="1" applyAlignment="1">
      <alignment horizontal="left" vertical="center" shrinkToFit="1"/>
    </xf>
    <xf numFmtId="0" fontId="71" fillId="15" borderId="0" xfId="0" applyFont="1" applyFill="1" applyAlignment="1">
      <alignment horizontal="left" vertical="center" wrapText="1"/>
    </xf>
    <xf numFmtId="0" fontId="70" fillId="0" borderId="0" xfId="0" applyFont="1" applyAlignment="1">
      <alignment horizontal="left" vertical="top" wrapText="1"/>
    </xf>
    <xf numFmtId="0" fontId="70" fillId="15" borderId="0" xfId="0" applyFont="1" applyFill="1">
      <alignment vertical="center"/>
    </xf>
    <xf numFmtId="0" fontId="87" fillId="0" borderId="0" xfId="0" applyFont="1" applyAlignment="1">
      <alignment horizontal="center" vertical="center" wrapText="1"/>
    </xf>
    <xf numFmtId="0" fontId="70" fillId="0" borderId="0" xfId="0" applyFont="1" applyAlignment="1">
      <alignment horizontal="left" vertical="center" wrapText="1"/>
    </xf>
    <xf numFmtId="0" fontId="14" fillId="0" borderId="166" xfId="0" applyFont="1" applyBorder="1" applyAlignment="1">
      <alignment horizontal="distributed" vertical="center"/>
    </xf>
    <xf numFmtId="0" fontId="14" fillId="0" borderId="0" xfId="0" applyFont="1" applyAlignment="1">
      <alignment horizontal="distributed" vertical="center"/>
    </xf>
    <xf numFmtId="0" fontId="14" fillId="0" borderId="130" xfId="0" applyFont="1" applyBorder="1" applyAlignment="1">
      <alignment horizontal="distributed" vertical="center"/>
    </xf>
    <xf numFmtId="0" fontId="14" fillId="0" borderId="107" xfId="0" applyFont="1" applyBorder="1" applyAlignment="1">
      <alignment horizontal="center" vertical="center"/>
    </xf>
    <xf numFmtId="0" fontId="14" fillId="0" borderId="108" xfId="0" applyFont="1" applyBorder="1" applyAlignment="1">
      <alignment horizontal="center" vertical="center"/>
    </xf>
    <xf numFmtId="0" fontId="82" fillId="0" borderId="109" xfId="0" applyFont="1" applyBorder="1" applyAlignment="1">
      <alignment horizontal="center" vertical="center"/>
    </xf>
    <xf numFmtId="0" fontId="82" fillId="0" borderId="28" xfId="0" applyFont="1" applyBorder="1" applyAlignment="1">
      <alignment horizontal="center" vertical="center"/>
    </xf>
    <xf numFmtId="0" fontId="82" fillId="0" borderId="110" xfId="0" applyFont="1" applyBorder="1" applyAlignment="1">
      <alignment horizontal="center" vertical="center"/>
    </xf>
    <xf numFmtId="0" fontId="82" fillId="0" borderId="111" xfId="0" applyFont="1" applyBorder="1" applyAlignment="1">
      <alignment horizontal="center" vertical="center"/>
    </xf>
    <xf numFmtId="0" fontId="82" fillId="0" borderId="25" xfId="0" applyFont="1" applyBorder="1" applyAlignment="1">
      <alignment horizontal="center" vertical="center"/>
    </xf>
    <xf numFmtId="0" fontId="82" fillId="0" borderId="112" xfId="0" applyFont="1" applyBorder="1" applyAlignment="1">
      <alignment horizontal="center" vertical="center"/>
    </xf>
    <xf numFmtId="0" fontId="14" fillId="13" borderId="107" xfId="0" applyFont="1" applyFill="1" applyBorder="1" applyAlignment="1">
      <alignment horizontal="center" vertical="center"/>
    </xf>
    <xf numFmtId="0" fontId="14" fillId="13" borderId="69" xfId="0" applyFont="1" applyFill="1" applyBorder="1" applyAlignment="1">
      <alignment horizontal="center" vertical="center"/>
    </xf>
    <xf numFmtId="0" fontId="14" fillId="13" borderId="108" xfId="0" applyFont="1" applyFill="1" applyBorder="1" applyAlignment="1">
      <alignment horizontal="center" vertical="center"/>
    </xf>
    <xf numFmtId="0" fontId="81" fillId="0" borderId="109" xfId="0" applyFont="1" applyBorder="1" applyAlignment="1">
      <alignment horizontal="center" vertical="center"/>
    </xf>
    <xf numFmtId="0" fontId="81" fillId="0" borderId="28" xfId="0" applyFont="1" applyBorder="1" applyAlignment="1">
      <alignment horizontal="center" vertical="center"/>
    </xf>
    <xf numFmtId="0" fontId="81" fillId="0" borderId="110" xfId="0" applyFont="1" applyBorder="1" applyAlignment="1">
      <alignment horizontal="center" vertical="center"/>
    </xf>
    <xf numFmtId="0" fontId="81" fillId="0" borderId="111" xfId="0" applyFont="1" applyBorder="1" applyAlignment="1">
      <alignment horizontal="center" vertical="center"/>
    </xf>
    <xf numFmtId="0" fontId="81" fillId="0" borderId="25" xfId="0" applyFont="1" applyBorder="1" applyAlignment="1">
      <alignment horizontal="center" vertical="center"/>
    </xf>
    <xf numFmtId="0" fontId="81" fillId="0" borderId="112" xfId="0" applyFont="1" applyBorder="1" applyAlignment="1">
      <alignment horizontal="center" vertical="center"/>
    </xf>
    <xf numFmtId="0" fontId="14" fillId="13" borderId="0" xfId="0" applyFont="1" applyFill="1" applyAlignment="1">
      <alignment horizontal="distributed" vertical="center"/>
    </xf>
    <xf numFmtId="0" fontId="14" fillId="13" borderId="130" xfId="0" applyFont="1" applyFill="1" applyBorder="1" applyAlignment="1">
      <alignment horizontal="distributed" vertical="center"/>
    </xf>
    <xf numFmtId="0" fontId="80" fillId="0" borderId="10" xfId="0" applyFont="1" applyBorder="1" applyAlignment="1">
      <alignment horizontal="left" vertical="center" wrapText="1"/>
    </xf>
    <xf numFmtId="0" fontId="80" fillId="0" borderId="18" xfId="0" applyFont="1" applyBorder="1" applyAlignment="1">
      <alignment horizontal="center" vertical="center" wrapText="1"/>
    </xf>
    <xf numFmtId="0" fontId="80" fillId="0" borderId="35" xfId="0" applyFont="1" applyBorder="1" applyAlignment="1">
      <alignment horizontal="center" vertical="center" wrapText="1"/>
    </xf>
    <xf numFmtId="0" fontId="80" fillId="0" borderId="18" xfId="0" applyFont="1" applyBorder="1" applyAlignment="1">
      <alignment horizontal="left" vertical="center" wrapText="1"/>
    </xf>
    <xf numFmtId="0" fontId="80" fillId="0" borderId="35" xfId="0" applyFont="1" applyBorder="1" applyAlignment="1">
      <alignment horizontal="left" vertical="center" wrapText="1"/>
    </xf>
    <xf numFmtId="0" fontId="80" fillId="0" borderId="19" xfId="0" applyFont="1" applyBorder="1" applyAlignment="1">
      <alignment horizontal="left" vertical="center" wrapText="1"/>
    </xf>
    <xf numFmtId="0" fontId="17" fillId="0" borderId="0" xfId="0" applyFont="1" applyAlignment="1">
      <alignment horizontal="left" vertical="top" wrapText="1"/>
    </xf>
    <xf numFmtId="0" fontId="3" fillId="0" borderId="0" xfId="0" applyFont="1" applyAlignment="1">
      <alignment horizontal="left" vertical="center" shrinkToFit="1"/>
    </xf>
    <xf numFmtId="0" fontId="26" fillId="5" borderId="40" xfId="0" applyFont="1" applyFill="1" applyBorder="1">
      <alignment vertical="center"/>
    </xf>
    <xf numFmtId="0" fontId="26" fillId="5" borderId="11" xfId="0" applyFont="1" applyFill="1" applyBorder="1">
      <alignment vertical="center"/>
    </xf>
    <xf numFmtId="0" fontId="26" fillId="5" borderId="20" xfId="0" applyFont="1" applyFill="1" applyBorder="1">
      <alignment vertical="center"/>
    </xf>
    <xf numFmtId="0" fontId="26" fillId="0" borderId="52" xfId="0" applyFont="1" applyBorder="1" applyAlignment="1">
      <alignment vertical="center" shrinkToFit="1"/>
    </xf>
    <xf numFmtId="0" fontId="26" fillId="0" borderId="29" xfId="0" applyFont="1" applyBorder="1" applyAlignment="1">
      <alignment vertical="center" shrinkToFit="1"/>
    </xf>
    <xf numFmtId="0" fontId="26" fillId="0" borderId="21" xfId="0" applyFont="1" applyBorder="1" applyAlignment="1">
      <alignment vertical="center" shrinkToFit="1"/>
    </xf>
    <xf numFmtId="0" fontId="26" fillId="0" borderId="39" xfId="0" applyFont="1" applyBorder="1" applyAlignment="1">
      <alignment vertical="center" shrinkToFit="1"/>
    </xf>
    <xf numFmtId="0" fontId="26" fillId="0" borderId="30" xfId="0" applyFont="1" applyBorder="1" applyAlignment="1">
      <alignment vertical="center" shrinkToFit="1"/>
    </xf>
    <xf numFmtId="0" fontId="26" fillId="0" borderId="34" xfId="0" applyFont="1" applyBorder="1">
      <alignment vertical="center"/>
    </xf>
    <xf numFmtId="0" fontId="26" fillId="0" borderId="11" xfId="0" applyFont="1" applyBorder="1" applyAlignment="1">
      <alignment vertical="center" wrapText="1"/>
    </xf>
    <xf numFmtId="0" fontId="26" fillId="0" borderId="10" xfId="0" applyFont="1" applyBorder="1" applyAlignment="1">
      <alignment vertical="center" wrapText="1"/>
    </xf>
    <xf numFmtId="0" fontId="26" fillId="0" borderId="20" xfId="0" applyFont="1" applyBorder="1" applyAlignment="1">
      <alignment vertical="center" shrinkToFit="1"/>
    </xf>
    <xf numFmtId="0" fontId="34" fillId="0" borderId="0" xfId="0" applyFont="1" applyAlignment="1">
      <alignment horizontal="center" vertical="center"/>
    </xf>
    <xf numFmtId="177" fontId="26" fillId="5" borderId="0" xfId="0" applyNumberFormat="1" applyFont="1" applyFill="1" applyAlignment="1">
      <alignment horizontal="right" vertical="center"/>
    </xf>
    <xf numFmtId="185" fontId="34" fillId="0" borderId="0" xfId="0" applyNumberFormat="1" applyFont="1" applyAlignment="1">
      <alignment horizontal="center" vertical="center"/>
    </xf>
    <xf numFmtId="0" fontId="3" fillId="0" borderId="0" xfId="0" applyFont="1" applyAlignment="1">
      <alignment horizontal="center" vertical="center" wrapText="1"/>
    </xf>
    <xf numFmtId="0" fontId="10" fillId="0" borderId="11" xfId="0" applyFont="1" applyBorder="1" applyAlignment="1">
      <alignment horizontal="right" vertical="center" wrapText="1"/>
    </xf>
    <xf numFmtId="0" fontId="10" fillId="0" borderId="20" xfId="0" applyFont="1" applyBorder="1" applyAlignment="1">
      <alignment horizontal="right" vertical="center"/>
    </xf>
    <xf numFmtId="0" fontId="26" fillId="0" borderId="37" xfId="0" applyFont="1" applyBorder="1" applyAlignment="1">
      <alignment vertical="center" shrinkToFit="1"/>
    </xf>
    <xf numFmtId="0" fontId="3" fillId="0" borderId="39" xfId="0" applyFont="1" applyBorder="1" applyAlignment="1">
      <alignment horizontal="right" vertical="center"/>
    </xf>
    <xf numFmtId="0" fontId="3" fillId="0" borderId="30" xfId="0" applyFont="1" applyBorder="1" applyAlignment="1">
      <alignment horizontal="right" vertical="center"/>
    </xf>
    <xf numFmtId="0" fontId="26" fillId="5" borderId="10" xfId="0" applyFont="1" applyFill="1" applyBorder="1" applyAlignment="1">
      <alignment vertical="center" shrinkToFit="1"/>
    </xf>
    <xf numFmtId="0" fontId="26" fillId="0" borderId="36" xfId="0" applyFont="1" applyBorder="1" applyAlignment="1">
      <alignment vertical="center" shrinkToFit="1"/>
    </xf>
    <xf numFmtId="187" fontId="26" fillId="0" borderId="10" xfId="0" applyNumberFormat="1" applyFont="1" applyBorder="1" applyAlignment="1">
      <alignment horizontal="right" vertical="center" shrinkToFit="1"/>
    </xf>
    <xf numFmtId="188" fontId="26" fillId="5" borderId="10" xfId="0" applyNumberFormat="1" applyFont="1" applyFill="1" applyBorder="1" applyAlignment="1">
      <alignment horizontal="right" vertical="center" shrinkToFit="1"/>
    </xf>
    <xf numFmtId="0" fontId="26" fillId="0" borderId="40" xfId="0" applyFont="1" applyBorder="1" applyAlignment="1">
      <alignment vertical="center" shrinkToFit="1"/>
    </xf>
    <xf numFmtId="186" fontId="26" fillId="0" borderId="18" xfId="0" applyNumberFormat="1" applyFont="1" applyBorder="1" applyAlignment="1">
      <alignment horizontal="left" vertical="center" shrinkToFit="1"/>
    </xf>
    <xf numFmtId="186" fontId="26" fillId="0" borderId="35" xfId="0" applyNumberFormat="1" applyFont="1" applyBorder="1" applyAlignment="1">
      <alignment horizontal="left" vertical="center" shrinkToFit="1"/>
    </xf>
    <xf numFmtId="186" fontId="26" fillId="0" borderId="19" xfId="0" applyNumberFormat="1" applyFont="1" applyBorder="1" applyAlignment="1">
      <alignment horizontal="left" vertical="center" shrinkToFit="1"/>
    </xf>
    <xf numFmtId="0" fontId="3" fillId="0" borderId="18" xfId="0" applyFont="1" applyBorder="1" applyAlignment="1">
      <alignment horizontal="center" vertical="center" shrinkToFit="1"/>
    </xf>
    <xf numFmtId="0" fontId="3" fillId="0" borderId="19" xfId="0" applyFont="1" applyBorder="1" applyAlignment="1">
      <alignment horizontal="center" vertical="center" shrinkToFit="1"/>
    </xf>
    <xf numFmtId="0" fontId="3" fillId="0" borderId="35" xfId="0" applyFont="1" applyBorder="1" applyAlignment="1">
      <alignment horizontal="left" vertical="center"/>
    </xf>
    <xf numFmtId="0" fontId="0" fillId="0" borderId="22"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23" xfId="0" applyBorder="1" applyAlignment="1">
      <alignment horizontal="center" vertical="center"/>
    </xf>
    <xf numFmtId="0" fontId="0" fillId="0" borderId="15" xfId="0" applyBorder="1" applyAlignment="1">
      <alignment horizontal="center" vertical="center"/>
    </xf>
    <xf numFmtId="0" fontId="26" fillId="0" borderId="10" xfId="0" applyFont="1" applyBorder="1">
      <alignment vertical="center"/>
    </xf>
    <xf numFmtId="0" fontId="29" fillId="0" borderId="10" xfId="0" applyFont="1" applyBorder="1">
      <alignment vertical="center"/>
    </xf>
    <xf numFmtId="0" fontId="0" fillId="0" borderId="0" xfId="0" applyAlignment="1">
      <alignment horizontal="center" vertical="center"/>
    </xf>
    <xf numFmtId="0" fontId="25" fillId="0" borderId="0" xfId="0" applyFont="1" applyAlignment="1">
      <alignment horizontal="center" vertical="center"/>
    </xf>
    <xf numFmtId="0" fontId="0" fillId="0" borderId="0" xfId="0">
      <alignment vertical="center"/>
    </xf>
    <xf numFmtId="0" fontId="0" fillId="0" borderId="10" xfId="0" applyBorder="1" applyAlignment="1">
      <alignment horizontal="center" vertical="center"/>
    </xf>
    <xf numFmtId="0" fontId="26" fillId="0" borderId="18" xfId="0" applyFont="1" applyBorder="1">
      <alignment vertical="center"/>
    </xf>
    <xf numFmtId="0" fontId="26" fillId="0" borderId="35" xfId="0" applyFont="1" applyBorder="1">
      <alignment vertical="center"/>
    </xf>
    <xf numFmtId="0" fontId="26" fillId="0" borderId="19" xfId="0" applyFont="1" applyBorder="1">
      <alignment vertical="center"/>
    </xf>
    <xf numFmtId="177" fontId="26" fillId="5" borderId="0" xfId="0" applyNumberFormat="1" applyFont="1" applyFill="1" applyAlignment="1">
      <alignment horizontal="right" vertical="center" shrinkToFit="1"/>
    </xf>
    <xf numFmtId="0" fontId="3" fillId="0" borderId="0" xfId="0" applyFont="1" applyAlignment="1">
      <alignment horizontal="left" vertical="center" wrapText="1"/>
    </xf>
    <xf numFmtId="0" fontId="29" fillId="0" borderId="18" xfId="0" applyFont="1" applyBorder="1">
      <alignment vertical="center"/>
    </xf>
    <xf numFmtId="0" fontId="26" fillId="5" borderId="0" xfId="0" applyFont="1" applyFill="1" applyAlignment="1">
      <alignment horizontal="right" vertical="center" shrinkToFit="1"/>
    </xf>
    <xf numFmtId="0" fontId="29" fillId="5" borderId="0" xfId="0" applyFont="1" applyFill="1" applyAlignment="1">
      <alignment horizontal="right" vertical="center" shrinkToFit="1"/>
    </xf>
    <xf numFmtId="220" fontId="26" fillId="5" borderId="0" xfId="0" applyNumberFormat="1" applyFont="1" applyFill="1" applyAlignment="1">
      <alignment horizontal="right" vertical="center" shrinkToFit="1"/>
    </xf>
    <xf numFmtId="220" fontId="29" fillId="5" borderId="0" xfId="0" applyNumberFormat="1" applyFont="1" applyFill="1" applyAlignment="1">
      <alignment horizontal="right" vertical="center" shrinkToFit="1"/>
    </xf>
    <xf numFmtId="208" fontId="26" fillId="5" borderId="0" xfId="5" applyNumberFormat="1" applyFont="1" applyFill="1" applyAlignment="1">
      <alignment horizontal="right" vertical="center" shrinkToFit="1"/>
    </xf>
    <xf numFmtId="0" fontId="29" fillId="0" borderId="0" xfId="0" applyFont="1" applyAlignment="1">
      <alignment horizontal="right" vertical="center" shrinkToFit="1"/>
    </xf>
    <xf numFmtId="213" fontId="26" fillId="5" borderId="0" xfId="0" applyNumberFormat="1" applyFont="1" applyFill="1" applyAlignment="1">
      <alignment horizontal="right" vertical="center" shrinkToFit="1"/>
    </xf>
    <xf numFmtId="0" fontId="5" fillId="0" borderId="22" xfId="0" applyFont="1" applyBorder="1" applyAlignment="1">
      <alignment vertical="top"/>
    </xf>
    <xf numFmtId="0" fontId="5" fillId="0" borderId="13" xfId="0" applyFont="1" applyBorder="1" applyAlignment="1">
      <alignment vertical="top"/>
    </xf>
    <xf numFmtId="177" fontId="26" fillId="5" borderId="23" xfId="0" applyNumberFormat="1" applyFont="1" applyFill="1" applyBorder="1" applyAlignment="1">
      <alignment horizontal="center" vertical="center"/>
    </xf>
    <xf numFmtId="0" fontId="26" fillId="5" borderId="49" xfId="0" applyFont="1" applyFill="1" applyBorder="1" applyAlignment="1">
      <alignment horizontal="center" vertical="center" shrinkToFit="1"/>
    </xf>
    <xf numFmtId="0" fontId="26" fillId="5" borderId="21" xfId="0" applyFont="1" applyFill="1" applyBorder="1" applyAlignment="1">
      <alignment horizontal="center" vertical="center" shrinkToFit="1"/>
    </xf>
    <xf numFmtId="0" fontId="5" fillId="0" borderId="13" xfId="0" applyFont="1" applyBorder="1">
      <alignment vertical="center"/>
    </xf>
    <xf numFmtId="0" fontId="5" fillId="0" borderId="34" xfId="0" applyFont="1" applyBorder="1">
      <alignment vertical="center"/>
    </xf>
    <xf numFmtId="0" fontId="26" fillId="0" borderId="15" xfId="0" applyFont="1" applyBorder="1" applyAlignment="1">
      <alignment horizontal="left" vertical="top" wrapText="1"/>
    </xf>
    <xf numFmtId="0" fontId="26" fillId="0" borderId="11" xfId="0" applyFont="1" applyBorder="1" applyAlignment="1">
      <alignment horizontal="left" vertical="top" wrapText="1"/>
    </xf>
    <xf numFmtId="0" fontId="26" fillId="0" borderId="19" xfId="0" applyFont="1" applyBorder="1" applyAlignment="1">
      <alignment horizontal="left" vertical="top" wrapText="1"/>
    </xf>
    <xf numFmtId="0" fontId="26" fillId="0" borderId="10" xfId="0" applyFont="1" applyBorder="1" applyAlignment="1">
      <alignment horizontal="left" vertical="top" wrapText="1"/>
    </xf>
    <xf numFmtId="0" fontId="5" fillId="0" borderId="22" xfId="0" applyFont="1" applyBorder="1">
      <alignment vertical="center"/>
    </xf>
    <xf numFmtId="0" fontId="29" fillId="0" borderId="0" xfId="0" applyFont="1" applyAlignment="1">
      <alignment vertical="center" shrinkToFit="1"/>
    </xf>
    <xf numFmtId="0" fontId="29" fillId="0" borderId="17" xfId="0" applyFont="1" applyBorder="1" applyAlignment="1">
      <alignment vertical="center" shrinkToFit="1"/>
    </xf>
    <xf numFmtId="0" fontId="26" fillId="5" borderId="0" xfId="0" applyFont="1" applyFill="1" applyAlignment="1">
      <alignment vertical="top" shrinkToFit="1"/>
    </xf>
    <xf numFmtId="0" fontId="29" fillId="5" borderId="0" xfId="0" applyFont="1" applyFill="1" applyAlignment="1">
      <alignment vertical="center" shrinkToFit="1"/>
    </xf>
    <xf numFmtId="0" fontId="29" fillId="5" borderId="17" xfId="0" applyFont="1" applyFill="1" applyBorder="1" applyAlignment="1">
      <alignment vertical="center" shrinkToFit="1"/>
    </xf>
    <xf numFmtId="192" fontId="3" fillId="0" borderId="0" xfId="0" applyNumberFormat="1" applyFont="1" applyAlignment="1">
      <alignment horizontal="left" vertical="center" shrinkToFit="1"/>
    </xf>
    <xf numFmtId="0" fontId="0" fillId="0" borderId="0" xfId="0" applyAlignment="1">
      <alignment vertical="center" shrinkToFit="1"/>
    </xf>
    <xf numFmtId="0" fontId="26" fillId="5" borderId="0" xfId="0" quotePrefix="1" applyFont="1" applyFill="1" applyAlignment="1">
      <alignment vertical="top" shrinkToFit="1"/>
    </xf>
    <xf numFmtId="176" fontId="26" fillId="0" borderId="23" xfId="0" applyNumberFormat="1" applyFont="1" applyBorder="1" applyAlignment="1">
      <alignment horizontal="center" vertical="center"/>
    </xf>
    <xf numFmtId="0" fontId="3" fillId="0" borderId="0" xfId="0" applyFont="1">
      <alignment vertical="center"/>
    </xf>
    <xf numFmtId="0" fontId="3" fillId="0" borderId="23" xfId="0" applyFont="1" applyBorder="1">
      <alignment vertical="center"/>
    </xf>
    <xf numFmtId="0" fontId="3" fillId="0" borderId="0" xfId="0" applyFont="1" applyAlignment="1">
      <alignment vertical="top" wrapText="1"/>
    </xf>
    <xf numFmtId="0" fontId="26" fillId="5" borderId="25" xfId="0" applyFont="1" applyFill="1" applyBorder="1" applyAlignment="1">
      <alignment horizontal="left" vertical="center" shrinkToFit="1"/>
    </xf>
    <xf numFmtId="178" fontId="26" fillId="5" borderId="0" xfId="0" applyNumberFormat="1" applyFont="1" applyFill="1" applyAlignment="1">
      <alignment vertical="center" shrinkToFit="1"/>
    </xf>
    <xf numFmtId="0" fontId="26" fillId="5" borderId="23" xfId="0" applyFont="1" applyFill="1" applyBorder="1">
      <alignment vertical="center"/>
    </xf>
    <xf numFmtId="0" fontId="26" fillId="5" borderId="15" xfId="0" applyFont="1" applyFill="1" applyBorder="1">
      <alignment vertical="center"/>
    </xf>
    <xf numFmtId="0" fontId="3" fillId="0" borderId="17" xfId="0" applyFont="1" applyBorder="1">
      <alignment vertical="center"/>
    </xf>
    <xf numFmtId="0" fontId="26" fillId="5" borderId="25" xfId="0" applyFont="1" applyFill="1" applyBorder="1" applyAlignment="1">
      <alignment vertical="top" wrapText="1"/>
    </xf>
    <xf numFmtId="0" fontId="26" fillId="5" borderId="26" xfId="0" applyFont="1" applyFill="1" applyBorder="1" applyAlignment="1">
      <alignment vertical="top" wrapText="1"/>
    </xf>
    <xf numFmtId="0" fontId="26" fillId="0" borderId="22" xfId="0" applyFont="1" applyBorder="1" applyAlignment="1">
      <alignment vertical="center" wrapText="1"/>
    </xf>
    <xf numFmtId="0" fontId="26" fillId="0" borderId="13" xfId="0" applyFont="1" applyBorder="1" applyAlignment="1">
      <alignment vertical="center" wrapText="1"/>
    </xf>
    <xf numFmtId="0" fontId="26" fillId="0" borderId="25" xfId="0" applyFont="1" applyBorder="1" applyAlignment="1">
      <alignment vertical="center" wrapText="1"/>
    </xf>
    <xf numFmtId="0" fontId="26" fillId="0" borderId="26" xfId="0" applyFont="1" applyBorder="1" applyAlignment="1">
      <alignment vertical="center" wrapText="1"/>
    </xf>
    <xf numFmtId="0" fontId="26" fillId="0" borderId="28" xfId="0" applyFont="1" applyBorder="1" applyAlignment="1">
      <alignment vertical="center" wrapText="1"/>
    </xf>
    <xf numFmtId="0" fontId="26" fillId="0" borderId="42" xfId="0" applyFont="1" applyBorder="1" applyAlignment="1">
      <alignment vertical="center" wrapText="1"/>
    </xf>
    <xf numFmtId="0" fontId="26" fillId="0" borderId="23" xfId="0" applyFont="1" applyBorder="1" applyAlignment="1">
      <alignment vertical="center" wrapText="1"/>
    </xf>
    <xf numFmtId="0" fontId="26" fillId="0" borderId="15" xfId="0" applyFont="1" applyBorder="1" applyAlignment="1">
      <alignment vertical="center" wrapText="1"/>
    </xf>
    <xf numFmtId="0" fontId="26" fillId="5" borderId="14" xfId="0" applyFont="1" applyFill="1" applyBorder="1" applyAlignment="1">
      <alignment horizontal="left" vertical="center" shrinkToFit="1"/>
    </xf>
    <xf numFmtId="0" fontId="26" fillId="0" borderId="0" xfId="0" applyFont="1" applyAlignment="1">
      <alignment vertical="center" shrinkToFit="1"/>
    </xf>
    <xf numFmtId="181" fontId="26" fillId="5" borderId="23" xfId="0" applyNumberFormat="1" applyFont="1" applyFill="1" applyBorder="1" applyAlignment="1">
      <alignment horizontal="center" vertical="center" shrinkToFit="1"/>
    </xf>
    <xf numFmtId="0" fontId="3" fillId="0" borderId="10" xfId="0" applyFont="1" applyBorder="1" applyAlignment="1">
      <alignment horizontal="center" vertical="center" shrinkToFit="1"/>
    </xf>
    <xf numFmtId="186" fontId="26" fillId="5" borderId="49" xfId="0" applyNumberFormat="1" applyFont="1" applyFill="1" applyBorder="1" applyAlignment="1">
      <alignment horizontal="center" vertical="center" shrinkToFit="1"/>
    </xf>
    <xf numFmtId="0" fontId="3" fillId="0" borderId="0" xfId="0" applyFont="1" applyAlignment="1">
      <alignment horizontal="center" vertical="top"/>
    </xf>
    <xf numFmtId="0" fontId="3" fillId="0" borderId="15" xfId="0" applyFont="1" applyBorder="1">
      <alignment vertical="center"/>
    </xf>
    <xf numFmtId="0" fontId="17" fillId="0" borderId="0" xfId="0" applyFont="1">
      <alignment vertical="center"/>
    </xf>
    <xf numFmtId="0" fontId="17" fillId="0" borderId="17" xfId="0" applyFont="1" applyBorder="1">
      <alignment vertical="center"/>
    </xf>
    <xf numFmtId="0" fontId="17" fillId="0" borderId="0" xfId="0" applyFont="1" applyAlignment="1">
      <alignment vertical="center" shrinkToFit="1"/>
    </xf>
    <xf numFmtId="0" fontId="17" fillId="0" borderId="17" xfId="0" applyFont="1" applyBorder="1" applyAlignment="1">
      <alignment vertical="center" shrinkToFit="1"/>
    </xf>
    <xf numFmtId="0" fontId="17" fillId="0" borderId="25" xfId="0" applyFont="1" applyBorder="1">
      <alignment vertical="center"/>
    </xf>
    <xf numFmtId="0" fontId="17" fillId="0" borderId="26" xfId="0" applyFont="1" applyBorder="1">
      <alignment vertical="center"/>
    </xf>
    <xf numFmtId="0" fontId="3" fillId="0" borderId="28" xfId="0" applyFont="1" applyBorder="1">
      <alignment vertical="center"/>
    </xf>
    <xf numFmtId="0" fontId="3" fillId="0" borderId="42" xfId="0" applyFont="1" applyBorder="1">
      <alignment vertical="center"/>
    </xf>
    <xf numFmtId="0" fontId="17" fillId="0" borderId="34" xfId="0" applyFont="1" applyBorder="1" applyAlignment="1">
      <alignment horizontal="center" vertical="center"/>
    </xf>
    <xf numFmtId="0" fontId="26" fillId="6" borderId="36" xfId="0" applyFont="1" applyFill="1" applyBorder="1" applyAlignment="1">
      <alignment horizontal="center" vertical="center" shrinkToFit="1"/>
    </xf>
    <xf numFmtId="0" fontId="5" fillId="0" borderId="17" xfId="0" applyFont="1" applyBorder="1">
      <alignment vertical="center"/>
    </xf>
    <xf numFmtId="0" fontId="5" fillId="0" borderId="40" xfId="0" applyFont="1" applyBorder="1">
      <alignment vertical="center"/>
    </xf>
    <xf numFmtId="0" fontId="37" fillId="0" borderId="13" xfId="0" applyFont="1" applyBorder="1">
      <alignment vertical="center"/>
    </xf>
    <xf numFmtId="0" fontId="37" fillId="0" borderId="34" xfId="0" applyFont="1" applyBorder="1">
      <alignment vertical="center"/>
    </xf>
    <xf numFmtId="0" fontId="26" fillId="5" borderId="0" xfId="0" applyFont="1" applyFill="1" applyAlignment="1">
      <alignment horizontal="left" vertical="center" shrinkToFit="1"/>
    </xf>
    <xf numFmtId="189" fontId="3" fillId="0" borderId="0" xfId="0" applyNumberFormat="1" applyFont="1" applyAlignment="1">
      <alignment horizontal="left" vertical="center" shrinkToFit="1"/>
    </xf>
    <xf numFmtId="0" fontId="5" fillId="0" borderId="10" xfId="0" applyFont="1" applyBorder="1" applyAlignment="1">
      <alignment horizontal="center" vertical="center"/>
    </xf>
    <xf numFmtId="0" fontId="5" fillId="0" borderId="34" xfId="0" applyFont="1" applyBorder="1" applyAlignment="1">
      <alignment horizontal="center" vertical="center"/>
    </xf>
    <xf numFmtId="0" fontId="3" fillId="0" borderId="35" xfId="0" applyFont="1" applyBorder="1">
      <alignment vertical="center"/>
    </xf>
    <xf numFmtId="0" fontId="3" fillId="0" borderId="52" xfId="0" applyFont="1" applyBorder="1">
      <alignment vertical="center"/>
    </xf>
    <xf numFmtId="0" fontId="3" fillId="0" borderId="40" xfId="0" applyFont="1" applyBorder="1">
      <alignment vertical="center"/>
    </xf>
    <xf numFmtId="0" fontId="26" fillId="5" borderId="15" xfId="0" applyFont="1" applyFill="1" applyBorder="1" applyAlignment="1">
      <alignment horizontal="left" vertical="top" wrapText="1"/>
    </xf>
    <xf numFmtId="0" fontId="26" fillId="5" borderId="11" xfId="0" applyFont="1" applyFill="1" applyBorder="1" applyAlignment="1">
      <alignment horizontal="left" vertical="top" wrapText="1"/>
    </xf>
    <xf numFmtId="0" fontId="26" fillId="5" borderId="19" xfId="0" applyFont="1" applyFill="1" applyBorder="1" applyAlignment="1">
      <alignment horizontal="left" vertical="top" wrapText="1"/>
    </xf>
    <xf numFmtId="0" fontId="26" fillId="5" borderId="10" xfId="0" applyFont="1" applyFill="1" applyBorder="1" applyAlignment="1">
      <alignment horizontal="left" vertical="top" wrapText="1"/>
    </xf>
    <xf numFmtId="0" fontId="26" fillId="5" borderId="29" xfId="0" applyFont="1" applyFill="1" applyBorder="1" applyAlignment="1">
      <alignment horizontal="left" vertical="top" wrapText="1"/>
    </xf>
    <xf numFmtId="0" fontId="26" fillId="5" borderId="20" xfId="0" applyFont="1" applyFill="1" applyBorder="1" applyAlignment="1">
      <alignment horizontal="left" vertical="top" wrapText="1"/>
    </xf>
    <xf numFmtId="0" fontId="26" fillId="0" borderId="0" xfId="0" applyFont="1" applyAlignment="1">
      <alignment horizontal="center" vertical="center" shrinkToFit="1"/>
    </xf>
    <xf numFmtId="0" fontId="3" fillId="0" borderId="0" xfId="0" applyFont="1" applyAlignment="1">
      <alignment horizontal="left" vertical="center"/>
    </xf>
    <xf numFmtId="0" fontId="3" fillId="0" borderId="25" xfId="0" applyFont="1" applyBorder="1">
      <alignment vertical="center"/>
    </xf>
    <xf numFmtId="0" fontId="3" fillId="0" borderId="39" xfId="0" applyFont="1" applyBorder="1">
      <alignment vertical="center"/>
    </xf>
    <xf numFmtId="189" fontId="26" fillId="0" borderId="0" xfId="0" applyNumberFormat="1" applyFont="1" applyAlignment="1">
      <alignment horizontal="left" vertical="center" shrinkToFit="1"/>
    </xf>
    <xf numFmtId="186" fontId="26" fillId="5" borderId="21" xfId="0" applyNumberFormat="1" applyFont="1" applyFill="1" applyBorder="1" applyAlignment="1">
      <alignment horizontal="center" vertical="center" shrinkToFit="1"/>
    </xf>
    <xf numFmtId="0" fontId="27" fillId="0" borderId="0" xfId="0" applyFont="1" applyAlignment="1">
      <alignment horizontal="left" vertical="center" shrinkToFit="1"/>
    </xf>
    <xf numFmtId="0" fontId="0" fillId="0" borderId="0" xfId="0" applyAlignment="1">
      <alignment horizontal="left" vertical="center" shrinkToFit="1"/>
    </xf>
    <xf numFmtId="0" fontId="29" fillId="0" borderId="0" xfId="0" applyFont="1" applyAlignment="1">
      <alignment horizontal="left" vertical="center" shrinkToFit="1"/>
    </xf>
    <xf numFmtId="0" fontId="27" fillId="5" borderId="0" xfId="0" applyFont="1" applyFill="1" applyAlignment="1">
      <alignment horizontal="left" vertical="center" shrinkToFit="1"/>
    </xf>
    <xf numFmtId="0" fontId="26" fillId="6" borderId="36" xfId="0" applyFont="1" applyFill="1" applyBorder="1" applyAlignment="1">
      <alignment horizontal="center" vertical="center"/>
    </xf>
    <xf numFmtId="0" fontId="2" fillId="0" borderId="0" xfId="0" applyFont="1" applyAlignment="1">
      <alignment horizontal="center" vertical="center" shrinkToFit="1"/>
    </xf>
    <xf numFmtId="0" fontId="26" fillId="9" borderId="34" xfId="0" applyFont="1" applyFill="1" applyBorder="1" applyAlignment="1">
      <alignment horizontal="center" vertical="center" shrinkToFit="1"/>
    </xf>
    <xf numFmtId="0" fontId="26" fillId="9" borderId="11" xfId="0" applyFont="1" applyFill="1" applyBorder="1" applyAlignment="1">
      <alignment horizontal="center" vertical="center" shrinkToFit="1"/>
    </xf>
    <xf numFmtId="188" fontId="26" fillId="0" borderId="18" xfId="0" applyNumberFormat="1" applyFont="1" applyBorder="1" applyAlignment="1">
      <alignment horizontal="center" vertical="center" shrinkToFit="1"/>
    </xf>
    <xf numFmtId="188" fontId="26" fillId="0" borderId="19" xfId="0" applyNumberFormat="1" applyFont="1" applyBorder="1" applyAlignment="1">
      <alignment horizontal="center" vertical="center" shrinkToFit="1"/>
    </xf>
    <xf numFmtId="0" fontId="26" fillId="0" borderId="10" xfId="0" applyFont="1" applyBorder="1" applyAlignment="1">
      <alignment horizontal="left" vertical="center" shrinkToFit="1"/>
    </xf>
    <xf numFmtId="0" fontId="3" fillId="0" borderId="14" xfId="0" applyFont="1" applyBorder="1" applyAlignment="1">
      <alignment horizontal="center" vertical="center" shrinkToFit="1"/>
    </xf>
    <xf numFmtId="0" fontId="3" fillId="0" borderId="15" xfId="0" applyFont="1" applyBorder="1" applyAlignment="1">
      <alignment horizontal="center" vertical="center" shrinkToFit="1"/>
    </xf>
    <xf numFmtId="0" fontId="26" fillId="0" borderId="14" xfId="0" applyFont="1" applyBorder="1" applyAlignment="1">
      <alignment horizontal="left" vertical="center" shrinkToFit="1"/>
    </xf>
    <xf numFmtId="0" fontId="26" fillId="0" borderId="23" xfId="0" applyFont="1" applyBorder="1" applyAlignment="1">
      <alignment horizontal="left" vertical="center" shrinkToFit="1"/>
    </xf>
    <xf numFmtId="0" fontId="26" fillId="0" borderId="15" xfId="0" applyFont="1" applyBorder="1" applyAlignment="1">
      <alignment horizontal="left" vertical="center" shrinkToFit="1"/>
    </xf>
    <xf numFmtId="186" fontId="26" fillId="0" borderId="18" xfId="0" applyNumberFormat="1" applyFont="1" applyBorder="1" applyAlignment="1">
      <alignment horizontal="center" vertical="center" shrinkToFit="1"/>
    </xf>
    <xf numFmtId="186" fontId="26" fillId="0" borderId="19" xfId="0" applyNumberFormat="1" applyFont="1" applyBorder="1" applyAlignment="1">
      <alignment horizontal="center" vertical="center" shrinkToFit="1"/>
    </xf>
    <xf numFmtId="0" fontId="3" fillId="0" borderId="35" xfId="0" applyFont="1" applyBorder="1" applyAlignment="1">
      <alignment horizontal="center" vertical="center"/>
    </xf>
    <xf numFmtId="187" fontId="26" fillId="0" borderId="10" xfId="0" applyNumberFormat="1" applyFont="1" applyBorder="1" applyAlignment="1">
      <alignment horizontal="center" vertical="center" shrinkToFit="1"/>
    </xf>
    <xf numFmtId="0" fontId="17" fillId="0" borderId="19" xfId="0" applyFont="1" applyBorder="1" applyAlignment="1">
      <alignment horizontal="center" vertical="center"/>
    </xf>
    <xf numFmtId="0" fontId="26" fillId="0" borderId="39" xfId="0" applyFont="1" applyBorder="1" applyAlignment="1">
      <alignment horizontal="left" vertical="center" shrinkToFit="1"/>
    </xf>
    <xf numFmtId="0" fontId="26" fillId="0" borderId="52" xfId="0" applyFont="1" applyBorder="1" applyAlignment="1">
      <alignment horizontal="left" vertical="center" shrinkToFit="1"/>
    </xf>
    <xf numFmtId="0" fontId="27" fillId="0" borderId="34" xfId="0" applyFont="1" applyBorder="1" applyAlignment="1">
      <alignment horizontal="center" vertical="center" wrapText="1" shrinkToFit="1"/>
    </xf>
    <xf numFmtId="0" fontId="27" fillId="0" borderId="11" xfId="0" applyFont="1" applyBorder="1" applyAlignment="1">
      <alignment horizontal="center" vertical="center" shrinkToFit="1"/>
    </xf>
    <xf numFmtId="177" fontId="26" fillId="0" borderId="23" xfId="0" applyNumberFormat="1" applyFont="1" applyBorder="1" applyAlignment="1">
      <alignment horizontal="center" vertical="center"/>
    </xf>
    <xf numFmtId="181" fontId="26" fillId="0" borderId="23" xfId="0" applyNumberFormat="1" applyFont="1" applyBorder="1" applyAlignment="1">
      <alignment horizontal="center" vertical="center" shrinkToFit="1"/>
    </xf>
    <xf numFmtId="176" fontId="27" fillId="0" borderId="23" xfId="0" applyNumberFormat="1" applyFont="1" applyBorder="1" applyAlignment="1">
      <alignment horizontal="center" vertical="center"/>
    </xf>
    <xf numFmtId="176" fontId="26" fillId="9" borderId="0" xfId="0" applyNumberFormat="1" applyFont="1" applyFill="1" applyAlignment="1">
      <alignment horizontal="center" vertical="top"/>
    </xf>
    <xf numFmtId="176" fontId="27" fillId="10" borderId="0" xfId="0" applyNumberFormat="1" applyFont="1" applyFill="1" applyAlignment="1">
      <alignment horizontal="left" vertical="top"/>
    </xf>
    <xf numFmtId="176" fontId="27" fillId="10" borderId="17" xfId="0" applyNumberFormat="1" applyFont="1" applyFill="1" applyBorder="1" applyAlignment="1">
      <alignment horizontal="left" vertical="top"/>
    </xf>
    <xf numFmtId="0" fontId="26" fillId="0" borderId="49" xfId="0" applyFont="1" applyBorder="1" applyAlignment="1">
      <alignment horizontal="center" vertical="center" shrinkToFit="1"/>
    </xf>
    <xf numFmtId="0" fontId="26" fillId="0" borderId="49" xfId="0" applyFont="1" applyBorder="1" applyAlignment="1">
      <alignment horizontal="left" vertical="center" shrinkToFit="1"/>
    </xf>
    <xf numFmtId="186" fontId="26" fillId="0" borderId="21" xfId="0" applyNumberFormat="1" applyFont="1" applyBorder="1" applyAlignment="1">
      <alignment horizontal="center" vertical="center" shrinkToFit="1"/>
    </xf>
    <xf numFmtId="186" fontId="26" fillId="0" borderId="49" xfId="0" applyNumberFormat="1" applyFont="1" applyBorder="1" applyAlignment="1">
      <alignment horizontal="center" vertical="center" shrinkToFit="1"/>
    </xf>
    <xf numFmtId="0" fontId="26" fillId="0" borderId="15" xfId="0" quotePrefix="1" applyFont="1" applyBorder="1" applyAlignment="1">
      <alignment horizontal="left" vertical="top" wrapText="1"/>
    </xf>
    <xf numFmtId="0" fontId="26" fillId="0" borderId="29" xfId="0" applyFont="1" applyBorder="1" applyAlignment="1">
      <alignment horizontal="left" vertical="top" wrapText="1"/>
    </xf>
    <xf numFmtId="0" fontId="26" fillId="0" borderId="20" xfId="0" applyFont="1" applyBorder="1" applyAlignment="1">
      <alignment horizontal="left" vertical="top" wrapText="1"/>
    </xf>
    <xf numFmtId="192" fontId="3" fillId="0" borderId="23" xfId="0" applyNumberFormat="1" applyFont="1" applyBorder="1" applyAlignment="1">
      <alignment horizontal="left" vertical="center" shrinkToFit="1"/>
    </xf>
    <xf numFmtId="0" fontId="0" fillId="0" borderId="23" xfId="0" applyBorder="1" applyAlignment="1">
      <alignment vertical="center" shrinkToFit="1"/>
    </xf>
    <xf numFmtId="0" fontId="36" fillId="0" borderId="0" xfId="0" applyFont="1" applyAlignment="1">
      <alignment vertical="center" shrinkToFit="1"/>
    </xf>
    <xf numFmtId="0" fontId="17" fillId="0" borderId="0" xfId="0" applyFont="1" applyAlignment="1">
      <alignment horizontal="center" vertical="center" shrinkToFit="1"/>
    </xf>
    <xf numFmtId="221" fontId="26" fillId="0" borderId="0" xfId="0" applyNumberFormat="1" applyFont="1" applyAlignment="1">
      <alignment horizontal="left" vertical="center" shrinkToFit="1"/>
    </xf>
    <xf numFmtId="221" fontId="29" fillId="0" borderId="0" xfId="0" applyNumberFormat="1" applyFont="1" applyAlignment="1">
      <alignment horizontal="left" vertical="center" shrinkToFit="1"/>
    </xf>
    <xf numFmtId="206" fontId="26" fillId="0" borderId="0" xfId="0" applyNumberFormat="1" applyFont="1" applyAlignment="1">
      <alignment horizontal="left" vertical="center" shrinkToFit="1"/>
    </xf>
    <xf numFmtId="206" fontId="29" fillId="0" borderId="0" xfId="0" applyNumberFormat="1" applyFont="1" applyAlignment="1">
      <alignment horizontal="left" vertical="center" shrinkToFit="1"/>
    </xf>
    <xf numFmtId="207" fontId="26" fillId="0" borderId="0" xfId="5" applyNumberFormat="1" applyFont="1" applyFill="1" applyBorder="1" applyAlignment="1">
      <alignment horizontal="left" vertical="center" shrinkToFit="1"/>
    </xf>
    <xf numFmtId="207" fontId="29" fillId="0" borderId="0" xfId="5" applyNumberFormat="1" applyFont="1" applyFill="1" applyBorder="1" applyAlignment="1">
      <alignment horizontal="left" vertical="center" shrinkToFit="1"/>
    </xf>
    <xf numFmtId="0" fontId="17" fillId="0" borderId="0" xfId="0" applyFont="1" applyAlignment="1">
      <alignment vertical="top" shrinkToFit="1"/>
    </xf>
    <xf numFmtId="0" fontId="36" fillId="0" borderId="17" xfId="0" applyFont="1" applyBorder="1" applyAlignment="1">
      <alignment vertical="center" shrinkToFit="1"/>
    </xf>
    <xf numFmtId="0" fontId="17" fillId="0" borderId="0" xfId="0" quotePrefix="1" applyFont="1" applyAlignment="1">
      <alignment vertical="top" shrinkToFit="1"/>
    </xf>
    <xf numFmtId="5" fontId="26" fillId="0" borderId="18" xfId="0" applyNumberFormat="1" applyFont="1" applyBorder="1" applyAlignment="1">
      <alignment horizontal="left" vertical="center"/>
    </xf>
    <xf numFmtId="5" fontId="26" fillId="0" borderId="35" xfId="0" applyNumberFormat="1" applyFont="1" applyBorder="1" applyAlignment="1">
      <alignment horizontal="left" vertical="center"/>
    </xf>
    <xf numFmtId="0" fontId="3" fillId="10" borderId="35" xfId="0" applyFont="1" applyFill="1" applyBorder="1" applyAlignment="1">
      <alignment horizontal="left" vertical="center"/>
    </xf>
    <xf numFmtId="0" fontId="3" fillId="10" borderId="19" xfId="0" applyFont="1" applyFill="1" applyBorder="1" applyAlignment="1">
      <alignment horizontal="left" vertical="center"/>
    </xf>
    <xf numFmtId="0" fontId="3" fillId="0" borderId="35" xfId="0" applyFont="1" applyBorder="1" applyAlignment="1">
      <alignment horizontal="center" vertical="center" shrinkToFit="1"/>
    </xf>
    <xf numFmtId="0" fontId="5" fillId="5" borderId="0" xfId="0" applyFont="1" applyFill="1" applyAlignment="1">
      <alignment horizontal="center" vertical="center"/>
    </xf>
    <xf numFmtId="0" fontId="5" fillId="5" borderId="17" xfId="0" applyFont="1" applyFill="1" applyBorder="1" applyAlignment="1">
      <alignment horizontal="center" vertical="center"/>
    </xf>
    <xf numFmtId="0" fontId="26" fillId="0" borderId="23" xfId="0" applyFont="1" applyBorder="1" applyAlignment="1">
      <alignment horizontal="left" vertical="top" wrapText="1" shrinkToFit="1"/>
    </xf>
    <xf numFmtId="0" fontId="26" fillId="0" borderId="15" xfId="0" applyFont="1" applyBorder="1" applyAlignment="1">
      <alignment horizontal="left" vertical="top" wrapText="1" shrinkToFit="1"/>
    </xf>
    <xf numFmtId="181" fontId="3" fillId="0" borderId="0" xfId="0" applyNumberFormat="1" applyFont="1" applyAlignment="1">
      <alignment horizontal="left" vertical="center"/>
    </xf>
    <xf numFmtId="217" fontId="3" fillId="0" borderId="0" xfId="0" applyNumberFormat="1" applyFont="1" applyAlignment="1">
      <alignment horizontal="left" vertical="center"/>
    </xf>
    <xf numFmtId="0" fontId="3" fillId="0" borderId="0" xfId="0" applyFont="1" applyAlignment="1">
      <alignment horizontal="distributed" vertical="center" shrinkToFit="1"/>
    </xf>
    <xf numFmtId="0" fontId="3" fillId="0" borderId="0" xfId="0" applyFont="1" applyAlignment="1">
      <alignment horizontal="distributed" vertical="center"/>
    </xf>
    <xf numFmtId="31" fontId="3" fillId="0" borderId="0" xfId="0" applyNumberFormat="1" applyFont="1" applyAlignment="1">
      <alignment horizontal="right" vertical="center"/>
    </xf>
    <xf numFmtId="0" fontId="23" fillId="7" borderId="10" xfId="14" applyFill="1" applyBorder="1" applyAlignment="1">
      <alignment horizontal="center" vertical="center" wrapText="1"/>
    </xf>
    <xf numFmtId="0" fontId="23" fillId="7" borderId="10" xfId="14" applyFill="1" applyBorder="1" applyAlignment="1">
      <alignment horizontal="center" vertical="center"/>
    </xf>
    <xf numFmtId="0" fontId="55" fillId="7" borderId="10" xfId="14" applyFont="1" applyFill="1" applyBorder="1" applyAlignment="1">
      <alignment horizontal="center" vertical="center" wrapText="1"/>
    </xf>
    <xf numFmtId="0" fontId="105" fillId="5" borderId="18" xfId="0" applyFont="1" applyFill="1" applyBorder="1" applyAlignment="1">
      <alignment horizontal="center" vertical="center"/>
    </xf>
    <xf numFmtId="0" fontId="105" fillId="5" borderId="35" xfId="0" applyFont="1" applyFill="1" applyBorder="1" applyAlignment="1">
      <alignment horizontal="center" vertical="center"/>
    </xf>
    <xf numFmtId="0" fontId="105" fillId="5" borderId="19" xfId="0" applyFont="1" applyFill="1" applyBorder="1" applyAlignment="1">
      <alignment horizontal="center" vertical="center"/>
    </xf>
    <xf numFmtId="0" fontId="10" fillId="0" borderId="10" xfId="0" applyFont="1" applyBorder="1" applyAlignment="1">
      <alignment horizontal="center" vertical="center"/>
    </xf>
    <xf numFmtId="0" fontId="0" fillId="0" borderId="10" xfId="0" applyBorder="1">
      <alignment vertical="center"/>
    </xf>
    <xf numFmtId="0" fontId="10" fillId="0" borderId="10" xfId="0" applyFont="1" applyBorder="1">
      <alignment vertical="center"/>
    </xf>
    <xf numFmtId="0" fontId="10" fillId="0" borderId="18" xfId="0" applyFont="1" applyBorder="1" applyAlignment="1">
      <alignment horizontal="center" vertical="center"/>
    </xf>
    <xf numFmtId="0" fontId="10" fillId="0" borderId="35" xfId="0" applyFont="1" applyBorder="1" applyAlignment="1">
      <alignment horizontal="center" vertical="center"/>
    </xf>
    <xf numFmtId="0" fontId="10" fillId="0" borderId="19" xfId="0" applyFont="1" applyBorder="1" applyAlignment="1">
      <alignment horizontal="center" vertical="center"/>
    </xf>
    <xf numFmtId="209" fontId="10" fillId="0" borderId="18" xfId="0" applyNumberFormat="1" applyFont="1" applyBorder="1" applyAlignment="1">
      <alignment horizontal="center" vertical="center"/>
    </xf>
    <xf numFmtId="0" fontId="0" fillId="0" borderId="19" xfId="0" applyBorder="1" applyAlignment="1">
      <alignment horizontal="center" vertical="center"/>
    </xf>
    <xf numFmtId="180" fontId="10" fillId="0" borderId="18" xfId="5" applyNumberFormat="1" applyFont="1" applyBorder="1">
      <alignment vertical="center"/>
    </xf>
    <xf numFmtId="180" fontId="0" fillId="0" borderId="19" xfId="5" applyNumberFormat="1" applyFont="1" applyBorder="1">
      <alignment vertical="center"/>
    </xf>
    <xf numFmtId="0" fontId="26" fillId="5" borderId="41" xfId="0" applyFont="1" applyFill="1" applyBorder="1" applyAlignment="1">
      <alignment horizontal="center" vertical="center" shrinkToFit="1"/>
    </xf>
    <xf numFmtId="0" fontId="26" fillId="5" borderId="52" xfId="0" applyFont="1" applyFill="1" applyBorder="1" applyAlignment="1">
      <alignment horizontal="center" vertical="center" shrinkToFit="1"/>
    </xf>
    <xf numFmtId="0" fontId="26" fillId="9" borderId="14" xfId="0" applyFont="1" applyFill="1" applyBorder="1" applyAlignment="1">
      <alignment horizontal="center" vertical="center" shrinkToFit="1"/>
    </xf>
    <xf numFmtId="0" fontId="26" fillId="9" borderId="23" xfId="0" applyFont="1" applyFill="1" applyBorder="1" applyAlignment="1">
      <alignment horizontal="center" vertical="center" shrinkToFit="1"/>
    </xf>
    <xf numFmtId="186" fontId="26" fillId="5" borderId="12" xfId="0" applyNumberFormat="1" applyFont="1" applyFill="1" applyBorder="1">
      <alignment vertical="center"/>
    </xf>
    <xf numFmtId="186" fontId="26" fillId="5" borderId="22" xfId="0" applyNumberFormat="1" applyFont="1" applyFill="1" applyBorder="1">
      <alignment vertical="center"/>
    </xf>
    <xf numFmtId="178" fontId="26" fillId="5" borderId="16" xfId="0" applyNumberFormat="1" applyFont="1" applyFill="1" applyBorder="1" applyAlignment="1">
      <alignment horizontal="center" vertical="center"/>
    </xf>
    <xf numFmtId="178" fontId="26" fillId="5" borderId="0" xfId="0" applyNumberFormat="1" applyFont="1" applyFill="1" applyAlignment="1">
      <alignment horizontal="center" vertical="center"/>
    </xf>
    <xf numFmtId="0" fontId="26" fillId="5" borderId="17" xfId="0" applyFont="1" applyFill="1" applyBorder="1" applyAlignment="1">
      <alignment horizontal="left" vertical="center" shrinkToFit="1"/>
    </xf>
    <xf numFmtId="0" fontId="26" fillId="6" borderId="39" xfId="0" applyFont="1" applyFill="1" applyBorder="1" applyAlignment="1">
      <alignment horizontal="center" vertical="center"/>
    </xf>
    <xf numFmtId="0" fontId="26" fillId="6" borderId="30" xfId="0" applyFont="1" applyFill="1" applyBorder="1" applyAlignment="1">
      <alignment horizontal="center" vertical="center"/>
    </xf>
    <xf numFmtId="0" fontId="26" fillId="5" borderId="18" xfId="0" applyFont="1" applyFill="1" applyBorder="1" applyAlignment="1">
      <alignment vertical="center" shrinkToFit="1"/>
    </xf>
    <xf numFmtId="0" fontId="26" fillId="5" borderId="35" xfId="0" applyFont="1" applyFill="1" applyBorder="1" applyAlignment="1">
      <alignment vertical="center" shrinkToFit="1"/>
    </xf>
    <xf numFmtId="0" fontId="26" fillId="5" borderId="19" xfId="0" applyFont="1" applyFill="1" applyBorder="1" applyAlignment="1">
      <alignment vertical="center" shrinkToFit="1"/>
    </xf>
    <xf numFmtId="0" fontId="26" fillId="5" borderId="12" xfId="0" applyFont="1" applyFill="1" applyBorder="1" applyAlignment="1">
      <alignment vertical="center" wrapText="1"/>
    </xf>
    <xf numFmtId="0" fontId="26" fillId="5" borderId="22" xfId="0" applyFont="1" applyFill="1" applyBorder="1" applyAlignment="1">
      <alignment vertical="center" wrapText="1"/>
    </xf>
    <xf numFmtId="0" fontId="26" fillId="5" borderId="13" xfId="0" applyFont="1" applyFill="1" applyBorder="1" applyAlignment="1">
      <alignment vertical="center" wrapText="1"/>
    </xf>
    <xf numFmtId="0" fontId="26" fillId="5" borderId="14" xfId="0" applyFont="1" applyFill="1" applyBorder="1" applyAlignment="1">
      <alignment vertical="center" wrapText="1"/>
    </xf>
    <xf numFmtId="194" fontId="26" fillId="5" borderId="22" xfId="0" applyNumberFormat="1" applyFont="1" applyFill="1" applyBorder="1" applyAlignment="1">
      <alignment horizontal="right" vertical="center"/>
    </xf>
    <xf numFmtId="194" fontId="26" fillId="5" borderId="13" xfId="0" applyNumberFormat="1" applyFont="1" applyFill="1" applyBorder="1" applyAlignment="1">
      <alignment horizontal="right" vertical="center"/>
    </xf>
    <xf numFmtId="0" fontId="26" fillId="5" borderId="18" xfId="0" applyFont="1" applyFill="1" applyBorder="1" applyAlignment="1">
      <alignment horizontal="center" vertical="center" shrinkToFit="1"/>
    </xf>
    <xf numFmtId="0" fontId="26" fillId="5" borderId="35" xfId="0" applyFont="1" applyFill="1" applyBorder="1" applyAlignment="1">
      <alignment horizontal="center" vertical="center" shrinkToFit="1"/>
    </xf>
    <xf numFmtId="0" fontId="26" fillId="5" borderId="19" xfId="0" applyFont="1" applyFill="1" applyBorder="1" applyAlignment="1">
      <alignment horizontal="center" vertical="center" shrinkToFit="1"/>
    </xf>
    <xf numFmtId="0" fontId="26" fillId="6" borderId="79" xfId="0" applyFont="1" applyFill="1" applyBorder="1" applyAlignment="1">
      <alignment horizontal="center" vertical="center"/>
    </xf>
    <xf numFmtId="0" fontId="26" fillId="6" borderId="13" xfId="0" applyFont="1" applyFill="1" applyBorder="1" applyAlignment="1">
      <alignment horizontal="center" vertical="center"/>
    </xf>
    <xf numFmtId="0" fontId="26" fillId="6" borderId="12" xfId="0" applyFont="1" applyFill="1" applyBorder="1" applyAlignment="1">
      <alignment horizontal="center" vertical="center"/>
    </xf>
    <xf numFmtId="0" fontId="26" fillId="6" borderId="22" xfId="0" applyFont="1" applyFill="1" applyBorder="1" applyAlignment="1">
      <alignment horizontal="center" vertical="center"/>
    </xf>
    <xf numFmtId="0" fontId="26" fillId="6" borderId="78" xfId="0" applyFont="1" applyFill="1" applyBorder="1" applyAlignment="1">
      <alignment horizontal="center" vertical="center"/>
    </xf>
    <xf numFmtId="196" fontId="26" fillId="5" borderId="15" xfId="0" applyNumberFormat="1" applyFont="1" applyFill="1" applyBorder="1" applyAlignment="1">
      <alignment horizontal="center" vertical="center"/>
    </xf>
    <xf numFmtId="196" fontId="26" fillId="5" borderId="14" xfId="0" applyNumberFormat="1" applyFont="1" applyFill="1" applyBorder="1" applyAlignment="1">
      <alignment horizontal="center" vertical="center"/>
    </xf>
    <xf numFmtId="0" fontId="3" fillId="5" borderId="18" xfId="0" applyFont="1" applyFill="1" applyBorder="1" applyAlignment="1">
      <alignment vertical="center" shrinkToFit="1"/>
    </xf>
    <xf numFmtId="0" fontId="3" fillId="5" borderId="35" xfId="0" applyFont="1" applyFill="1" applyBorder="1" applyAlignment="1">
      <alignment vertical="center" shrinkToFit="1"/>
    </xf>
    <xf numFmtId="0" fontId="3" fillId="5" borderId="19" xfId="0" applyFont="1" applyFill="1" applyBorder="1" applyAlignment="1">
      <alignment vertical="center" shrinkToFit="1"/>
    </xf>
    <xf numFmtId="0" fontId="26" fillId="6" borderId="10" xfId="0" applyFont="1" applyFill="1" applyBorder="1" applyAlignment="1">
      <alignment horizontal="center" vertical="center" shrinkToFit="1"/>
    </xf>
    <xf numFmtId="0" fontId="26" fillId="6" borderId="35" xfId="0" applyFont="1" applyFill="1" applyBorder="1" applyAlignment="1">
      <alignment horizontal="center" vertical="center" shrinkToFit="1"/>
    </xf>
    <xf numFmtId="0" fontId="26" fillId="6" borderId="19" xfId="0" applyFont="1" applyFill="1" applyBorder="1" applyAlignment="1">
      <alignment horizontal="center" vertical="center" shrinkToFit="1"/>
    </xf>
    <xf numFmtId="0" fontId="26" fillId="5" borderId="16" xfId="0" applyFont="1" applyFill="1" applyBorder="1" applyAlignment="1">
      <alignment vertical="center" wrapText="1"/>
    </xf>
    <xf numFmtId="0" fontId="26" fillId="6" borderId="53" xfId="0" applyFont="1" applyFill="1" applyBorder="1" applyAlignment="1">
      <alignment horizontal="center" vertical="center" shrinkToFit="1"/>
    </xf>
    <xf numFmtId="0" fontId="14" fillId="0" borderId="20" xfId="0" applyFont="1" applyBorder="1" applyAlignment="1">
      <alignment horizontal="center" vertical="center"/>
    </xf>
    <xf numFmtId="0" fontId="3" fillId="0" borderId="56" xfId="0" applyFont="1" applyBorder="1" applyAlignment="1">
      <alignment horizontal="center" vertical="center"/>
    </xf>
    <xf numFmtId="0" fontId="3" fillId="0" borderId="57" xfId="0" applyFont="1" applyBorder="1" applyAlignment="1">
      <alignment horizontal="center" vertical="center"/>
    </xf>
    <xf numFmtId="0" fontId="3" fillId="0" borderId="58" xfId="0" applyFont="1" applyBorder="1" applyAlignment="1">
      <alignment horizontal="center" vertical="center"/>
    </xf>
    <xf numFmtId="0" fontId="3" fillId="0" borderId="87" xfId="0" applyFont="1" applyBorder="1" applyAlignment="1">
      <alignment horizontal="center" vertical="center"/>
    </xf>
    <xf numFmtId="0" fontId="3" fillId="0" borderId="25" xfId="0" applyFont="1" applyBorder="1" applyAlignment="1">
      <alignment horizontal="center" vertical="center"/>
    </xf>
    <xf numFmtId="0" fontId="3" fillId="0" borderId="86" xfId="0" applyFont="1" applyBorder="1">
      <alignment vertical="center"/>
    </xf>
    <xf numFmtId="0" fontId="3" fillId="0" borderId="26" xfId="0" applyFont="1" applyBorder="1">
      <alignment vertical="center"/>
    </xf>
    <xf numFmtId="195" fontId="26" fillId="5" borderId="85" xfId="0" applyNumberFormat="1" applyFont="1" applyFill="1" applyBorder="1" applyAlignment="1">
      <alignment vertical="center" shrinkToFit="1"/>
    </xf>
    <xf numFmtId="195" fontId="26" fillId="5" borderId="49" xfId="0" applyNumberFormat="1" applyFont="1" applyFill="1" applyBorder="1" applyAlignment="1">
      <alignment vertical="center" shrinkToFit="1"/>
    </xf>
    <xf numFmtId="195" fontId="26" fillId="5" borderId="40" xfId="0" applyNumberFormat="1" applyFont="1" applyFill="1" applyBorder="1" applyAlignment="1">
      <alignment vertical="center" shrinkToFit="1"/>
    </xf>
    <xf numFmtId="49" fontId="26" fillId="5" borderId="84" xfId="0" applyNumberFormat="1" applyFont="1" applyFill="1" applyBorder="1" applyAlignment="1">
      <alignment vertical="center" wrapText="1"/>
    </xf>
    <xf numFmtId="49" fontId="26" fillId="5" borderId="66" xfId="0" applyNumberFormat="1" applyFont="1" applyFill="1" applyBorder="1" applyAlignment="1">
      <alignment vertical="center" wrapText="1"/>
    </xf>
    <xf numFmtId="49" fontId="26" fillId="5" borderId="46" xfId="0" applyNumberFormat="1" applyFont="1" applyFill="1" applyBorder="1" applyAlignment="1">
      <alignment vertical="center" wrapText="1"/>
    </xf>
    <xf numFmtId="49" fontId="26" fillId="5" borderId="31" xfId="0" applyNumberFormat="1" applyFont="1" applyFill="1" applyBorder="1" applyAlignment="1">
      <alignment vertical="center" wrapText="1"/>
    </xf>
    <xf numFmtId="195" fontId="26" fillId="5" borderId="11" xfId="0" applyNumberFormat="1" applyFont="1" applyFill="1" applyBorder="1" applyAlignment="1">
      <alignment vertical="center" shrinkToFit="1"/>
    </xf>
    <xf numFmtId="0" fontId="3" fillId="0" borderId="22" xfId="0" applyFont="1" applyBorder="1" applyAlignment="1">
      <alignment horizontal="left" vertical="center" shrinkToFit="1"/>
    </xf>
    <xf numFmtId="0" fontId="3" fillId="0" borderId="13" xfId="0" applyFont="1" applyBorder="1" applyAlignment="1">
      <alignment horizontal="left" vertical="center" shrinkToFit="1"/>
    </xf>
    <xf numFmtId="0" fontId="3" fillId="0" borderId="62" xfId="0" applyFont="1" applyBorder="1" applyAlignment="1">
      <alignment horizontal="left" vertical="center" shrinkToFit="1"/>
    </xf>
    <xf numFmtId="0" fontId="3" fillId="0" borderId="61" xfId="0" applyFont="1" applyBorder="1" applyAlignment="1">
      <alignment horizontal="left" vertical="center" shrinkToFit="1"/>
    </xf>
    <xf numFmtId="0" fontId="17" fillId="0" borderId="152" xfId="0" applyFont="1" applyBorder="1">
      <alignment vertical="center"/>
    </xf>
    <xf numFmtId="0" fontId="76" fillId="0" borderId="8" xfId="0" applyFont="1" applyBorder="1" applyAlignment="1">
      <alignment horizontal="center" vertical="center"/>
    </xf>
    <xf numFmtId="0" fontId="76" fillId="0" borderId="0" xfId="0" applyFont="1" applyAlignment="1">
      <alignment horizontal="center" vertical="center"/>
    </xf>
    <xf numFmtId="0" fontId="76" fillId="0" borderId="152" xfId="0" applyFont="1" applyBorder="1" applyAlignment="1">
      <alignment horizontal="center" vertical="center"/>
    </xf>
    <xf numFmtId="55" fontId="17" fillId="0" borderId="0" xfId="0" applyNumberFormat="1" applyFont="1" applyAlignment="1">
      <alignment horizontal="right" vertical="center"/>
    </xf>
    <xf numFmtId="55" fontId="17" fillId="0" borderId="152" xfId="0" applyNumberFormat="1" applyFont="1" applyBorder="1" applyAlignment="1">
      <alignment horizontal="right" vertical="center"/>
    </xf>
    <xf numFmtId="0" fontId="17" fillId="0" borderId="8" xfId="0" applyFont="1" applyBorder="1">
      <alignment vertical="center"/>
    </xf>
    <xf numFmtId="0" fontId="37" fillId="0" borderId="0" xfId="0" applyFont="1">
      <alignment vertical="center"/>
    </xf>
    <xf numFmtId="0" fontId="37" fillId="0" borderId="152" xfId="0" applyFont="1" applyBorder="1">
      <alignment vertical="center"/>
    </xf>
    <xf numFmtId="0" fontId="55" fillId="0" borderId="0" xfId="0" applyFont="1" applyAlignment="1">
      <alignment horizontal="left" vertical="center" wrapText="1"/>
    </xf>
    <xf numFmtId="0" fontId="13" fillId="0" borderId="0" xfId="13" applyFont="1" applyAlignment="1">
      <alignment horizontal="left" vertical="center" wrapText="1"/>
    </xf>
    <xf numFmtId="0" fontId="17" fillId="0" borderId="0" xfId="13" applyFont="1" applyAlignment="1">
      <alignment horizontal="left" vertical="center" wrapText="1"/>
    </xf>
    <xf numFmtId="0" fontId="17" fillId="0" borderId="152" xfId="13" applyFont="1" applyBorder="1" applyAlignment="1">
      <alignment horizontal="left" vertical="center" wrapText="1"/>
    </xf>
    <xf numFmtId="0" fontId="17" fillId="0" borderId="0" xfId="0" applyFont="1" applyAlignment="1">
      <alignment horizontal="left" vertical="center" wrapText="1"/>
    </xf>
    <xf numFmtId="0" fontId="17" fillId="0" borderId="152" xfId="0" applyFont="1" applyBorder="1" applyAlignment="1">
      <alignment horizontal="left" vertical="center" wrapText="1"/>
    </xf>
    <xf numFmtId="0" fontId="17" fillId="0" borderId="0" xfId="0" applyFont="1" applyAlignment="1">
      <alignment horizontal="justify" vertical="top" wrapText="1"/>
    </xf>
    <xf numFmtId="0" fontId="17" fillId="0" borderId="152" xfId="0" applyFont="1" applyBorder="1" applyAlignment="1">
      <alignment horizontal="justify" vertical="top" wrapText="1"/>
    </xf>
    <xf numFmtId="0" fontId="13" fillId="0" borderId="0" xfId="13" applyFont="1" applyAlignment="1">
      <alignment horizontal="left" vertical="center" wrapText="1" indent="1"/>
    </xf>
    <xf numFmtId="0" fontId="13" fillId="0" borderId="152" xfId="13" applyFont="1" applyBorder="1" applyAlignment="1">
      <alignment horizontal="left" vertical="center" wrapText="1" indent="1"/>
    </xf>
    <xf numFmtId="0" fontId="37" fillId="0" borderId="0" xfId="0" applyFont="1" applyAlignment="1">
      <alignment horizontal="left" vertical="center" wrapText="1"/>
    </xf>
    <xf numFmtId="0" fontId="37" fillId="0" borderId="152" xfId="0" applyFont="1" applyBorder="1" applyAlignment="1">
      <alignment horizontal="left" vertical="center" wrapText="1"/>
    </xf>
    <xf numFmtId="0" fontId="17" fillId="0" borderId="9" xfId="0" applyFont="1" applyBorder="1">
      <alignment vertical="center"/>
    </xf>
    <xf numFmtId="0" fontId="17" fillId="0" borderId="154" xfId="0" applyFont="1" applyBorder="1">
      <alignment vertical="center"/>
    </xf>
    <xf numFmtId="0" fontId="17" fillId="0" borderId="0" xfId="0" applyFont="1" applyAlignment="1">
      <alignment horizontal="left" vertical="center"/>
    </xf>
    <xf numFmtId="0" fontId="17" fillId="0" borderId="152" xfId="0" applyFont="1" applyBorder="1" applyAlignment="1">
      <alignment horizontal="left" vertical="center"/>
    </xf>
    <xf numFmtId="0" fontId="17" fillId="5" borderId="23" xfId="0" applyFont="1" applyFill="1" applyBorder="1">
      <alignment vertical="center"/>
    </xf>
    <xf numFmtId="0" fontId="3" fillId="0" borderId="90" xfId="0" applyFont="1" applyBorder="1" applyAlignment="1">
      <alignment horizontal="center" vertical="center"/>
    </xf>
    <xf numFmtId="0" fontId="3" fillId="0" borderId="91" xfId="0" applyFont="1" applyBorder="1" applyAlignment="1">
      <alignment horizontal="center" vertical="center"/>
    </xf>
    <xf numFmtId="0" fontId="3" fillId="0" borderId="92" xfId="0" applyFont="1" applyBorder="1" applyAlignment="1">
      <alignment horizontal="center" vertical="center"/>
    </xf>
    <xf numFmtId="0" fontId="3" fillId="0" borderId="93" xfId="0" applyFont="1" applyBorder="1" applyAlignment="1">
      <alignment horizontal="center" vertical="center"/>
    </xf>
    <xf numFmtId="0" fontId="26" fillId="5" borderId="19" xfId="0" applyFont="1" applyFill="1" applyBorder="1" applyAlignment="1">
      <alignment horizontal="left" vertical="center" shrinkToFit="1"/>
    </xf>
    <xf numFmtId="0" fontId="26" fillId="5" borderId="10" xfId="0" applyFont="1" applyFill="1" applyBorder="1" applyAlignment="1">
      <alignment horizontal="left" vertical="center" shrinkToFit="1"/>
    </xf>
    <xf numFmtId="0" fontId="3" fillId="5" borderId="19" xfId="0" applyFont="1" applyFill="1" applyBorder="1" applyAlignment="1">
      <alignment horizontal="left" vertical="center" shrinkToFit="1"/>
    </xf>
    <xf numFmtId="0" fontId="3" fillId="5" borderId="10" xfId="0" applyFont="1" applyFill="1" applyBorder="1" applyAlignment="1">
      <alignment horizontal="left" vertical="center" shrinkToFit="1"/>
    </xf>
    <xf numFmtId="0" fontId="3" fillId="5" borderId="10" xfId="0" applyFont="1" applyFill="1" applyBorder="1" applyAlignment="1">
      <alignment horizontal="center" vertical="center" shrinkToFit="1"/>
    </xf>
    <xf numFmtId="0" fontId="3" fillId="0" borderId="10" xfId="0" applyFont="1" applyBorder="1">
      <alignment vertical="center"/>
    </xf>
    <xf numFmtId="0" fontId="3" fillId="0" borderId="18" xfId="0" applyFont="1" applyBorder="1">
      <alignment vertical="center"/>
    </xf>
    <xf numFmtId="0" fontId="3" fillId="0" borderId="19" xfId="0" applyFont="1" applyBorder="1">
      <alignment vertical="center"/>
    </xf>
    <xf numFmtId="197" fontId="26" fillId="0" borderId="23" xfId="0" applyNumberFormat="1" applyFont="1" applyBorder="1" applyAlignment="1">
      <alignment horizontal="left" vertical="center"/>
    </xf>
    <xf numFmtId="0" fontId="17" fillId="0" borderId="34" xfId="0" applyFont="1" applyBorder="1" applyAlignment="1">
      <alignment horizontal="center" vertical="center" textRotation="255"/>
    </xf>
    <xf numFmtId="0" fontId="17" fillId="0" borderId="40" xfId="0" applyFont="1" applyBorder="1" applyAlignment="1">
      <alignment horizontal="center" vertical="center" textRotation="255"/>
    </xf>
    <xf numFmtId="0" fontId="17" fillId="0" borderId="11" xfId="0" applyFont="1" applyBorder="1" applyAlignment="1">
      <alignment horizontal="center" vertical="center" textRotation="255"/>
    </xf>
    <xf numFmtId="0" fontId="26" fillId="5" borderId="18" xfId="0" applyFont="1" applyFill="1" applyBorder="1" applyAlignment="1">
      <alignment horizontal="left" vertical="center" shrinkToFit="1"/>
    </xf>
    <xf numFmtId="0" fontId="26" fillId="5" borderId="35" xfId="0" applyFont="1" applyFill="1" applyBorder="1" applyAlignment="1">
      <alignment horizontal="left" vertical="center" shrinkToFit="1"/>
    </xf>
    <xf numFmtId="0" fontId="29" fillId="5" borderId="23" xfId="0" applyFont="1" applyFill="1" applyBorder="1">
      <alignment vertical="center"/>
    </xf>
    <xf numFmtId="0" fontId="37" fillId="0" borderId="10" xfId="0" applyFont="1" applyBorder="1" applyAlignment="1">
      <alignment horizontal="center" vertical="center"/>
    </xf>
    <xf numFmtId="0" fontId="17" fillId="5" borderId="10" xfId="0" applyFont="1" applyFill="1" applyBorder="1" applyAlignment="1">
      <alignment horizontal="left" vertical="center" shrinkToFit="1"/>
    </xf>
    <xf numFmtId="0" fontId="17" fillId="0" borderId="14" xfId="0" applyFont="1" applyBorder="1" applyAlignment="1">
      <alignment horizontal="center" vertical="center"/>
    </xf>
    <xf numFmtId="0" fontId="17" fillId="0" borderId="15" xfId="0" applyFont="1" applyBorder="1" applyAlignment="1">
      <alignment horizontal="center" vertical="center"/>
    </xf>
    <xf numFmtId="0" fontId="26" fillId="0" borderId="10" xfId="0" applyFont="1" applyBorder="1" applyAlignment="1">
      <alignment horizontal="left" vertical="center"/>
    </xf>
    <xf numFmtId="0" fontId="26" fillId="6" borderId="18" xfId="0" applyFont="1" applyFill="1" applyBorder="1" applyAlignment="1">
      <alignment horizontal="left" vertical="center"/>
    </xf>
    <xf numFmtId="0" fontId="26" fillId="6" borderId="35" xfId="0" applyFont="1" applyFill="1" applyBorder="1" applyAlignment="1">
      <alignment horizontal="left" vertical="center"/>
    </xf>
    <xf numFmtId="0" fontId="26" fillId="6" borderId="19" xfId="0" applyFont="1" applyFill="1" applyBorder="1" applyAlignment="1">
      <alignment horizontal="left" vertical="center"/>
    </xf>
    <xf numFmtId="0" fontId="26" fillId="5" borderId="18" xfId="0" applyFont="1" applyFill="1" applyBorder="1" applyAlignment="1">
      <alignment horizontal="left" vertical="center"/>
    </xf>
    <xf numFmtId="0" fontId="26" fillId="5" borderId="35" xfId="0" applyFont="1" applyFill="1" applyBorder="1" applyAlignment="1">
      <alignment horizontal="left" vertical="center"/>
    </xf>
    <xf numFmtId="0" fontId="26" fillId="5" borderId="19" xfId="0" applyFont="1" applyFill="1" applyBorder="1" applyAlignment="1">
      <alignment horizontal="left" vertical="center"/>
    </xf>
    <xf numFmtId="0" fontId="64" fillId="0" borderId="10" xfId="0" applyFont="1" applyBorder="1" applyAlignment="1">
      <alignment horizontal="center" vertical="center"/>
    </xf>
    <xf numFmtId="0" fontId="26" fillId="5" borderId="18" xfId="0" quotePrefix="1" applyFont="1" applyFill="1" applyBorder="1" applyAlignment="1">
      <alignment horizontal="left" vertical="center"/>
    </xf>
    <xf numFmtId="0" fontId="17" fillId="0" borderId="10" xfId="0" applyFont="1" applyBorder="1" applyAlignment="1">
      <alignment horizontal="center" vertical="center" wrapText="1"/>
    </xf>
    <xf numFmtId="0" fontId="26" fillId="0" borderId="18" xfId="0" applyFont="1" applyBorder="1" applyAlignment="1">
      <alignment horizontal="left" vertical="center"/>
    </xf>
    <xf numFmtId="0" fontId="26" fillId="0" borderId="35" xfId="0" applyFont="1" applyBorder="1" applyAlignment="1">
      <alignment horizontal="left" vertical="center"/>
    </xf>
    <xf numFmtId="0" fontId="26" fillId="0" borderId="19" xfId="0" applyFont="1" applyBorder="1" applyAlignment="1">
      <alignment horizontal="left" vertical="center"/>
    </xf>
    <xf numFmtId="0" fontId="17" fillId="0" borderId="10" xfId="0" applyFont="1" applyBorder="1" applyAlignment="1">
      <alignment horizontal="center" vertical="center" textRotation="255"/>
    </xf>
    <xf numFmtId="0" fontId="29" fillId="0" borderId="35" xfId="0" applyFont="1" applyBorder="1" applyAlignment="1">
      <alignment horizontal="left" vertical="center"/>
    </xf>
    <xf numFmtId="0" fontId="29" fillId="0" borderId="19" xfId="0" applyFont="1" applyBorder="1" applyAlignment="1">
      <alignment horizontal="left" vertical="center"/>
    </xf>
    <xf numFmtId="0" fontId="26" fillId="0" borderId="0" xfId="0" applyFont="1" applyAlignment="1">
      <alignment horizontal="justify" vertical="center" wrapText="1"/>
    </xf>
    <xf numFmtId="0" fontId="3" fillId="5" borderId="18" xfId="0" applyFont="1" applyFill="1" applyBorder="1" applyAlignment="1">
      <alignment horizontal="left" vertical="center"/>
    </xf>
    <xf numFmtId="0" fontId="3" fillId="5" borderId="35" xfId="0" applyFont="1" applyFill="1" applyBorder="1" applyAlignment="1">
      <alignment horizontal="left" vertical="center"/>
    </xf>
    <xf numFmtId="0" fontId="3" fillId="5" borderId="19" xfId="0" applyFont="1" applyFill="1" applyBorder="1" applyAlignment="1">
      <alignment horizontal="left" vertical="center"/>
    </xf>
    <xf numFmtId="215" fontId="104" fillId="0" borderId="35" xfId="0" applyNumberFormat="1" applyFont="1" applyBorder="1" applyAlignment="1">
      <alignment horizontal="left" vertical="center" shrinkToFit="1"/>
    </xf>
    <xf numFmtId="215" fontId="104" fillId="0" borderId="19" xfId="0" applyNumberFormat="1" applyFont="1" applyBorder="1" applyAlignment="1">
      <alignment horizontal="left" vertical="center" shrinkToFit="1"/>
    </xf>
    <xf numFmtId="0" fontId="104" fillId="0" borderId="22" xfId="0" applyFont="1" applyBorder="1" applyAlignment="1">
      <alignment horizontal="left" vertical="center" shrinkToFit="1"/>
    </xf>
    <xf numFmtId="0" fontId="104" fillId="0" borderId="22" xfId="0" applyFont="1" applyBorder="1" applyAlignment="1">
      <alignment horizontal="left" vertical="center" wrapText="1"/>
    </xf>
    <xf numFmtId="0" fontId="104" fillId="0" borderId="13" xfId="0" applyFont="1" applyBorder="1" applyAlignment="1">
      <alignment horizontal="left" vertical="center" wrapText="1"/>
    </xf>
    <xf numFmtId="0" fontId="104" fillId="0" borderId="0" xfId="0" applyFont="1" applyAlignment="1">
      <alignment horizontal="left" vertical="center" wrapText="1"/>
    </xf>
    <xf numFmtId="0" fontId="104" fillId="0" borderId="17" xfId="0" applyFont="1" applyBorder="1" applyAlignment="1">
      <alignment horizontal="left" vertical="center" wrapText="1"/>
    </xf>
    <xf numFmtId="177" fontId="104" fillId="0" borderId="23" xfId="0" applyNumberFormat="1" applyFont="1" applyBorder="1" applyAlignment="1">
      <alignment horizontal="center" vertical="center"/>
    </xf>
    <xf numFmtId="181" fontId="104" fillId="0" borderId="23" xfId="0" applyNumberFormat="1" applyFont="1" applyBorder="1" applyAlignment="1">
      <alignment horizontal="center" vertical="center"/>
    </xf>
    <xf numFmtId="0" fontId="3" fillId="0" borderId="18" xfId="0" applyFont="1" applyBorder="1" applyAlignment="1">
      <alignment horizontal="left" vertical="center"/>
    </xf>
    <xf numFmtId="0" fontId="3" fillId="0" borderId="19" xfId="0" applyFont="1" applyBorder="1" applyAlignment="1">
      <alignment horizontal="left" vertical="center"/>
    </xf>
    <xf numFmtId="0" fontId="26" fillId="0" borderId="51" xfId="0" applyFont="1" applyBorder="1" applyAlignment="1">
      <alignment vertical="center" shrinkToFit="1"/>
    </xf>
    <xf numFmtId="0" fontId="26" fillId="0" borderId="69" xfId="0" applyFont="1" applyBorder="1" applyAlignment="1">
      <alignment vertical="center" shrinkToFit="1"/>
    </xf>
    <xf numFmtId="0" fontId="26" fillId="0" borderId="50" xfId="0" applyFont="1" applyBorder="1" applyAlignment="1">
      <alignment vertical="center" shrinkToFit="1"/>
    </xf>
    <xf numFmtId="0" fontId="26" fillId="0" borderId="15" xfId="0" applyFont="1" applyBorder="1" applyAlignment="1">
      <alignment vertical="center" shrinkToFit="1"/>
    </xf>
    <xf numFmtId="12" fontId="3" fillId="0" borderId="18" xfId="0" applyNumberFormat="1" applyFont="1" applyBorder="1" applyAlignment="1">
      <alignment horizontal="left" vertical="center"/>
    </xf>
    <xf numFmtId="12" fontId="3" fillId="0" borderId="35" xfId="0" applyNumberFormat="1" applyFont="1" applyBorder="1" applyAlignment="1">
      <alignment horizontal="left" vertical="center"/>
    </xf>
    <xf numFmtId="12" fontId="3" fillId="0" borderId="19" xfId="0" applyNumberFormat="1" applyFont="1" applyBorder="1" applyAlignment="1">
      <alignment horizontal="left" vertical="center"/>
    </xf>
    <xf numFmtId="0" fontId="26" fillId="0" borderId="27" xfId="0" applyFont="1" applyBorder="1">
      <alignment vertical="center"/>
    </xf>
    <xf numFmtId="0" fontId="26" fillId="0" borderId="28" xfId="0" applyFont="1" applyBorder="1">
      <alignment vertical="center"/>
    </xf>
    <xf numFmtId="0" fontId="26" fillId="0" borderId="42" xfId="0" applyFont="1" applyBorder="1">
      <alignment vertical="center"/>
    </xf>
    <xf numFmtId="0" fontId="26" fillId="0" borderId="0" xfId="0" applyFont="1" applyAlignment="1">
      <alignment vertical="center" wrapText="1"/>
    </xf>
    <xf numFmtId="0" fontId="26" fillId="0" borderId="17" xfId="0" applyFont="1" applyBorder="1" applyAlignment="1">
      <alignment vertical="center" wrapText="1"/>
    </xf>
    <xf numFmtId="0" fontId="29" fillId="0" borderId="39" xfId="0" applyFont="1" applyBorder="1" applyAlignment="1">
      <alignment vertical="center" shrinkToFit="1"/>
    </xf>
    <xf numFmtId="0" fontId="26" fillId="0" borderId="12" xfId="0" applyFont="1" applyBorder="1">
      <alignment vertical="center"/>
    </xf>
    <xf numFmtId="0" fontId="26" fillId="0" borderId="22" xfId="0" applyFont="1" applyBorder="1">
      <alignment vertical="center"/>
    </xf>
    <xf numFmtId="0" fontId="26" fillId="0" borderId="13" xfId="0" applyFont="1" applyBorder="1">
      <alignment vertical="center"/>
    </xf>
    <xf numFmtId="0" fontId="26" fillId="0" borderId="41" xfId="0" applyFont="1" applyBorder="1" applyAlignment="1">
      <alignment vertical="center" shrinkToFit="1"/>
    </xf>
    <xf numFmtId="0" fontId="26" fillId="0" borderId="17" xfId="0" applyFont="1" applyBorder="1" applyAlignment="1">
      <alignment vertical="center" shrinkToFit="1"/>
    </xf>
    <xf numFmtId="0" fontId="26" fillId="0" borderId="16" xfId="0" applyFont="1" applyBorder="1" applyAlignment="1">
      <alignment vertical="center" wrapText="1"/>
    </xf>
    <xf numFmtId="0" fontId="26" fillId="0" borderId="14" xfId="0" applyFont="1" applyBorder="1" applyAlignment="1">
      <alignment vertical="center" wrapText="1"/>
    </xf>
    <xf numFmtId="0" fontId="26" fillId="0" borderId="27" xfId="0" applyFont="1" applyBorder="1" applyAlignment="1">
      <alignment vertical="center" shrinkToFit="1"/>
    </xf>
    <xf numFmtId="0" fontId="26" fillId="0" borderId="28" xfId="0" applyFont="1" applyBorder="1" applyAlignment="1">
      <alignment vertical="center" shrinkToFit="1"/>
    </xf>
    <xf numFmtId="214" fontId="26" fillId="0" borderId="35" xfId="0" applyNumberFormat="1" applyFont="1" applyBorder="1" applyAlignment="1">
      <alignment horizontal="center" vertical="center"/>
    </xf>
    <xf numFmtId="214" fontId="26" fillId="0" borderId="19" xfId="0" applyNumberFormat="1" applyFont="1" applyBorder="1" applyAlignment="1">
      <alignment horizontal="center" vertical="center"/>
    </xf>
    <xf numFmtId="177" fontId="26" fillId="0" borderId="18" xfId="0" applyNumberFormat="1" applyFont="1" applyBorder="1" applyAlignment="1">
      <alignment horizontal="right" vertical="center"/>
    </xf>
    <xf numFmtId="177" fontId="26" fillId="0" borderId="35" xfId="0" applyNumberFormat="1" applyFont="1" applyBorder="1" applyAlignment="1">
      <alignment horizontal="right" vertical="center"/>
    </xf>
    <xf numFmtId="0" fontId="39" fillId="8" borderId="10" xfId="0" applyFont="1" applyFill="1" applyBorder="1" applyAlignment="1">
      <alignment horizontal="center" vertical="center"/>
    </xf>
    <xf numFmtId="0" fontId="91" fillId="0" borderId="102" xfId="0" applyFont="1" applyBorder="1" applyAlignment="1">
      <alignment horizontal="center" vertical="center" shrinkToFit="1"/>
    </xf>
    <xf numFmtId="0" fontId="91" fillId="0" borderId="100" xfId="0" applyFont="1" applyBorder="1" applyAlignment="1">
      <alignment horizontal="center" vertical="center" shrinkToFit="1"/>
    </xf>
    <xf numFmtId="0" fontId="91" fillId="0" borderId="103" xfId="0" applyFont="1" applyBorder="1" applyAlignment="1">
      <alignment horizontal="center" vertical="center" shrinkToFit="1"/>
    </xf>
    <xf numFmtId="0" fontId="97" fillId="0" borderId="18" xfId="0" applyFont="1" applyBorder="1" applyAlignment="1">
      <alignment horizontal="center" vertical="center"/>
    </xf>
    <xf numFmtId="0" fontId="91" fillId="0" borderId="19" xfId="0" applyFont="1" applyBorder="1" applyAlignment="1">
      <alignment horizontal="center" vertical="center"/>
    </xf>
    <xf numFmtId="0" fontId="91" fillId="0" borderId="102" xfId="0" applyFont="1" applyBorder="1" applyAlignment="1">
      <alignment horizontal="center" vertical="center"/>
    </xf>
    <xf numFmtId="0" fontId="91" fillId="0" borderId="100" xfId="0" applyFont="1" applyBorder="1" applyAlignment="1">
      <alignment horizontal="center" vertical="center"/>
    </xf>
    <xf numFmtId="0" fontId="91" fillId="0" borderId="103" xfId="0" applyFont="1" applyBorder="1" applyAlignment="1">
      <alignment horizontal="center" vertical="center"/>
    </xf>
    <xf numFmtId="0" fontId="91" fillId="0" borderId="35" xfId="0" applyFont="1" applyBorder="1" applyAlignment="1">
      <alignment horizontal="center" vertical="center"/>
    </xf>
    <xf numFmtId="0" fontId="91" fillId="0" borderId="113" xfId="0" applyFont="1" applyBorder="1" applyAlignment="1">
      <alignment horizontal="center" vertical="center"/>
    </xf>
    <xf numFmtId="0" fontId="91" fillId="0" borderId="115" xfId="0" applyFont="1" applyBorder="1" applyAlignment="1">
      <alignment horizontal="center" vertical="center"/>
    </xf>
    <xf numFmtId="0" fontId="91" fillId="0" borderId="116" xfId="0" applyFont="1" applyBorder="1" applyAlignment="1">
      <alignment horizontal="center" vertical="center"/>
    </xf>
    <xf numFmtId="0" fontId="91" fillId="0" borderId="114" xfId="0" applyFont="1" applyBorder="1" applyAlignment="1">
      <alignment horizontal="center" vertical="center"/>
    </xf>
    <xf numFmtId="0" fontId="91" fillId="0" borderId="101" xfId="0" applyFont="1" applyBorder="1" applyAlignment="1">
      <alignment horizontal="center" vertical="center"/>
    </xf>
    <xf numFmtId="0" fontId="91" fillId="0" borderId="117" xfId="0" applyFont="1" applyBorder="1" applyAlignment="1">
      <alignment horizontal="center" vertical="center"/>
    </xf>
    <xf numFmtId="0" fontId="39" fillId="0" borderId="12" xfId="0" applyFont="1" applyBorder="1" applyAlignment="1">
      <alignment horizontal="center" vertical="center" wrapText="1" shrinkToFit="1"/>
    </xf>
    <xf numFmtId="0" fontId="39" fillId="0" borderId="22" xfId="0" applyFont="1" applyBorder="1" applyAlignment="1">
      <alignment horizontal="center" vertical="center" shrinkToFit="1"/>
    </xf>
    <xf numFmtId="0" fontId="39" fillId="0" borderId="13" xfId="0" applyFont="1" applyBorder="1" applyAlignment="1">
      <alignment horizontal="center" vertical="center" shrinkToFit="1"/>
    </xf>
    <xf numFmtId="0" fontId="39" fillId="0" borderId="16" xfId="0" applyFont="1" applyBorder="1" applyAlignment="1">
      <alignment horizontal="center" vertical="center" shrinkToFit="1"/>
    </xf>
    <xf numFmtId="0" fontId="39" fillId="0" borderId="0" xfId="0" applyFont="1" applyAlignment="1">
      <alignment horizontal="center" vertical="center" shrinkToFit="1"/>
    </xf>
    <xf numFmtId="0" fontId="39" fillId="0" borderId="17" xfId="0" applyFont="1" applyBorder="1" applyAlignment="1">
      <alignment horizontal="center" vertical="center" shrinkToFit="1"/>
    </xf>
    <xf numFmtId="0" fontId="39" fillId="0" borderId="14" xfId="0" applyFont="1" applyBorder="1" applyAlignment="1">
      <alignment horizontal="center" vertical="center" shrinkToFit="1"/>
    </xf>
    <xf numFmtId="0" fontId="39" fillId="0" borderId="23" xfId="0" applyFont="1" applyBorder="1" applyAlignment="1">
      <alignment horizontal="center" vertical="center" shrinkToFit="1"/>
    </xf>
    <xf numFmtId="0" fontId="39" fillId="0" borderId="15" xfId="0" applyFont="1" applyBorder="1" applyAlignment="1">
      <alignment horizontal="center" vertical="center" shrinkToFit="1"/>
    </xf>
    <xf numFmtId="0" fontId="91" fillId="0" borderId="18" xfId="0" applyFont="1" applyBorder="1" applyAlignment="1">
      <alignment horizontal="center" vertical="center"/>
    </xf>
    <xf numFmtId="0" fontId="39" fillId="5" borderId="12" xfId="0" applyFont="1" applyFill="1" applyBorder="1" applyAlignment="1">
      <alignment horizontal="center" vertical="center" wrapText="1" shrinkToFit="1"/>
    </xf>
    <xf numFmtId="0" fontId="39" fillId="5" borderId="22" xfId="0" applyFont="1" applyFill="1" applyBorder="1" applyAlignment="1">
      <alignment horizontal="center" vertical="center" shrinkToFit="1"/>
    </xf>
    <xf numFmtId="0" fontId="39" fillId="5" borderId="13" xfId="0" applyFont="1" applyFill="1" applyBorder="1" applyAlignment="1">
      <alignment horizontal="center" vertical="center" shrinkToFit="1"/>
    </xf>
    <xf numFmtId="0" fontId="39" fillId="5" borderId="16" xfId="0" applyFont="1" applyFill="1" applyBorder="1" applyAlignment="1">
      <alignment horizontal="center" vertical="center" shrinkToFit="1"/>
    </xf>
    <xf numFmtId="0" fontId="39" fillId="5" borderId="0" xfId="0" applyFont="1" applyFill="1" applyAlignment="1">
      <alignment horizontal="center" vertical="center" shrinkToFit="1"/>
    </xf>
    <xf numFmtId="0" fontId="39" fillId="5" borderId="17" xfId="0" applyFont="1" applyFill="1" applyBorder="1" applyAlignment="1">
      <alignment horizontal="center" vertical="center" shrinkToFit="1"/>
    </xf>
    <xf numFmtId="0" fontId="39" fillId="5" borderId="14" xfId="0" applyFont="1" applyFill="1" applyBorder="1" applyAlignment="1">
      <alignment horizontal="center" vertical="center" shrinkToFit="1"/>
    </xf>
    <xf numFmtId="0" fontId="39" fillId="5" borderId="23" xfId="0" applyFont="1" applyFill="1" applyBorder="1" applyAlignment="1">
      <alignment horizontal="center" vertical="center" shrinkToFit="1"/>
    </xf>
    <xf numFmtId="0" fontId="39" fillId="5" borderId="15" xfId="0" applyFont="1" applyFill="1" applyBorder="1" applyAlignment="1">
      <alignment horizontal="center" vertical="center" shrinkToFit="1"/>
    </xf>
    <xf numFmtId="0" fontId="26" fillId="0" borderId="49" xfId="0" applyFont="1" applyBorder="1" applyAlignment="1">
      <alignment vertical="center" shrinkToFit="1"/>
    </xf>
    <xf numFmtId="186" fontId="26" fillId="0" borderId="49" xfId="0" applyNumberFormat="1" applyFont="1" applyBorder="1" applyAlignment="1">
      <alignment vertical="center" shrinkToFit="1"/>
    </xf>
    <xf numFmtId="0" fontId="27" fillId="5" borderId="0" xfId="0" applyFont="1" applyFill="1" applyAlignment="1">
      <alignment vertical="center" shrinkToFit="1"/>
    </xf>
    <xf numFmtId="0" fontId="27" fillId="5" borderId="17" xfId="0" applyFont="1" applyFill="1" applyBorder="1" applyAlignment="1">
      <alignment vertical="center" shrinkToFit="1"/>
    </xf>
    <xf numFmtId="0" fontId="26" fillId="0" borderId="0" xfId="0" applyFont="1" applyAlignment="1">
      <alignment horizontal="left" vertical="center" shrinkToFit="1"/>
    </xf>
    <xf numFmtId="0" fontId="26" fillId="0" borderId="25" xfId="0" applyFont="1" applyBorder="1" applyAlignment="1">
      <alignment horizontal="left" vertical="center" shrinkToFit="1"/>
    </xf>
    <xf numFmtId="222" fontId="26" fillId="5" borderId="0" xfId="0" applyNumberFormat="1" applyFont="1" applyFill="1" applyAlignment="1">
      <alignment horizontal="center" vertical="top" shrinkToFit="1"/>
    </xf>
    <xf numFmtId="0" fontId="26" fillId="0" borderId="0" xfId="0" applyFont="1">
      <alignment vertical="center"/>
    </xf>
    <xf numFmtId="0" fontId="26" fillId="0" borderId="0" xfId="0" applyFont="1" applyAlignment="1">
      <alignment horizontal="left" vertical="center"/>
    </xf>
    <xf numFmtId="206" fontId="26" fillId="9" borderId="0" xfId="0" applyNumberFormat="1" applyFont="1" applyFill="1" applyAlignment="1">
      <alignment horizontal="left" vertical="center"/>
    </xf>
    <xf numFmtId="0" fontId="29" fillId="0" borderId="0" xfId="0" applyFont="1" applyAlignment="1">
      <alignment horizontal="left" vertical="center"/>
    </xf>
    <xf numFmtId="207" fontId="26" fillId="9" borderId="0" xfId="0" applyNumberFormat="1" applyFont="1" applyFill="1" applyAlignment="1">
      <alignment horizontal="left" vertical="center" shrinkToFit="1"/>
    </xf>
    <xf numFmtId="9" fontId="26" fillId="9" borderId="0" xfId="6" applyFont="1" applyFill="1" applyBorder="1" applyAlignment="1">
      <alignment horizontal="left" vertical="center"/>
    </xf>
    <xf numFmtId="0" fontId="3" fillId="0" borderId="0" xfId="0" applyFont="1" applyAlignment="1">
      <alignment vertical="top"/>
    </xf>
    <xf numFmtId="0" fontId="26" fillId="9" borderId="0" xfId="0" applyFont="1" applyFill="1" applyAlignment="1">
      <alignment horizontal="left" vertical="center" shrinkToFit="1"/>
    </xf>
    <xf numFmtId="0" fontId="3" fillId="0" borderId="0" xfId="0" applyFont="1" applyAlignment="1">
      <alignment horizontal="left" vertical="top"/>
    </xf>
    <xf numFmtId="0" fontId="3" fillId="0" borderId="23" xfId="0" applyFont="1" applyBorder="1" applyAlignment="1">
      <alignment horizontal="left" vertical="top"/>
    </xf>
    <xf numFmtId="0" fontId="27" fillId="5" borderId="0" xfId="0" applyFont="1" applyFill="1" applyAlignment="1">
      <alignment horizontal="left" vertical="top" shrinkToFit="1"/>
    </xf>
    <xf numFmtId="0" fontId="0" fillId="0" borderId="0" xfId="0" applyAlignment="1">
      <alignment horizontal="left" vertical="top" shrinkToFit="1"/>
    </xf>
    <xf numFmtId="0" fontId="27" fillId="5" borderId="23" xfId="0" applyFont="1" applyFill="1" applyBorder="1" applyAlignment="1">
      <alignment horizontal="left" vertical="top" shrinkToFit="1"/>
    </xf>
    <xf numFmtId="0" fontId="26" fillId="0" borderId="0" xfId="0" applyFont="1" applyAlignment="1">
      <alignment horizontal="left" vertical="top"/>
    </xf>
    <xf numFmtId="0" fontId="26" fillId="0" borderId="17" xfId="0" applyFont="1" applyBorder="1" applyAlignment="1">
      <alignment horizontal="left" vertical="top"/>
    </xf>
    <xf numFmtId="0" fontId="26" fillId="0" borderId="0" xfId="0" applyFont="1" applyAlignment="1">
      <alignment horizontal="left" vertical="top" wrapText="1"/>
    </xf>
    <xf numFmtId="0" fontId="26" fillId="0" borderId="17" xfId="0" applyFont="1" applyBorder="1" applyAlignment="1">
      <alignment horizontal="left" vertical="top" wrapText="1"/>
    </xf>
    <xf numFmtId="0" fontId="26" fillId="0" borderId="36" xfId="0" applyFont="1" applyBorder="1" applyAlignment="1">
      <alignment horizontal="center" vertical="center"/>
    </xf>
    <xf numFmtId="0" fontId="27" fillId="5" borderId="15" xfId="0" applyFont="1" applyFill="1" applyBorder="1" applyAlignment="1">
      <alignment horizontal="left" vertical="top" wrapText="1"/>
    </xf>
    <xf numFmtId="0" fontId="27" fillId="5" borderId="11" xfId="0" applyFont="1" applyFill="1" applyBorder="1" applyAlignment="1">
      <alignment horizontal="left" vertical="top" wrapText="1"/>
    </xf>
    <xf numFmtId="0" fontId="27" fillId="5" borderId="19" xfId="0" applyFont="1" applyFill="1" applyBorder="1" applyAlignment="1">
      <alignment horizontal="left" vertical="top" wrapText="1"/>
    </xf>
    <xf numFmtId="0" fontId="27" fillId="5" borderId="10" xfId="0" applyFont="1" applyFill="1" applyBorder="1" applyAlignment="1">
      <alignment horizontal="left" vertical="top" wrapText="1"/>
    </xf>
    <xf numFmtId="176" fontId="26" fillId="0" borderId="23" xfId="0" applyNumberFormat="1" applyFont="1" applyBorder="1" applyAlignment="1">
      <alignment horizontal="right" vertical="center" shrinkToFit="1"/>
    </xf>
    <xf numFmtId="0" fontId="26" fillId="0" borderId="23" xfId="0" applyFont="1" applyBorder="1" applyAlignment="1">
      <alignment horizontal="center" vertical="center" shrinkToFit="1"/>
    </xf>
    <xf numFmtId="0" fontId="26" fillId="9" borderId="0" xfId="0" applyFont="1" applyFill="1" applyAlignment="1">
      <alignment horizontal="left" vertical="center"/>
    </xf>
    <xf numFmtId="186" fontId="26" fillId="9" borderId="0" xfId="0" applyNumberFormat="1" applyFont="1" applyFill="1" applyAlignment="1">
      <alignment horizontal="left" vertical="center"/>
    </xf>
    <xf numFmtId="186" fontId="29" fillId="0" borderId="0" xfId="0" applyNumberFormat="1" applyFont="1" applyAlignment="1">
      <alignment horizontal="left" vertical="center"/>
    </xf>
    <xf numFmtId="0" fontId="27" fillId="5" borderId="12" xfId="0" applyFont="1" applyFill="1" applyBorder="1" applyAlignment="1">
      <alignment horizontal="left" vertical="top" wrapText="1"/>
    </xf>
    <xf numFmtId="0" fontId="27" fillId="5" borderId="22" xfId="0" applyFont="1" applyFill="1" applyBorder="1" applyAlignment="1">
      <alignment horizontal="left" vertical="top" wrapText="1"/>
    </xf>
    <xf numFmtId="0" fontId="27" fillId="5" borderId="13" xfId="0" applyFont="1" applyFill="1" applyBorder="1" applyAlignment="1">
      <alignment horizontal="left" vertical="top" wrapText="1"/>
    </xf>
    <xf numFmtId="0" fontId="27" fillId="5" borderId="14" xfId="0" applyFont="1" applyFill="1" applyBorder="1" applyAlignment="1">
      <alignment horizontal="left" vertical="top" wrapText="1"/>
    </xf>
    <xf numFmtId="0" fontId="27" fillId="5" borderId="23" xfId="0" applyFont="1" applyFill="1" applyBorder="1" applyAlignment="1">
      <alignment horizontal="left" vertical="top" wrapText="1"/>
    </xf>
    <xf numFmtId="0" fontId="3" fillId="0" borderId="17" xfId="0" applyFont="1" applyBorder="1" applyAlignment="1">
      <alignment horizontal="left" vertical="center"/>
    </xf>
    <xf numFmtId="0" fontId="26" fillId="0" borderId="23" xfId="0" applyFont="1" applyBorder="1" applyAlignment="1">
      <alignment horizontal="left" vertical="top" wrapText="1"/>
    </xf>
    <xf numFmtId="0" fontId="3" fillId="5" borderId="0" xfId="0" applyFont="1" applyFill="1" applyAlignment="1">
      <alignment horizontal="left" vertical="top" shrinkToFit="1"/>
    </xf>
    <xf numFmtId="0" fontId="29" fillId="0" borderId="17" xfId="0" applyFont="1" applyBorder="1" applyAlignment="1">
      <alignment horizontal="left" vertical="center" shrinkToFit="1"/>
    </xf>
    <xf numFmtId="0" fontId="27" fillId="5" borderId="23" xfId="0" applyFont="1" applyFill="1" applyBorder="1" applyAlignment="1">
      <alignment vertical="center" shrinkToFit="1"/>
    </xf>
    <xf numFmtId="0" fontId="27" fillId="5" borderId="15" xfId="0" applyFont="1" applyFill="1" applyBorder="1" applyAlignment="1">
      <alignment vertical="center" shrinkToFit="1"/>
    </xf>
    <xf numFmtId="0" fontId="17" fillId="0" borderId="17" xfId="0" applyFont="1" applyBorder="1" applyAlignment="1">
      <alignment horizontal="left" vertical="top" wrapText="1"/>
    </xf>
    <xf numFmtId="0" fontId="27" fillId="5" borderId="18" xfId="0" applyFont="1" applyFill="1" applyBorder="1" applyAlignment="1">
      <alignment horizontal="center" vertical="top" wrapText="1"/>
    </xf>
    <xf numFmtId="0" fontId="27" fillId="5" borderId="35" xfId="0" applyFont="1" applyFill="1" applyBorder="1" applyAlignment="1">
      <alignment horizontal="center" vertical="top" wrapText="1"/>
    </xf>
    <xf numFmtId="0" fontId="27" fillId="5" borderId="19" xfId="0" applyFont="1" applyFill="1" applyBorder="1" applyAlignment="1">
      <alignment horizontal="center" vertical="top" wrapText="1"/>
    </xf>
    <xf numFmtId="0" fontId="27" fillId="5" borderId="16" xfId="0" applyFont="1" applyFill="1" applyBorder="1" applyAlignment="1">
      <alignment horizontal="left" vertical="top" wrapText="1"/>
    </xf>
    <xf numFmtId="0" fontId="27" fillId="5" borderId="0" xfId="0" applyFont="1" applyFill="1" applyAlignment="1">
      <alignment horizontal="left" vertical="top" wrapText="1"/>
    </xf>
    <xf numFmtId="0" fontId="27" fillId="5" borderId="17" xfId="0" applyFont="1" applyFill="1" applyBorder="1" applyAlignment="1">
      <alignment horizontal="left" vertical="top" wrapText="1"/>
    </xf>
    <xf numFmtId="0" fontId="28" fillId="0" borderId="111" xfId="0" applyFont="1" applyBorder="1" applyAlignment="1">
      <alignment horizontal="left" vertical="center" wrapText="1"/>
    </xf>
    <xf numFmtId="0" fontId="28" fillId="0" borderId="25" xfId="0" applyFont="1" applyBorder="1" applyAlignment="1">
      <alignment horizontal="left" vertical="center" wrapText="1"/>
    </xf>
    <xf numFmtId="0" fontId="28" fillId="0" borderId="128" xfId="0" applyFont="1" applyBorder="1" applyAlignment="1">
      <alignment horizontal="left" vertical="center" wrapText="1"/>
    </xf>
    <xf numFmtId="0" fontId="28" fillId="0" borderId="0" xfId="0" applyFont="1" applyAlignment="1">
      <alignment horizontal="left" vertical="center" wrapText="1"/>
    </xf>
    <xf numFmtId="0" fontId="28" fillId="0" borderId="126" xfId="0" applyFont="1" applyBorder="1" applyAlignment="1">
      <alignment horizontal="left" vertical="center" wrapText="1"/>
    </xf>
    <xf numFmtId="0" fontId="28" fillId="0" borderId="52" xfId="0" applyFont="1" applyBorder="1" applyAlignment="1">
      <alignment horizontal="left" vertical="center" wrapText="1"/>
    </xf>
    <xf numFmtId="0" fontId="28" fillId="0" borderId="79" xfId="0" applyFont="1" applyBorder="1" applyAlignment="1">
      <alignment horizontal="left" vertical="center" wrapText="1"/>
    </xf>
    <xf numFmtId="0" fontId="28" fillId="0" borderId="22" xfId="0" applyFont="1" applyBorder="1" applyAlignment="1">
      <alignment horizontal="left" vertical="center" wrapText="1"/>
    </xf>
    <xf numFmtId="0" fontId="28" fillId="0" borderId="107" xfId="0" applyFont="1" applyBorder="1" applyAlignment="1">
      <alignment horizontal="left" vertical="center" wrapText="1"/>
    </xf>
    <xf numFmtId="0" fontId="28" fillId="0" borderId="69" xfId="0" applyFont="1" applyBorder="1" applyAlignment="1">
      <alignment horizontal="left" vertical="center" wrapText="1"/>
    </xf>
    <xf numFmtId="0" fontId="28" fillId="0" borderId="127" xfId="0" applyFont="1" applyBorder="1" applyAlignment="1">
      <alignment horizontal="left" vertical="center" wrapText="1"/>
    </xf>
    <xf numFmtId="0" fontId="28" fillId="0" borderId="23" xfId="0" applyFont="1" applyBorder="1" applyAlignment="1">
      <alignment horizontal="left" vertical="center" wrapText="1"/>
    </xf>
    <xf numFmtId="0" fontId="3" fillId="0" borderId="40" xfId="0" applyFont="1" applyBorder="1" applyAlignment="1">
      <alignment horizontal="center" vertical="center"/>
    </xf>
    <xf numFmtId="0" fontId="3" fillId="0" borderId="115" xfId="0" applyFont="1" applyBorder="1" applyAlignment="1">
      <alignment horizontal="center" vertical="center"/>
    </xf>
    <xf numFmtId="0" fontId="3" fillId="0" borderId="115" xfId="0" applyFont="1" applyBorder="1" applyAlignment="1">
      <alignment horizontal="center" vertical="center" shrinkToFit="1"/>
    </xf>
    <xf numFmtId="0" fontId="26" fillId="0" borderId="16" xfId="0" applyFont="1" applyBorder="1" applyAlignment="1">
      <alignment horizontal="center" vertical="center" shrinkToFit="1"/>
    </xf>
    <xf numFmtId="180" fontId="28" fillId="0" borderId="18" xfId="5" applyNumberFormat="1" applyFont="1" applyFill="1" applyBorder="1">
      <alignment vertical="center"/>
    </xf>
    <xf numFmtId="180" fontId="29" fillId="0" borderId="19" xfId="5" applyNumberFormat="1" applyFont="1" applyFill="1" applyBorder="1">
      <alignment vertical="center"/>
    </xf>
    <xf numFmtId="0" fontId="26" fillId="0" borderId="18" xfId="0" applyFont="1" applyBorder="1" applyAlignment="1">
      <alignment horizontal="center" vertical="center"/>
    </xf>
    <xf numFmtId="0" fontId="26" fillId="0" borderId="35" xfId="0" applyFont="1" applyBorder="1" applyAlignment="1">
      <alignment horizontal="center" vertical="center"/>
    </xf>
    <xf numFmtId="0" fontId="26" fillId="0" borderId="19" xfId="0" applyFont="1" applyBorder="1" applyAlignment="1">
      <alignment horizontal="center" vertical="center"/>
    </xf>
    <xf numFmtId="180" fontId="28" fillId="5" borderId="18" xfId="5" applyNumberFormat="1" applyFont="1" applyFill="1" applyBorder="1">
      <alignment vertical="center"/>
    </xf>
    <xf numFmtId="180" fontId="29" fillId="5" borderId="19" xfId="5" applyNumberFormat="1" applyFont="1" applyFill="1" applyBorder="1">
      <alignment vertical="center"/>
    </xf>
    <xf numFmtId="184" fontId="3" fillId="0" borderId="12" xfId="0" applyNumberFormat="1" applyFont="1" applyBorder="1" applyAlignment="1">
      <alignment horizontal="center" vertical="center"/>
    </xf>
    <xf numFmtId="0" fontId="14" fillId="0" borderId="12" xfId="0" applyFont="1" applyBorder="1" applyAlignment="1">
      <alignment horizontal="center" vertical="center" wrapText="1"/>
    </xf>
    <xf numFmtId="0" fontId="97" fillId="0" borderId="22" xfId="0" applyFont="1" applyBorder="1" applyAlignment="1">
      <alignment horizontal="center" vertical="center"/>
    </xf>
    <xf numFmtId="0" fontId="97" fillId="0" borderId="14" xfId="0" applyFont="1" applyBorder="1" applyAlignment="1">
      <alignment horizontal="center" vertical="center"/>
    </xf>
    <xf numFmtId="0" fontId="97" fillId="0" borderId="23" xfId="0" applyFont="1" applyBorder="1" applyAlignment="1">
      <alignment horizontal="center" vertical="center"/>
    </xf>
    <xf numFmtId="0" fontId="97" fillId="0" borderId="13" xfId="0" applyFont="1" applyBorder="1" applyAlignment="1">
      <alignment horizontal="center" vertical="center"/>
    </xf>
    <xf numFmtId="0" fontId="97" fillId="0" borderId="15" xfId="0" applyFont="1" applyBorder="1" applyAlignment="1">
      <alignment horizontal="center" vertical="center"/>
    </xf>
    <xf numFmtId="195" fontId="26" fillId="0" borderId="10" xfId="0" applyNumberFormat="1" applyFont="1" applyBorder="1" applyAlignment="1">
      <alignment horizontal="center" vertical="center"/>
    </xf>
    <xf numFmtId="0" fontId="26" fillId="5" borderId="18" xfId="0" applyFont="1" applyFill="1" applyBorder="1" applyAlignment="1">
      <alignment horizontal="center" vertical="center"/>
    </xf>
    <xf numFmtId="0" fontId="26" fillId="5" borderId="35" xfId="0" applyFont="1" applyFill="1" applyBorder="1" applyAlignment="1">
      <alignment horizontal="center" vertical="center"/>
    </xf>
    <xf numFmtId="0" fontId="26" fillId="5" borderId="19" xfId="0" applyFont="1" applyFill="1" applyBorder="1" applyAlignment="1">
      <alignment horizontal="center" vertical="center"/>
    </xf>
    <xf numFmtId="195" fontId="26" fillId="5" borderId="18" xfId="0" applyNumberFormat="1" applyFont="1" applyFill="1" applyBorder="1" applyAlignment="1">
      <alignment horizontal="center" vertical="center"/>
    </xf>
    <xf numFmtId="195" fontId="26" fillId="5" borderId="19" xfId="0" applyNumberFormat="1" applyFont="1" applyFill="1" applyBorder="1" applyAlignment="1">
      <alignment horizontal="center" vertical="center"/>
    </xf>
    <xf numFmtId="223" fontId="26" fillId="5" borderId="18" xfId="0" applyNumberFormat="1" applyFont="1" applyFill="1" applyBorder="1">
      <alignment vertical="center"/>
    </xf>
    <xf numFmtId="223" fontId="29" fillId="0" borderId="35" xfId="0" applyNumberFormat="1" applyFont="1" applyBorder="1">
      <alignment vertical="center"/>
    </xf>
    <xf numFmtId="223" fontId="29" fillId="0" borderId="19" xfId="0" applyNumberFormat="1" applyFont="1" applyBorder="1">
      <alignment vertical="center"/>
    </xf>
    <xf numFmtId="183" fontId="28" fillId="0" borderId="190" xfId="1" applyNumberFormat="1" applyFont="1" applyBorder="1" applyAlignment="1">
      <alignment horizontal="center" vertical="center" shrinkToFit="1"/>
    </xf>
    <xf numFmtId="0" fontId="0" fillId="0" borderId="117" xfId="0" applyBorder="1" applyAlignment="1">
      <alignment horizontal="center" vertical="center" shrinkToFit="1"/>
    </xf>
    <xf numFmtId="0" fontId="99" fillId="0" borderId="39" xfId="0" applyFont="1" applyBorder="1" applyAlignment="1">
      <alignment horizontal="center" vertical="center" shrinkToFit="1"/>
    </xf>
    <xf numFmtId="0" fontId="99" fillId="0" borderId="102" xfId="0" applyFont="1" applyBorder="1" applyAlignment="1">
      <alignment horizontal="left" vertical="top" wrapText="1"/>
    </xf>
    <xf numFmtId="0" fontId="99" fillId="0" borderId="113" xfId="0" applyFont="1" applyBorder="1" applyAlignment="1">
      <alignment horizontal="left" vertical="top" wrapText="1"/>
    </xf>
    <xf numFmtId="0" fontId="99" fillId="0" borderId="114" xfId="0" applyFont="1" applyBorder="1" applyAlignment="1">
      <alignment horizontal="left" vertical="top" wrapText="1"/>
    </xf>
    <xf numFmtId="0" fontId="99" fillId="0" borderId="100" xfId="0" applyFont="1" applyBorder="1" applyAlignment="1">
      <alignment horizontal="left" vertical="top" wrapText="1"/>
    </xf>
    <xf numFmtId="0" fontId="99" fillId="0" borderId="115" xfId="0" applyFont="1" applyBorder="1" applyAlignment="1">
      <alignment horizontal="left" vertical="top" wrapText="1"/>
    </xf>
    <xf numFmtId="0" fontId="99" fillId="0" borderId="101" xfId="0" applyFont="1" applyBorder="1" applyAlignment="1">
      <alignment horizontal="left" vertical="top" wrapText="1"/>
    </xf>
    <xf numFmtId="0" fontId="99" fillId="0" borderId="103" xfId="0" applyFont="1" applyBorder="1" applyAlignment="1">
      <alignment horizontal="left" vertical="top" wrapText="1"/>
    </xf>
    <xf numFmtId="0" fontId="99" fillId="0" borderId="116" xfId="0" applyFont="1" applyBorder="1" applyAlignment="1">
      <alignment horizontal="left" vertical="top" wrapText="1"/>
    </xf>
    <xf numFmtId="0" fontId="99" fillId="0" borderId="117" xfId="0" applyFont="1" applyBorder="1" applyAlignment="1">
      <alignment horizontal="left" vertical="top" wrapText="1"/>
    </xf>
    <xf numFmtId="0" fontId="99" fillId="0" borderId="41" xfId="0" applyFont="1" applyBorder="1" applyAlignment="1">
      <alignment horizontal="left" vertical="top" wrapText="1"/>
    </xf>
    <xf numFmtId="0" fontId="99" fillId="0" borderId="52" xfId="0" applyFont="1" applyBorder="1" applyAlignment="1">
      <alignment horizontal="left" vertical="top" wrapText="1"/>
    </xf>
    <xf numFmtId="0" fontId="99" fillId="0" borderId="29" xfId="0" applyFont="1" applyBorder="1" applyAlignment="1">
      <alignment horizontal="left" vertical="top" wrapText="1"/>
    </xf>
    <xf numFmtId="0" fontId="99" fillId="0" borderId="51" xfId="0" applyFont="1" applyBorder="1" applyAlignment="1">
      <alignment horizontal="left" vertical="top" wrapText="1"/>
    </xf>
    <xf numFmtId="0" fontId="99" fillId="0" borderId="69" xfId="0" applyFont="1" applyBorder="1" applyAlignment="1">
      <alignment horizontal="left" vertical="top" wrapText="1"/>
    </xf>
    <xf numFmtId="0" fontId="99" fillId="0" borderId="50" xfId="0" applyFont="1" applyBorder="1" applyAlignment="1">
      <alignment horizontal="left" vertical="top" wrapText="1"/>
    </xf>
    <xf numFmtId="0" fontId="99" fillId="0" borderId="37" xfId="0" applyFont="1" applyBorder="1" applyAlignment="1">
      <alignment horizontal="left" vertical="top" wrapText="1"/>
    </xf>
    <xf numFmtId="0" fontId="99" fillId="0" borderId="39" xfId="0" applyFont="1" applyBorder="1" applyAlignment="1">
      <alignment horizontal="left" vertical="top" wrapText="1"/>
    </xf>
    <xf numFmtId="0" fontId="99" fillId="0" borderId="30" xfId="0" applyFont="1" applyBorder="1" applyAlignment="1">
      <alignment horizontal="left" vertical="top" wrapText="1"/>
    </xf>
    <xf numFmtId="0" fontId="99" fillId="0" borderId="69" xfId="0" applyFont="1" applyBorder="1" applyAlignment="1">
      <alignment horizontal="left" vertical="center" shrinkToFit="1"/>
    </xf>
    <xf numFmtId="0" fontId="99" fillId="0" borderId="50" xfId="0" applyFont="1" applyBorder="1" applyAlignment="1">
      <alignment horizontal="left" vertical="center" shrinkToFit="1"/>
    </xf>
    <xf numFmtId="0" fontId="99" fillId="0" borderId="16" xfId="0" applyFont="1" applyBorder="1" applyAlignment="1">
      <alignment horizontal="center" vertical="center"/>
    </xf>
    <xf numFmtId="0" fontId="99" fillId="0" borderId="0" xfId="0" applyFont="1" applyAlignment="1">
      <alignment horizontal="center" vertical="center"/>
    </xf>
    <xf numFmtId="0" fontId="99" fillId="0" borderId="17" xfId="0" applyFont="1" applyBorder="1" applyAlignment="1">
      <alignment horizontal="center" vertical="center"/>
    </xf>
    <xf numFmtId="0" fontId="99" fillId="0" borderId="0" xfId="0" applyFont="1" applyAlignment="1">
      <alignment vertical="top" wrapText="1"/>
    </xf>
    <xf numFmtId="0" fontId="99" fillId="0" borderId="23" xfId="0" applyFont="1" applyBorder="1" applyAlignment="1">
      <alignment vertical="top" wrapText="1"/>
    </xf>
    <xf numFmtId="209" fontId="17" fillId="0" borderId="18" xfId="0" applyNumberFormat="1" applyFont="1" applyBorder="1" applyAlignment="1">
      <alignment vertical="center" shrinkToFit="1"/>
    </xf>
    <xf numFmtId="209" fontId="0" fillId="0" borderId="19" xfId="0" applyNumberFormat="1" applyBorder="1" applyAlignment="1">
      <alignment vertical="center" shrinkToFit="1"/>
    </xf>
    <xf numFmtId="0" fontId="37" fillId="0" borderId="18" xfId="0" applyFont="1" applyBorder="1" applyAlignment="1">
      <alignment horizontal="center" vertical="center"/>
    </xf>
    <xf numFmtId="0" fontId="37" fillId="0" borderId="19" xfId="0" applyFont="1" applyBorder="1" applyAlignment="1">
      <alignment horizontal="center" vertical="center"/>
    </xf>
    <xf numFmtId="0" fontId="17" fillId="6" borderId="35" xfId="0" applyFont="1" applyFill="1" applyBorder="1" applyAlignment="1">
      <alignment horizontal="left" vertical="center"/>
    </xf>
    <xf numFmtId="0" fontId="26" fillId="0" borderId="23" xfId="0" applyFont="1" applyBorder="1" applyAlignment="1">
      <alignment horizontal="left" vertical="center"/>
    </xf>
    <xf numFmtId="0" fontId="22" fillId="0" borderId="0" xfId="0" applyFont="1" applyAlignment="1">
      <alignment horizontal="center" vertical="center"/>
    </xf>
    <xf numFmtId="0" fontId="19" fillId="0" borderId="0" xfId="0" applyFont="1" applyAlignment="1">
      <alignment horizontal="center" vertical="center"/>
    </xf>
    <xf numFmtId="0" fontId="19" fillId="0" borderId="0" xfId="0" applyFont="1" applyAlignment="1">
      <alignment horizontal="left" vertical="center"/>
    </xf>
    <xf numFmtId="0" fontId="21" fillId="0" borderId="10" xfId="0" applyFont="1" applyBorder="1" applyAlignment="1">
      <alignment horizontal="center" vertical="center"/>
    </xf>
    <xf numFmtId="0" fontId="33" fillId="0" borderId="35" xfId="0" applyFont="1" applyBorder="1" applyAlignment="1">
      <alignment horizontal="left" vertical="center" shrinkToFit="1"/>
    </xf>
    <xf numFmtId="0" fontId="33" fillId="0" borderId="19" xfId="0" applyFont="1" applyBorder="1" applyAlignment="1">
      <alignment horizontal="left" vertical="center" shrinkToFit="1"/>
    </xf>
    <xf numFmtId="0" fontId="19" fillId="0" borderId="18" xfId="0" applyFont="1" applyBorder="1" applyAlignment="1">
      <alignment horizontal="center" vertical="center"/>
    </xf>
    <xf numFmtId="0" fontId="19" fillId="0" borderId="35" xfId="0" applyFont="1" applyBorder="1" applyAlignment="1">
      <alignment horizontal="center" vertical="center"/>
    </xf>
    <xf numFmtId="0" fontId="19" fillId="0" borderId="19" xfId="0" applyFont="1" applyBorder="1" applyAlignment="1">
      <alignment horizontal="center" vertical="center"/>
    </xf>
    <xf numFmtId="0" fontId="19" fillId="0" borderId="35" xfId="0" applyFont="1" applyBorder="1" applyAlignment="1">
      <alignment horizontal="left" vertical="center" shrinkToFit="1"/>
    </xf>
    <xf numFmtId="0" fontId="19" fillId="0" borderId="19" xfId="0" applyFont="1" applyBorder="1" applyAlignment="1">
      <alignment horizontal="left" vertical="center" shrinkToFit="1"/>
    </xf>
    <xf numFmtId="0" fontId="20" fillId="0" borderId="18" xfId="0" applyFont="1" applyBorder="1" applyAlignment="1">
      <alignment horizontal="center" vertical="center" shrinkToFit="1"/>
    </xf>
    <xf numFmtId="0" fontId="20" fillId="0" borderId="35" xfId="0" applyFont="1" applyBorder="1" applyAlignment="1">
      <alignment horizontal="center" vertical="center" shrinkToFit="1"/>
    </xf>
    <xf numFmtId="0" fontId="20" fillId="0" borderId="19" xfId="0" applyFont="1" applyBorder="1" applyAlignment="1">
      <alignment horizontal="center" vertical="center" shrinkToFit="1"/>
    </xf>
    <xf numFmtId="0" fontId="20" fillId="0" borderId="18" xfId="0" applyFont="1" applyBorder="1" applyAlignment="1">
      <alignment horizontal="center" vertical="center"/>
    </xf>
    <xf numFmtId="0" fontId="20" fillId="0" borderId="35" xfId="0" applyFont="1" applyBorder="1" applyAlignment="1">
      <alignment horizontal="center" vertical="center"/>
    </xf>
    <xf numFmtId="0" fontId="20" fillId="0" borderId="19" xfId="0" applyFont="1" applyBorder="1" applyAlignment="1">
      <alignment horizontal="center" vertical="center"/>
    </xf>
    <xf numFmtId="204" fontId="33" fillId="0" borderId="0" xfId="0" applyNumberFormat="1" applyFont="1" applyAlignment="1">
      <alignment horizontal="left" vertical="center"/>
    </xf>
    <xf numFmtId="0" fontId="33" fillId="5" borderId="0" xfId="0" applyFont="1" applyFill="1" applyAlignment="1">
      <alignment horizontal="center" vertical="center"/>
    </xf>
    <xf numFmtId="0" fontId="30" fillId="0" borderId="0" xfId="0" applyFont="1" applyAlignment="1">
      <alignment horizontal="center" vertical="center"/>
    </xf>
    <xf numFmtId="0" fontId="30" fillId="0" borderId="9" xfId="0" applyFont="1" applyBorder="1" applyAlignment="1">
      <alignment horizontal="center" vertical="center"/>
    </xf>
    <xf numFmtId="0" fontId="30" fillId="0" borderId="0" xfId="0" applyFont="1">
      <alignment vertical="center"/>
    </xf>
    <xf numFmtId="0" fontId="33" fillId="0" borderId="0" xfId="0" applyFont="1">
      <alignment vertical="center"/>
    </xf>
    <xf numFmtId="0" fontId="33" fillId="0" borderId="0" xfId="0" applyFont="1" applyAlignment="1">
      <alignment vertical="top" wrapText="1"/>
    </xf>
    <xf numFmtId="204" fontId="33" fillId="5" borderId="0" xfId="0" applyNumberFormat="1" applyFont="1" applyFill="1" applyAlignment="1">
      <alignment horizontal="left" vertical="center" shrinkToFit="1"/>
    </xf>
    <xf numFmtId="0" fontId="32" fillId="0" borderId="0" xfId="0" applyFont="1" applyAlignment="1">
      <alignment horizontal="left" vertical="center"/>
    </xf>
    <xf numFmtId="0" fontId="33" fillId="0" borderId="0" xfId="0" applyFont="1" applyAlignment="1">
      <alignment horizontal="center" vertical="center"/>
    </xf>
    <xf numFmtId="0" fontId="27" fillId="5" borderId="10" xfId="0" applyFont="1" applyFill="1" applyBorder="1" applyAlignment="1">
      <alignment horizontal="center" vertical="center" wrapText="1"/>
    </xf>
    <xf numFmtId="195" fontId="27" fillId="5" borderId="10" xfId="0" applyNumberFormat="1" applyFont="1" applyFill="1" applyBorder="1" applyAlignment="1">
      <alignment horizontal="right" vertical="center" shrinkToFit="1"/>
    </xf>
    <xf numFmtId="0" fontId="49" fillId="0" borderId="8" xfId="1" applyFont="1" applyBorder="1">
      <alignment vertical="center"/>
    </xf>
    <xf numFmtId="0" fontId="49" fillId="0" borderId="0" xfId="1" applyFont="1">
      <alignment vertical="center"/>
    </xf>
    <xf numFmtId="49" fontId="17" fillId="11" borderId="95" xfId="1" applyNumberFormat="1" applyFont="1" applyFill="1" applyBorder="1" applyAlignment="1" applyProtection="1">
      <alignment horizontal="left" vertical="center" indent="1"/>
      <protection locked="0"/>
    </xf>
    <xf numFmtId="49" fontId="17" fillId="11" borderId="107" xfId="7" applyNumberFormat="1" applyFont="1" applyFill="1" applyBorder="1" applyAlignment="1" applyProtection="1">
      <alignment horizontal="left" vertical="center" indent="1"/>
      <protection locked="0"/>
    </xf>
    <xf numFmtId="49" fontId="17" fillId="11" borderId="69" xfId="7" applyNumberFormat="1" applyFont="1" applyFill="1" applyBorder="1" applyAlignment="1" applyProtection="1">
      <alignment horizontal="left" vertical="center" indent="1"/>
      <protection locked="0"/>
    </xf>
    <xf numFmtId="49" fontId="17" fillId="11" borderId="108" xfId="7" applyNumberFormat="1" applyFont="1" applyFill="1" applyBorder="1" applyAlignment="1" applyProtection="1">
      <alignment horizontal="left" vertical="center" indent="1"/>
      <protection locked="0"/>
    </xf>
    <xf numFmtId="0" fontId="12" fillId="11" borderId="109" xfId="7" applyFill="1" applyBorder="1" applyAlignment="1">
      <alignment vertical="top"/>
    </xf>
    <xf numFmtId="0" fontId="12" fillId="11" borderId="28" xfId="7" applyFill="1" applyBorder="1" applyAlignment="1">
      <alignment vertical="top"/>
    </xf>
    <xf numFmtId="0" fontId="12" fillId="11" borderId="110" xfId="7" applyFill="1" applyBorder="1" applyAlignment="1">
      <alignment vertical="top"/>
    </xf>
    <xf numFmtId="0" fontId="12" fillId="11" borderId="111" xfId="7" applyFill="1" applyBorder="1" applyAlignment="1">
      <alignment vertical="top"/>
    </xf>
    <xf numFmtId="0" fontId="12" fillId="11" borderId="25" xfId="7" applyFill="1" applyBorder="1" applyAlignment="1">
      <alignment vertical="top"/>
    </xf>
    <xf numFmtId="0" fontId="12" fillId="11" borderId="112" xfId="7" applyFill="1" applyBorder="1" applyAlignment="1">
      <alignment vertical="top"/>
    </xf>
    <xf numFmtId="0" fontId="50" fillId="0" borderId="0" xfId="1" applyFont="1" applyAlignment="1">
      <alignment vertical="center" wrapText="1"/>
    </xf>
    <xf numFmtId="0" fontId="12" fillId="12" borderId="95" xfId="1" applyFill="1" applyBorder="1" applyAlignment="1">
      <alignment horizontal="left" vertical="center" indent="1"/>
    </xf>
    <xf numFmtId="0" fontId="17" fillId="11" borderId="95" xfId="1" applyFont="1" applyFill="1" applyBorder="1" applyAlignment="1" applyProtection="1">
      <alignment horizontal="left" vertical="center" indent="1"/>
      <protection locked="0"/>
    </xf>
    <xf numFmtId="212" fontId="17" fillId="12" borderId="95" xfId="1" applyNumberFormat="1" applyFont="1" applyFill="1" applyBorder="1" applyAlignment="1" applyProtection="1">
      <alignment horizontal="left" vertical="center" indent="1"/>
      <protection locked="0"/>
    </xf>
    <xf numFmtId="0" fontId="17" fillId="12" borderId="95" xfId="1" applyFont="1" applyFill="1" applyBorder="1" applyAlignment="1" applyProtection="1">
      <alignment horizontal="left" vertical="center" indent="1" shrinkToFit="1"/>
      <protection locked="0"/>
    </xf>
    <xf numFmtId="0" fontId="17" fillId="12" borderId="95" xfId="1" applyFont="1" applyFill="1" applyBorder="1" applyAlignment="1" applyProtection="1">
      <alignment horizontal="left" vertical="center" indent="1"/>
      <protection locked="0"/>
    </xf>
    <xf numFmtId="212" fontId="12" fillId="12" borderId="95" xfId="1" applyNumberFormat="1" applyFill="1" applyBorder="1" applyAlignment="1">
      <alignment horizontal="left" vertical="center" indent="1"/>
    </xf>
    <xf numFmtId="0" fontId="48" fillId="0" borderId="0" xfId="1" applyFont="1" applyAlignment="1">
      <alignment vertical="center" shrinkToFit="1"/>
    </xf>
    <xf numFmtId="0" fontId="27" fillId="0" borderId="10" xfId="0" applyFont="1" applyBorder="1" applyAlignment="1">
      <alignment horizontal="left" vertical="center" shrinkToFit="1"/>
    </xf>
    <xf numFmtId="0" fontId="27" fillId="5" borderId="10" xfId="0" applyFont="1" applyFill="1" applyBorder="1" applyAlignment="1">
      <alignment horizontal="left" vertical="center" shrinkToFit="1"/>
    </xf>
    <xf numFmtId="0" fontId="27" fillId="5" borderId="10" xfId="0" applyFont="1" applyFill="1" applyBorder="1" applyAlignment="1">
      <alignment horizontal="left" vertical="center" wrapText="1"/>
    </xf>
    <xf numFmtId="0" fontId="27" fillId="5" borderId="10" xfId="0" applyFont="1" applyFill="1" applyBorder="1" applyAlignment="1">
      <alignment horizontal="center" vertical="center" shrinkToFit="1"/>
    </xf>
    <xf numFmtId="0" fontId="76" fillId="0" borderId="0" xfId="0" applyFont="1">
      <alignment vertical="center"/>
    </xf>
  </cellXfs>
  <cellStyles count="17">
    <cellStyle name="パーセント" xfId="6" builtinId="5"/>
    <cellStyle name="桁区切り" xfId="5" builtinId="6"/>
    <cellStyle name="桁区切り 2" xfId="8" xr:uid="{B2BACE85-090E-493C-8955-20542C2E8800}"/>
    <cellStyle name="桁区切り 3" xfId="2" xr:uid="{00000000-0005-0000-0000-000002000000}"/>
    <cellStyle name="桁区切り 3 2" xfId="11" xr:uid="{82B2A603-CC4F-4C66-AC7C-7D8E0B316283}"/>
    <cellStyle name="桁区切り 3 3" xfId="10" xr:uid="{D48B38FE-4BD6-4A3D-A26D-7A51037744E4}"/>
    <cellStyle name="桁区切り 4" xfId="4" xr:uid="{00000000-0005-0000-0000-000003000000}"/>
    <cellStyle name="標準" xfId="0" builtinId="0"/>
    <cellStyle name="標準 2" xfId="1" xr:uid="{00000000-0005-0000-0000-000005000000}"/>
    <cellStyle name="標準 2 2" xfId="12" xr:uid="{100EC778-D4B4-4862-BD9D-015752885A32}"/>
    <cellStyle name="標準 2 2 2" xfId="16" xr:uid="{12E4E701-2D0E-4767-8B90-95ADAAC083B1}"/>
    <cellStyle name="標準 2 3" xfId="9" xr:uid="{8984093E-51DD-4E0F-A8D4-5EFE23DBE4B8}"/>
    <cellStyle name="標準 2 4" xfId="15" xr:uid="{C5CDA023-A5A3-44B0-9D6E-510C8145555D}"/>
    <cellStyle name="標準 3" xfId="14" xr:uid="{3C35B1A8-1936-4B91-8FC8-24A2BB8FAD36}"/>
    <cellStyle name="標準 4 2" xfId="3" xr:uid="{00000000-0005-0000-0000-000006000000}"/>
    <cellStyle name="標準 5" xfId="13" xr:uid="{47BE86FB-24C7-4684-9F82-50A74D49BF9D}"/>
    <cellStyle name="標準_◎支払先マスター入力原票(入力らくらく版)1" xfId="7" xr:uid="{6C7E720A-2B5E-428F-AA85-2BBD6F3A418D}"/>
  </cellStyles>
  <dxfs count="0"/>
  <tableStyles count="0" defaultTableStyle="TableStyleMedium2" defaultPivotStyle="PivotStyleLight16"/>
  <colors>
    <mruColors>
      <color rgb="FFFFFFCC"/>
      <color rgb="FF0066FF"/>
      <color rgb="FFCCFF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1.xml"/><Relationship Id="rId63"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3.xml"/><Relationship Id="rId61"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2.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13</xdr:col>
      <xdr:colOff>142500</xdr:colOff>
      <xdr:row>28</xdr:row>
      <xdr:rowOff>112059</xdr:rowOff>
    </xdr:from>
    <xdr:to>
      <xdr:col>18</xdr:col>
      <xdr:colOff>638735</xdr:colOff>
      <xdr:row>34</xdr:row>
      <xdr:rowOff>78441</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9308912" y="6689912"/>
          <a:ext cx="3914029" cy="1311088"/>
        </a:xfrm>
        <a:prstGeom prst="wedgeRectCallout">
          <a:avLst>
            <a:gd name="adj1" fmla="val -73098"/>
            <a:gd name="adj2" fmla="val -32156"/>
          </a:avLst>
        </a:prstGeom>
        <a:solidFill>
          <a:srgbClr val="FFFFCC"/>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lang="ja-JP" altLang="en-US" sz="1100" b="0" i="0" u="none" strike="noStrike">
              <a:solidFill>
                <a:schemeClr val="dk1"/>
              </a:solidFill>
              <a:effectLst/>
              <a:latin typeface="+mn-lt"/>
              <a:ea typeface="+mn-ea"/>
              <a:cs typeface="+mn-cs"/>
            </a:rPr>
            <a:t>○</a:t>
          </a:r>
          <a:r>
            <a:rPr lang="ja-JP" altLang="en-US"/>
            <a:t> </a:t>
          </a:r>
          <a:endParaRPr lang="en-US" altLang="ja-JP" sz="1100" b="1" i="0" u="none" strike="noStrike">
            <a:solidFill>
              <a:schemeClr val="dk1"/>
            </a:solidFill>
            <a:effectLst/>
            <a:latin typeface="+mn-lt"/>
            <a:ea typeface="+mn-ea"/>
            <a:cs typeface="+mn-cs"/>
          </a:endParaRPr>
        </a:p>
        <a:p>
          <a:pPr algn="l"/>
          <a:r>
            <a:rPr kumimoji="1" lang="en-US" altLang="ja-JP" sz="1100">
              <a:solidFill>
                <a:sysClr val="windowText" lastClr="000000"/>
              </a:solidFill>
            </a:rPr>
            <a:t>【</a:t>
          </a:r>
          <a:r>
            <a:rPr kumimoji="1" lang="ja-JP" altLang="en-US" sz="1100">
              <a:solidFill>
                <a:sysClr val="windowText" lastClr="000000"/>
              </a:solidFill>
            </a:rPr>
            <a:t>三国型実務</a:t>
          </a:r>
          <a:r>
            <a:rPr kumimoji="1" lang="en-US" altLang="ja-JP" sz="1100">
              <a:solidFill>
                <a:sysClr val="windowText" lastClr="000000"/>
              </a:solidFill>
            </a:rPr>
            <a:t>】</a:t>
          </a:r>
          <a:r>
            <a:rPr kumimoji="1" lang="ja-JP" altLang="ja-JP" sz="1100">
              <a:solidFill>
                <a:schemeClr val="dk1"/>
              </a:solidFill>
              <a:effectLst/>
              <a:latin typeface="+mn-lt"/>
              <a:ea typeface="+mn-ea"/>
              <a:cs typeface="+mn-cs"/>
            </a:rPr>
            <a:t>の場合</a:t>
          </a:r>
          <a:r>
            <a:rPr kumimoji="1" lang="ja-JP" altLang="en-US" sz="1100">
              <a:solidFill>
                <a:sysClr val="windowText" lastClr="000000"/>
              </a:solidFill>
              <a:effectLst/>
              <a:latin typeface="+mn-lt"/>
              <a:ea typeface="+mn-ea"/>
              <a:cs typeface="+mn-cs"/>
            </a:rPr>
            <a:t>は、</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「⑰</a:t>
          </a:r>
          <a:r>
            <a:rPr lang="en-US" altLang="ja-JP">
              <a:solidFill>
                <a:sysClr val="windowText" lastClr="000000"/>
              </a:solidFill>
              <a:effectLst/>
            </a:rPr>
            <a:t>-b</a:t>
          </a:r>
          <a:r>
            <a:rPr lang="ja-JP" altLang="en-US">
              <a:solidFill>
                <a:sysClr val="windowText" lastClr="000000"/>
              </a:solidFill>
              <a:effectLst/>
            </a:rPr>
            <a:t>　（三国型実務）実績日程表」を作成してください。</a:t>
          </a:r>
          <a:endParaRPr lang="en-US"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派遣講師がいる場合は、「⑰ 海外研修実績日程表」</a:t>
          </a:r>
          <a:endParaRPr lang="en-US"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および「⑱ 出張業務日程表、滞在費（実績）」も作成してください。</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twoCellAnchor>
    <xdr:from>
      <xdr:col>13</xdr:col>
      <xdr:colOff>134470</xdr:colOff>
      <xdr:row>6</xdr:row>
      <xdr:rowOff>160057</xdr:rowOff>
    </xdr:from>
    <xdr:to>
      <xdr:col>20</xdr:col>
      <xdr:colOff>0</xdr:colOff>
      <xdr:row>10</xdr:row>
      <xdr:rowOff>168089</xdr:rowOff>
    </xdr:to>
    <xdr:sp macro="" textlink="">
      <xdr:nvSpPr>
        <xdr:cNvPr id="8" name="吹き出し: 四角形 7">
          <a:extLst>
            <a:ext uri="{FF2B5EF4-FFF2-40B4-BE49-F238E27FC236}">
              <a16:creationId xmlns:a16="http://schemas.microsoft.com/office/drawing/2014/main" id="{00000000-0008-0000-0000-000008000000}"/>
            </a:ext>
          </a:extLst>
        </xdr:cNvPr>
        <xdr:cNvSpPr/>
      </xdr:nvSpPr>
      <xdr:spPr>
        <a:xfrm>
          <a:off x="9300882" y="1504763"/>
          <a:ext cx="4650442" cy="904502"/>
        </a:xfrm>
        <a:prstGeom prst="wedgeRectCallout">
          <a:avLst>
            <a:gd name="adj1" fmla="val -66833"/>
            <a:gd name="adj2" fmla="val -29678"/>
          </a:avLst>
        </a:prstGeom>
        <a:solidFill>
          <a:srgbClr val="FFFFCC"/>
        </a:solidFill>
        <a:ln>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第三国型実務</a:t>
          </a:r>
          <a:r>
            <a:rPr kumimoji="1" lang="en-US" altLang="ja-JP" sz="1100">
              <a:solidFill>
                <a:sysClr val="windowText" lastClr="000000"/>
              </a:solidFill>
            </a:rPr>
            <a:t>】</a:t>
          </a:r>
          <a:r>
            <a:rPr kumimoji="1" lang="ja-JP" altLang="ja-JP" sz="1100">
              <a:solidFill>
                <a:sysClr val="windowText" lastClr="000000"/>
              </a:solidFill>
              <a:effectLst/>
              <a:latin typeface="+mn-lt"/>
              <a:ea typeface="+mn-ea"/>
              <a:cs typeface="+mn-cs"/>
            </a:rPr>
            <a:t>の場合</a:t>
          </a:r>
          <a:r>
            <a:rPr kumimoji="1" lang="ja-JP" altLang="en-US" sz="1100">
              <a:solidFill>
                <a:sysClr val="windowText" lastClr="000000"/>
              </a:solidFill>
              <a:effectLst/>
              <a:latin typeface="+mn-lt"/>
              <a:ea typeface="+mn-ea"/>
              <a:cs typeface="+mn-cs"/>
            </a:rPr>
            <a:t>は、</a:t>
          </a:r>
          <a:endParaRPr kumimoji="1" lang="en-US" altLang="ja-JP" sz="1100">
            <a:solidFill>
              <a:sysClr val="windowText" lastClr="000000"/>
            </a:solidFill>
            <a:effectLst/>
            <a:latin typeface="+mn-lt"/>
            <a:ea typeface="+mn-ea"/>
            <a:cs typeface="+mn-cs"/>
          </a:endParaRPr>
        </a:p>
        <a:p>
          <a:pPr algn="l"/>
          <a:r>
            <a:rPr lang="ja-JP" altLang="en-US">
              <a:solidFill>
                <a:sysClr val="windowText" lastClr="000000"/>
              </a:solidFill>
              <a:effectLst/>
            </a:rPr>
            <a:t>「②</a:t>
          </a:r>
          <a:r>
            <a:rPr lang="en-US" altLang="ja-JP">
              <a:solidFill>
                <a:sysClr val="windowText" lastClr="000000"/>
              </a:solidFill>
              <a:effectLst/>
            </a:rPr>
            <a:t>-b</a:t>
          </a:r>
          <a:r>
            <a:rPr lang="ja-JP" altLang="en-US">
              <a:solidFill>
                <a:sysClr val="windowText" lastClr="000000"/>
              </a:solidFill>
              <a:effectLst/>
            </a:rPr>
            <a:t>　三国型実務日程案」を作成してください。</a:t>
          </a:r>
          <a:endParaRPr lang="en-US"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派遣講師がいる場合は、併せて「② 海外研修日程案」も作成してください。</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twoCellAnchor>
    <xdr:from>
      <xdr:col>13</xdr:col>
      <xdr:colOff>224116</xdr:colOff>
      <xdr:row>14</xdr:row>
      <xdr:rowOff>78444</xdr:rowOff>
    </xdr:from>
    <xdr:to>
      <xdr:col>19</xdr:col>
      <xdr:colOff>145676</xdr:colOff>
      <xdr:row>20</xdr:row>
      <xdr:rowOff>89647</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9390528" y="3216091"/>
          <a:ext cx="4022913" cy="1355909"/>
        </a:xfrm>
        <a:prstGeom prst="wedgeRectCallout">
          <a:avLst>
            <a:gd name="adj1" fmla="val -73098"/>
            <a:gd name="adj2" fmla="val -32156"/>
          </a:avLst>
        </a:prstGeom>
        <a:solidFill>
          <a:srgbClr val="FFFFCC"/>
        </a:solidFill>
        <a:ln>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第三国型実務</a:t>
          </a:r>
          <a:r>
            <a:rPr kumimoji="1" lang="en-US" altLang="ja-JP" sz="1100">
              <a:solidFill>
                <a:sysClr val="windowText" lastClr="000000"/>
              </a:solidFill>
            </a:rPr>
            <a:t>】</a:t>
          </a:r>
          <a:r>
            <a:rPr kumimoji="1" lang="ja-JP" altLang="ja-JP" sz="1100">
              <a:solidFill>
                <a:sysClr val="windowText" lastClr="000000"/>
              </a:solidFill>
              <a:effectLst/>
              <a:latin typeface="+mn-lt"/>
              <a:ea typeface="+mn-ea"/>
              <a:cs typeface="+mn-cs"/>
            </a:rPr>
            <a:t>の場合</a:t>
          </a:r>
          <a:r>
            <a:rPr kumimoji="1" lang="ja-JP" altLang="en-US" sz="1100">
              <a:solidFill>
                <a:sysClr val="windowText" lastClr="000000"/>
              </a:solidFill>
              <a:effectLst/>
              <a:latin typeface="+mn-lt"/>
              <a:ea typeface="+mn-ea"/>
              <a:cs typeface="+mn-cs"/>
            </a:rPr>
            <a:t>は、</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派遣講師がいる場合のみ当該派遣講師についての</a:t>
          </a:r>
          <a:endParaRPr lang="en-US"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「⑥ 講師・管理員略歴書」を作成してください。</a:t>
          </a:r>
          <a:endParaRPr lang="en-US"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rPr>
            <a:t>また当該派遣講師について「⑨ 個人情報取り扱いについて」</a:t>
          </a:r>
          <a:endParaRPr kumimoji="1" lang="en-US" altLang="ja-JP" sz="110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rPr>
            <a:t>および「⑩</a:t>
          </a:r>
          <a:r>
            <a:rPr kumimoji="1" lang="en-US" altLang="ja-JP" sz="1100">
              <a:solidFill>
                <a:sysClr val="windowText" lastClr="000000"/>
              </a:solidFill>
              <a:effectLst/>
            </a:rPr>
            <a:t>-1 </a:t>
          </a:r>
          <a:r>
            <a:rPr kumimoji="1" lang="ja-JP" altLang="en-US" sz="1100">
              <a:solidFill>
                <a:sysClr val="windowText" lastClr="000000"/>
              </a:solidFill>
              <a:effectLst/>
            </a:rPr>
            <a:t>出張業務日程表、緊急連絡先」を作成してください。</a:t>
          </a:r>
          <a:endParaRPr kumimoji="1" lang="ja-JP" altLang="en-US" sz="1100">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11</xdr:col>
      <xdr:colOff>448983</xdr:colOff>
      <xdr:row>30</xdr:row>
      <xdr:rowOff>19052</xdr:rowOff>
    </xdr:from>
    <xdr:to>
      <xdr:col>15</xdr:col>
      <xdr:colOff>247276</xdr:colOff>
      <xdr:row>32</xdr:row>
      <xdr:rowOff>161925</xdr:rowOff>
    </xdr:to>
    <xdr:sp macro="" textlink="">
      <xdr:nvSpPr>
        <xdr:cNvPr id="2" name="テキスト ボックス 1">
          <a:extLst>
            <a:ext uri="{FF2B5EF4-FFF2-40B4-BE49-F238E27FC236}">
              <a16:creationId xmlns:a16="http://schemas.microsoft.com/office/drawing/2014/main" id="{98C7ADB6-4EA7-49CF-95EB-3DD904076A5B}"/>
            </a:ext>
          </a:extLst>
        </xdr:cNvPr>
        <xdr:cNvSpPr txBox="1"/>
      </xdr:nvSpPr>
      <xdr:spPr>
        <a:xfrm>
          <a:off x="6964083" y="6057902"/>
          <a:ext cx="2541493" cy="438148"/>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050" b="0" i="0" baseline="0">
              <a:solidFill>
                <a:schemeClr val="dk1"/>
              </a:solidFill>
              <a:effectLst/>
              <a:latin typeface="+mn-lt"/>
              <a:ea typeface="+mn-ea"/>
              <a:cs typeface="+mn-cs"/>
            </a:rPr>
            <a:t>該当するものにプルダウンより選択して「レ」を入れてください。</a:t>
          </a:r>
          <a:endParaRPr lang="ja-JP" altLang="ja-JP" sz="1050">
            <a:effectLst/>
          </a:endParaRPr>
        </a:p>
      </xdr:txBody>
    </xdr:sp>
    <xdr:clientData/>
  </xdr:twoCellAnchor>
  <xdr:twoCellAnchor>
    <xdr:from>
      <xdr:col>11</xdr:col>
      <xdr:colOff>114300</xdr:colOff>
      <xdr:row>21</xdr:row>
      <xdr:rowOff>66675</xdr:rowOff>
    </xdr:from>
    <xdr:to>
      <xdr:col>11</xdr:col>
      <xdr:colOff>357717</xdr:colOff>
      <xdr:row>40</xdr:row>
      <xdr:rowOff>133350</xdr:rowOff>
    </xdr:to>
    <xdr:sp macro="" textlink="">
      <xdr:nvSpPr>
        <xdr:cNvPr id="3" name="右中かっこ 2">
          <a:extLst>
            <a:ext uri="{FF2B5EF4-FFF2-40B4-BE49-F238E27FC236}">
              <a16:creationId xmlns:a16="http://schemas.microsoft.com/office/drawing/2014/main" id="{E96C0635-0FD6-4813-A02F-0787010760BE}"/>
            </a:ext>
          </a:extLst>
        </xdr:cNvPr>
        <xdr:cNvSpPr/>
      </xdr:nvSpPr>
      <xdr:spPr>
        <a:xfrm>
          <a:off x="6629400" y="4610100"/>
          <a:ext cx="243417" cy="3181350"/>
        </a:xfrm>
        <a:prstGeom prst="righ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247650</xdr:colOff>
      <xdr:row>5</xdr:row>
      <xdr:rowOff>123824</xdr:rowOff>
    </xdr:from>
    <xdr:to>
      <xdr:col>15</xdr:col>
      <xdr:colOff>581025</xdr:colOff>
      <xdr:row>16</xdr:row>
      <xdr:rowOff>85724</xdr:rowOff>
    </xdr:to>
    <xdr:sp macro="" textlink="">
      <xdr:nvSpPr>
        <xdr:cNvPr id="5" name="テキスト ボックス 4">
          <a:extLst>
            <a:ext uri="{FF2B5EF4-FFF2-40B4-BE49-F238E27FC236}">
              <a16:creationId xmlns:a16="http://schemas.microsoft.com/office/drawing/2014/main" id="{F679C434-ACA1-4912-A9CE-200CC7BC5005}"/>
            </a:ext>
          </a:extLst>
        </xdr:cNvPr>
        <xdr:cNvSpPr txBox="1"/>
      </xdr:nvSpPr>
      <xdr:spPr>
        <a:xfrm>
          <a:off x="6762750" y="981074"/>
          <a:ext cx="3076575" cy="25050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・本シートは中堅・中小企業のみご提出ください。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lt"/>
              <a:ea typeface="+mn-ea"/>
              <a:cs typeface="+mn-cs"/>
            </a:rPr>
            <a:t>・白色セルで青文字が入力されているセルは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変更があったセルを直接修正してください。</a:t>
          </a:r>
          <a:endParaRPr lang="ja-JP" altLang="ja-JP">
            <a:solidFill>
              <a:srgbClr val="FF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19</xdr:col>
      <xdr:colOff>390712</xdr:colOff>
      <xdr:row>28</xdr:row>
      <xdr:rowOff>69478</xdr:rowOff>
    </xdr:from>
    <xdr:to>
      <xdr:col>23</xdr:col>
      <xdr:colOff>560294</xdr:colOff>
      <xdr:row>30</xdr:row>
      <xdr:rowOff>134471</xdr:rowOff>
    </xdr:to>
    <xdr:sp macro="" textlink="">
      <xdr:nvSpPr>
        <xdr:cNvPr id="3" name="テキスト ボックス 2">
          <a:extLst>
            <a:ext uri="{FF2B5EF4-FFF2-40B4-BE49-F238E27FC236}">
              <a16:creationId xmlns:a16="http://schemas.microsoft.com/office/drawing/2014/main" id="{7ED9B280-AC8E-44AB-90D6-2B7BD5B4571A}"/>
            </a:ext>
          </a:extLst>
        </xdr:cNvPr>
        <xdr:cNvSpPr txBox="1"/>
      </xdr:nvSpPr>
      <xdr:spPr>
        <a:xfrm>
          <a:off x="8335683" y="6344772"/>
          <a:ext cx="2903817" cy="513228"/>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第三国実務型の場合は現地講師についての記載は不要です。</a:t>
          </a:r>
          <a:endParaRPr lang="ja-JP" altLang="ja-JP" sz="1050">
            <a:effectLst/>
          </a:endParaRPr>
        </a:p>
      </xdr:txBody>
    </xdr:sp>
    <xdr:clientData/>
  </xdr:twoCellAnchor>
  <xdr:twoCellAnchor>
    <xdr:from>
      <xdr:col>19</xdr:col>
      <xdr:colOff>123264</xdr:colOff>
      <xdr:row>25</xdr:row>
      <xdr:rowOff>33618</xdr:rowOff>
    </xdr:from>
    <xdr:to>
      <xdr:col>19</xdr:col>
      <xdr:colOff>291353</xdr:colOff>
      <xdr:row>34</xdr:row>
      <xdr:rowOff>123265</xdr:rowOff>
    </xdr:to>
    <xdr:sp macro="" textlink="">
      <xdr:nvSpPr>
        <xdr:cNvPr id="4" name="右中かっこ 3">
          <a:extLst>
            <a:ext uri="{FF2B5EF4-FFF2-40B4-BE49-F238E27FC236}">
              <a16:creationId xmlns:a16="http://schemas.microsoft.com/office/drawing/2014/main" id="{D6D8926A-EB65-4F58-AD13-6BC1956C84A7}"/>
            </a:ext>
          </a:extLst>
        </xdr:cNvPr>
        <xdr:cNvSpPr/>
      </xdr:nvSpPr>
      <xdr:spPr>
        <a:xfrm>
          <a:off x="8068235" y="5636559"/>
          <a:ext cx="168089" cy="1882588"/>
        </a:xfrm>
        <a:prstGeom prst="righ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89647</xdr:colOff>
      <xdr:row>87</xdr:row>
      <xdr:rowOff>89647</xdr:rowOff>
    </xdr:from>
    <xdr:to>
      <xdr:col>19</xdr:col>
      <xdr:colOff>313765</xdr:colOff>
      <xdr:row>94</xdr:row>
      <xdr:rowOff>100853</xdr:rowOff>
    </xdr:to>
    <xdr:sp macro="" textlink="">
      <xdr:nvSpPr>
        <xdr:cNvPr id="6" name="右中かっこ 5">
          <a:extLst>
            <a:ext uri="{FF2B5EF4-FFF2-40B4-BE49-F238E27FC236}">
              <a16:creationId xmlns:a16="http://schemas.microsoft.com/office/drawing/2014/main" id="{B4F27C40-7C6D-4C57-83A3-F869AFB473FC}"/>
            </a:ext>
          </a:extLst>
        </xdr:cNvPr>
        <xdr:cNvSpPr/>
      </xdr:nvSpPr>
      <xdr:spPr>
        <a:xfrm>
          <a:off x="8034618" y="19363765"/>
          <a:ext cx="224118" cy="1580029"/>
        </a:xfrm>
        <a:prstGeom prst="righ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289860</xdr:colOff>
      <xdr:row>79</xdr:row>
      <xdr:rowOff>203950</xdr:rowOff>
    </xdr:from>
    <xdr:to>
      <xdr:col>23</xdr:col>
      <xdr:colOff>97118</xdr:colOff>
      <xdr:row>82</xdr:row>
      <xdr:rowOff>28575</xdr:rowOff>
    </xdr:to>
    <xdr:sp macro="" textlink="">
      <xdr:nvSpPr>
        <xdr:cNvPr id="7" name="テキスト ボックス 6">
          <a:extLst>
            <a:ext uri="{FF2B5EF4-FFF2-40B4-BE49-F238E27FC236}">
              <a16:creationId xmlns:a16="http://schemas.microsoft.com/office/drawing/2014/main" id="{180209F3-0463-419C-A835-7F3138AE5E44}"/>
            </a:ext>
          </a:extLst>
        </xdr:cNvPr>
        <xdr:cNvSpPr txBox="1"/>
      </xdr:nvSpPr>
      <xdr:spPr>
        <a:xfrm>
          <a:off x="8233710" y="17291800"/>
          <a:ext cx="2550458" cy="48185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050" b="0" i="0" baseline="0">
              <a:solidFill>
                <a:schemeClr val="dk1"/>
              </a:solidFill>
              <a:effectLst/>
              <a:latin typeface="+mn-lt"/>
              <a:ea typeface="+mn-ea"/>
              <a:cs typeface="+mn-cs"/>
            </a:rPr>
            <a:t>該当するものにプルダウンより選択して「レ」を入れてください。</a:t>
          </a:r>
          <a:endParaRPr lang="ja-JP" altLang="ja-JP" sz="1050">
            <a:effectLst/>
          </a:endParaRPr>
        </a:p>
      </xdr:txBody>
    </xdr:sp>
    <xdr:clientData/>
  </xdr:twoCellAnchor>
  <xdr:twoCellAnchor>
    <xdr:from>
      <xdr:col>19</xdr:col>
      <xdr:colOff>78440</xdr:colOff>
      <xdr:row>79</xdr:row>
      <xdr:rowOff>89647</xdr:rowOff>
    </xdr:from>
    <xdr:to>
      <xdr:col>19</xdr:col>
      <xdr:colOff>221004</xdr:colOff>
      <xdr:row>81</xdr:row>
      <xdr:rowOff>144555</xdr:rowOff>
    </xdr:to>
    <xdr:sp macro="" textlink="">
      <xdr:nvSpPr>
        <xdr:cNvPr id="8" name="右中かっこ 7">
          <a:extLst>
            <a:ext uri="{FF2B5EF4-FFF2-40B4-BE49-F238E27FC236}">
              <a16:creationId xmlns:a16="http://schemas.microsoft.com/office/drawing/2014/main" id="{5693DF19-982B-45C5-A6C7-4409783DFC4A}"/>
            </a:ext>
          </a:extLst>
        </xdr:cNvPr>
        <xdr:cNvSpPr/>
      </xdr:nvSpPr>
      <xdr:spPr>
        <a:xfrm>
          <a:off x="8023411" y="17570823"/>
          <a:ext cx="142564" cy="503144"/>
        </a:xfrm>
        <a:prstGeom prst="righ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392205</xdr:colOff>
      <xdr:row>90</xdr:row>
      <xdr:rowOff>67234</xdr:rowOff>
    </xdr:from>
    <xdr:to>
      <xdr:col>23</xdr:col>
      <xdr:colOff>199463</xdr:colOff>
      <xdr:row>92</xdr:row>
      <xdr:rowOff>114299</xdr:rowOff>
    </xdr:to>
    <xdr:sp macro="" textlink="">
      <xdr:nvSpPr>
        <xdr:cNvPr id="9" name="テキスト ボックス 8">
          <a:extLst>
            <a:ext uri="{FF2B5EF4-FFF2-40B4-BE49-F238E27FC236}">
              <a16:creationId xmlns:a16="http://schemas.microsoft.com/office/drawing/2014/main" id="{D93687DA-723B-4603-A065-BD529627A28D}"/>
            </a:ext>
          </a:extLst>
        </xdr:cNvPr>
        <xdr:cNvSpPr txBox="1"/>
      </xdr:nvSpPr>
      <xdr:spPr>
        <a:xfrm>
          <a:off x="8336055" y="19564909"/>
          <a:ext cx="2550458" cy="48521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050" b="0" i="0" baseline="0">
              <a:solidFill>
                <a:schemeClr val="dk1"/>
              </a:solidFill>
              <a:effectLst/>
              <a:latin typeface="+mn-lt"/>
              <a:ea typeface="+mn-ea"/>
              <a:cs typeface="+mn-cs"/>
            </a:rPr>
            <a:t>該当するものにプルダウンより選択して「レ」を入れてください。</a:t>
          </a:r>
          <a:endParaRPr lang="ja-JP" altLang="ja-JP" sz="1050">
            <a:effectLst/>
          </a:endParaRPr>
        </a:p>
      </xdr:txBody>
    </xdr:sp>
    <xdr:clientData/>
  </xdr:twoCellAnchor>
  <xdr:twoCellAnchor>
    <xdr:from>
      <xdr:col>19</xdr:col>
      <xdr:colOff>381000</xdr:colOff>
      <xdr:row>52</xdr:row>
      <xdr:rowOff>22412</xdr:rowOff>
    </xdr:from>
    <xdr:to>
      <xdr:col>23</xdr:col>
      <xdr:colOff>57150</xdr:colOff>
      <xdr:row>54</xdr:row>
      <xdr:rowOff>28575</xdr:rowOff>
    </xdr:to>
    <xdr:sp macro="" textlink="">
      <xdr:nvSpPr>
        <xdr:cNvPr id="10" name="テキスト ボックス 9">
          <a:extLst>
            <a:ext uri="{FF2B5EF4-FFF2-40B4-BE49-F238E27FC236}">
              <a16:creationId xmlns:a16="http://schemas.microsoft.com/office/drawing/2014/main" id="{4AF051AE-A0F0-4472-9D3E-1A9988D76C36}"/>
            </a:ext>
          </a:extLst>
        </xdr:cNvPr>
        <xdr:cNvSpPr txBox="1"/>
      </xdr:nvSpPr>
      <xdr:spPr>
        <a:xfrm>
          <a:off x="8324850" y="11195237"/>
          <a:ext cx="2419350" cy="444313"/>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050" b="0" i="0" baseline="0">
              <a:solidFill>
                <a:schemeClr val="dk1"/>
              </a:solidFill>
              <a:effectLst/>
              <a:latin typeface="+mn-lt"/>
              <a:ea typeface="+mn-ea"/>
              <a:cs typeface="+mn-cs"/>
            </a:rPr>
            <a:t>該当するものにプルダウンより選択して「レ」を入れてください。</a:t>
          </a:r>
          <a:endParaRPr lang="ja-JP" altLang="ja-JP" sz="1050">
            <a:effectLst/>
          </a:endParaRPr>
        </a:p>
      </xdr:txBody>
    </xdr:sp>
    <xdr:clientData/>
  </xdr:twoCellAnchor>
  <xdr:twoCellAnchor>
    <xdr:from>
      <xdr:col>19</xdr:col>
      <xdr:colOff>78441</xdr:colOff>
      <xdr:row>46</xdr:row>
      <xdr:rowOff>145677</xdr:rowOff>
    </xdr:from>
    <xdr:to>
      <xdr:col>19</xdr:col>
      <xdr:colOff>280147</xdr:colOff>
      <xdr:row>58</xdr:row>
      <xdr:rowOff>168088</xdr:rowOff>
    </xdr:to>
    <xdr:sp macro="" textlink="">
      <xdr:nvSpPr>
        <xdr:cNvPr id="11" name="右中かっこ 10">
          <a:extLst>
            <a:ext uri="{FF2B5EF4-FFF2-40B4-BE49-F238E27FC236}">
              <a16:creationId xmlns:a16="http://schemas.microsoft.com/office/drawing/2014/main" id="{F9952CBA-61D7-40AB-B088-1A03E931BB72}"/>
            </a:ext>
          </a:extLst>
        </xdr:cNvPr>
        <xdr:cNvSpPr/>
      </xdr:nvSpPr>
      <xdr:spPr>
        <a:xfrm>
          <a:off x="8023412" y="10230971"/>
          <a:ext cx="201706" cy="2711823"/>
        </a:xfrm>
        <a:prstGeom prst="righ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142875</xdr:colOff>
      <xdr:row>2</xdr:row>
      <xdr:rowOff>219074</xdr:rowOff>
    </xdr:from>
    <xdr:to>
      <xdr:col>23</xdr:col>
      <xdr:colOff>476250</xdr:colOff>
      <xdr:row>14</xdr:row>
      <xdr:rowOff>95249</xdr:rowOff>
    </xdr:to>
    <xdr:sp macro="" textlink="">
      <xdr:nvSpPr>
        <xdr:cNvPr id="2" name="テキスト ボックス 1">
          <a:extLst>
            <a:ext uri="{FF2B5EF4-FFF2-40B4-BE49-F238E27FC236}">
              <a16:creationId xmlns:a16="http://schemas.microsoft.com/office/drawing/2014/main" id="{CABD548A-E456-46D8-BB88-E5CE41F5DEE9}"/>
            </a:ext>
          </a:extLst>
        </xdr:cNvPr>
        <xdr:cNvSpPr txBox="1"/>
      </xdr:nvSpPr>
      <xdr:spPr>
        <a:xfrm>
          <a:off x="8086725" y="657224"/>
          <a:ext cx="3076575" cy="25050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rtl="0" eaLnBrk="1" fontAlgn="auto" latinLnBrk="0" hangingPunct="1"/>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a:t>
          </a:r>
          <a:r>
            <a:rPr lang="ja-JP" altLang="en-US" sz="1100" b="1" i="0" baseline="0">
              <a:solidFill>
                <a:srgbClr val="FF0000"/>
              </a:solidFill>
              <a:effectLst/>
              <a:latin typeface="+mn-ea"/>
              <a:ea typeface="+mn-ea"/>
              <a:cs typeface="+mn-cs"/>
            </a:rPr>
            <a:t>黄色セルに</a:t>
          </a:r>
          <a:r>
            <a:rPr lang="ja-JP" altLang="ja-JP" sz="1100" b="1" i="0" baseline="0">
              <a:solidFill>
                <a:srgbClr val="FF0000"/>
              </a:solidFill>
              <a:effectLst/>
              <a:latin typeface="+mn-ea"/>
              <a:ea typeface="+mn-ea"/>
              <a:cs typeface="+mn-cs"/>
            </a:rPr>
            <a:t>青文字で入力されている</a:t>
          </a:r>
          <a:r>
            <a:rPr lang="ja-JP" altLang="en-US" sz="1100" b="1" i="0" baseline="0">
              <a:solidFill>
                <a:srgbClr val="FF0000"/>
              </a:solidFill>
              <a:effectLst/>
              <a:latin typeface="+mn-ea"/>
              <a:ea typeface="+mn-ea"/>
              <a:cs typeface="+mn-cs"/>
            </a:rPr>
            <a:t>部分</a:t>
          </a:r>
          <a:r>
            <a:rPr lang="ja-JP" altLang="ja-JP" sz="1100" b="1" i="0" baseline="0">
              <a:solidFill>
                <a:srgbClr val="FF0000"/>
              </a:solidFill>
              <a:effectLst/>
              <a:latin typeface="+mn-ea"/>
              <a:ea typeface="+mn-ea"/>
              <a:cs typeface="+mn-cs"/>
            </a:rPr>
            <a:t>は</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記入例です。上書きして構いません）</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lt"/>
              <a:ea typeface="+mn-ea"/>
              <a:cs typeface="+mn-cs"/>
            </a:rPr>
            <a:t>・白色セルで青文字が入力されているセルは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変更があったセルを直接修正してください。</a:t>
          </a:r>
          <a:endParaRPr lang="ja-JP" altLang="ja-JP">
            <a:solidFill>
              <a:srgbClr val="FF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19</xdr:col>
      <xdr:colOff>56030</xdr:colOff>
      <xdr:row>46</xdr:row>
      <xdr:rowOff>112059</xdr:rowOff>
    </xdr:from>
    <xdr:to>
      <xdr:col>19</xdr:col>
      <xdr:colOff>257736</xdr:colOff>
      <xdr:row>58</xdr:row>
      <xdr:rowOff>134470</xdr:rowOff>
    </xdr:to>
    <xdr:sp macro="" textlink="">
      <xdr:nvSpPr>
        <xdr:cNvPr id="3" name="右中かっこ 2">
          <a:extLst>
            <a:ext uri="{FF2B5EF4-FFF2-40B4-BE49-F238E27FC236}">
              <a16:creationId xmlns:a16="http://schemas.microsoft.com/office/drawing/2014/main" id="{C512D46C-0230-4F4A-B9C9-F851C53C144A}"/>
            </a:ext>
          </a:extLst>
        </xdr:cNvPr>
        <xdr:cNvSpPr/>
      </xdr:nvSpPr>
      <xdr:spPr>
        <a:xfrm>
          <a:off x="8001001" y="10197353"/>
          <a:ext cx="201706" cy="2711823"/>
        </a:xfrm>
        <a:prstGeom prst="righ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44823</xdr:colOff>
      <xdr:row>79</xdr:row>
      <xdr:rowOff>123265</xdr:rowOff>
    </xdr:from>
    <xdr:to>
      <xdr:col>19</xdr:col>
      <xdr:colOff>187387</xdr:colOff>
      <xdr:row>81</xdr:row>
      <xdr:rowOff>178173</xdr:rowOff>
    </xdr:to>
    <xdr:sp macro="" textlink="">
      <xdr:nvSpPr>
        <xdr:cNvPr id="5" name="右中かっこ 4">
          <a:extLst>
            <a:ext uri="{FF2B5EF4-FFF2-40B4-BE49-F238E27FC236}">
              <a16:creationId xmlns:a16="http://schemas.microsoft.com/office/drawing/2014/main" id="{653D8269-268F-4DF3-95F1-D3B49EF5B6C8}"/>
            </a:ext>
          </a:extLst>
        </xdr:cNvPr>
        <xdr:cNvSpPr/>
      </xdr:nvSpPr>
      <xdr:spPr>
        <a:xfrm>
          <a:off x="7989794" y="17604441"/>
          <a:ext cx="142564" cy="503144"/>
        </a:xfrm>
        <a:prstGeom prst="righ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33618</xdr:colOff>
      <xdr:row>87</xdr:row>
      <xdr:rowOff>145675</xdr:rowOff>
    </xdr:from>
    <xdr:to>
      <xdr:col>19</xdr:col>
      <xdr:colOff>257736</xdr:colOff>
      <xdr:row>94</xdr:row>
      <xdr:rowOff>156881</xdr:rowOff>
    </xdr:to>
    <xdr:sp macro="" textlink="">
      <xdr:nvSpPr>
        <xdr:cNvPr id="6" name="右中かっこ 5">
          <a:extLst>
            <a:ext uri="{FF2B5EF4-FFF2-40B4-BE49-F238E27FC236}">
              <a16:creationId xmlns:a16="http://schemas.microsoft.com/office/drawing/2014/main" id="{43012204-80C0-4ECA-A95F-74D0D33887AF}"/>
            </a:ext>
          </a:extLst>
        </xdr:cNvPr>
        <xdr:cNvSpPr/>
      </xdr:nvSpPr>
      <xdr:spPr>
        <a:xfrm>
          <a:off x="7978589" y="19419793"/>
          <a:ext cx="224118" cy="1580029"/>
        </a:xfrm>
        <a:prstGeom prst="righ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161925</xdr:colOff>
      <xdr:row>5</xdr:row>
      <xdr:rowOff>38101</xdr:rowOff>
    </xdr:from>
    <xdr:to>
      <xdr:col>23</xdr:col>
      <xdr:colOff>495300</xdr:colOff>
      <xdr:row>16</xdr:row>
      <xdr:rowOff>85726</xdr:rowOff>
    </xdr:to>
    <xdr:sp macro="" textlink="">
      <xdr:nvSpPr>
        <xdr:cNvPr id="9" name="テキスト ボックス 8">
          <a:extLst>
            <a:ext uri="{FF2B5EF4-FFF2-40B4-BE49-F238E27FC236}">
              <a16:creationId xmlns:a16="http://schemas.microsoft.com/office/drawing/2014/main" id="{F992E328-04A3-456A-B3D2-D0101F7FC63A}"/>
            </a:ext>
          </a:extLst>
        </xdr:cNvPr>
        <xdr:cNvSpPr txBox="1"/>
      </xdr:nvSpPr>
      <xdr:spPr>
        <a:xfrm>
          <a:off x="8105775" y="1133476"/>
          <a:ext cx="3076575" cy="245745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rtl="0" eaLnBrk="1" fontAlgn="auto" latinLnBrk="0" hangingPunct="1"/>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a:t>
          </a:r>
          <a:r>
            <a:rPr lang="ja-JP" altLang="en-US" sz="1100" b="1" i="0" baseline="0">
              <a:solidFill>
                <a:srgbClr val="FF0000"/>
              </a:solidFill>
              <a:effectLst/>
              <a:latin typeface="+mn-ea"/>
              <a:ea typeface="+mn-ea"/>
              <a:cs typeface="+mn-cs"/>
            </a:rPr>
            <a:t>黄色セルに</a:t>
          </a:r>
          <a:r>
            <a:rPr lang="ja-JP" altLang="ja-JP" sz="1100" b="1" i="0" baseline="0">
              <a:solidFill>
                <a:srgbClr val="FF0000"/>
              </a:solidFill>
              <a:effectLst/>
              <a:latin typeface="+mn-ea"/>
              <a:ea typeface="+mn-ea"/>
              <a:cs typeface="+mn-cs"/>
            </a:rPr>
            <a:t>青文字で入力されている</a:t>
          </a:r>
          <a:r>
            <a:rPr lang="ja-JP" altLang="en-US" sz="1100" b="1" i="0" baseline="0">
              <a:solidFill>
                <a:srgbClr val="FF0000"/>
              </a:solidFill>
              <a:effectLst/>
              <a:latin typeface="+mn-ea"/>
              <a:ea typeface="+mn-ea"/>
              <a:cs typeface="+mn-cs"/>
            </a:rPr>
            <a:t>部分</a:t>
          </a:r>
          <a:r>
            <a:rPr lang="ja-JP" altLang="ja-JP" sz="1100" b="1" i="0" baseline="0">
              <a:solidFill>
                <a:srgbClr val="FF0000"/>
              </a:solidFill>
              <a:effectLst/>
              <a:latin typeface="+mn-ea"/>
              <a:ea typeface="+mn-ea"/>
              <a:cs typeface="+mn-cs"/>
            </a:rPr>
            <a:t>は</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記入例です。上書きして構いません）</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lt"/>
              <a:ea typeface="+mn-ea"/>
              <a:cs typeface="+mn-cs"/>
            </a:rPr>
            <a:t>・白色セルで青文字が入力されているセルは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変更があったセルを直接修正してください。</a:t>
          </a:r>
          <a:endParaRPr lang="ja-JP" altLang="ja-JP">
            <a:solidFill>
              <a:srgbClr val="FF0000"/>
            </a:solidFill>
            <a:effectLst/>
          </a:endParaRPr>
        </a:p>
      </xdr:txBody>
    </xdr:sp>
    <xdr:clientData/>
  </xdr:twoCellAnchor>
  <xdr:twoCellAnchor>
    <xdr:from>
      <xdr:col>19</xdr:col>
      <xdr:colOff>323850</xdr:colOff>
      <xdr:row>51</xdr:row>
      <xdr:rowOff>171450</xdr:rowOff>
    </xdr:from>
    <xdr:to>
      <xdr:col>23</xdr:col>
      <xdr:colOff>0</xdr:colOff>
      <xdr:row>53</xdr:row>
      <xdr:rowOff>177613</xdr:rowOff>
    </xdr:to>
    <xdr:sp macro="" textlink="">
      <xdr:nvSpPr>
        <xdr:cNvPr id="10" name="テキスト ボックス 9">
          <a:extLst>
            <a:ext uri="{FF2B5EF4-FFF2-40B4-BE49-F238E27FC236}">
              <a16:creationId xmlns:a16="http://schemas.microsoft.com/office/drawing/2014/main" id="{A998948D-38BB-4FFA-9E90-CD248E298544}"/>
            </a:ext>
          </a:extLst>
        </xdr:cNvPr>
        <xdr:cNvSpPr txBox="1"/>
      </xdr:nvSpPr>
      <xdr:spPr>
        <a:xfrm>
          <a:off x="8267700" y="11125200"/>
          <a:ext cx="2419350" cy="444313"/>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050" b="0" i="0" baseline="0">
              <a:solidFill>
                <a:schemeClr val="dk1"/>
              </a:solidFill>
              <a:effectLst/>
              <a:latin typeface="+mn-lt"/>
              <a:ea typeface="+mn-ea"/>
              <a:cs typeface="+mn-cs"/>
            </a:rPr>
            <a:t>該当するものにプルダウンより選択して「レ」を入れてください。</a:t>
          </a:r>
          <a:endParaRPr lang="ja-JP" altLang="ja-JP" sz="1050">
            <a:effectLst/>
          </a:endParaRPr>
        </a:p>
      </xdr:txBody>
    </xdr:sp>
    <xdr:clientData/>
  </xdr:twoCellAnchor>
  <xdr:twoCellAnchor>
    <xdr:from>
      <xdr:col>19</xdr:col>
      <xdr:colOff>323850</xdr:colOff>
      <xdr:row>89</xdr:row>
      <xdr:rowOff>200025</xdr:rowOff>
    </xdr:from>
    <xdr:to>
      <xdr:col>23</xdr:col>
      <xdr:colOff>131108</xdr:colOff>
      <xdr:row>92</xdr:row>
      <xdr:rowOff>28015</xdr:rowOff>
    </xdr:to>
    <xdr:sp macro="" textlink="">
      <xdr:nvSpPr>
        <xdr:cNvPr id="11" name="テキスト ボックス 10">
          <a:extLst>
            <a:ext uri="{FF2B5EF4-FFF2-40B4-BE49-F238E27FC236}">
              <a16:creationId xmlns:a16="http://schemas.microsoft.com/office/drawing/2014/main" id="{94E3C612-21D1-48E4-8FA5-1B62CD6DE140}"/>
            </a:ext>
          </a:extLst>
        </xdr:cNvPr>
        <xdr:cNvSpPr txBox="1"/>
      </xdr:nvSpPr>
      <xdr:spPr>
        <a:xfrm>
          <a:off x="8267700" y="19478625"/>
          <a:ext cx="2550458" cy="48521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050" b="0" i="0" baseline="0">
              <a:solidFill>
                <a:schemeClr val="dk1"/>
              </a:solidFill>
              <a:effectLst/>
              <a:latin typeface="+mn-lt"/>
              <a:ea typeface="+mn-ea"/>
              <a:cs typeface="+mn-cs"/>
            </a:rPr>
            <a:t>該当するものにプルダウンより選択して「レ」を入れてください。</a:t>
          </a:r>
          <a:endParaRPr lang="ja-JP" altLang="ja-JP" sz="1050">
            <a:effectLst/>
          </a:endParaRPr>
        </a:p>
      </xdr:txBody>
    </xdr:sp>
    <xdr:clientData/>
  </xdr:twoCellAnchor>
  <xdr:twoCellAnchor>
    <xdr:from>
      <xdr:col>19</xdr:col>
      <xdr:colOff>285750</xdr:colOff>
      <xdr:row>79</xdr:row>
      <xdr:rowOff>114300</xdr:rowOff>
    </xdr:from>
    <xdr:to>
      <xdr:col>23</xdr:col>
      <xdr:colOff>93008</xdr:colOff>
      <xdr:row>81</xdr:row>
      <xdr:rowOff>161365</xdr:rowOff>
    </xdr:to>
    <xdr:sp macro="" textlink="">
      <xdr:nvSpPr>
        <xdr:cNvPr id="12" name="テキスト ボックス 11">
          <a:extLst>
            <a:ext uri="{FF2B5EF4-FFF2-40B4-BE49-F238E27FC236}">
              <a16:creationId xmlns:a16="http://schemas.microsoft.com/office/drawing/2014/main" id="{F606D873-6065-4CB5-9567-17A5531BF650}"/>
            </a:ext>
          </a:extLst>
        </xdr:cNvPr>
        <xdr:cNvSpPr txBox="1"/>
      </xdr:nvSpPr>
      <xdr:spPr>
        <a:xfrm>
          <a:off x="8229600" y="17202150"/>
          <a:ext cx="2550458" cy="48521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050" b="0" i="0" baseline="0">
              <a:solidFill>
                <a:schemeClr val="dk1"/>
              </a:solidFill>
              <a:effectLst/>
              <a:latin typeface="+mn-lt"/>
              <a:ea typeface="+mn-ea"/>
              <a:cs typeface="+mn-cs"/>
            </a:rPr>
            <a:t>該当するものにプルダウンより選択して「レ」を入れてください。</a:t>
          </a:r>
          <a:endParaRPr lang="ja-JP" altLang="ja-JP" sz="1050">
            <a:effectLst/>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13</xdr:col>
      <xdr:colOff>152400</xdr:colOff>
      <xdr:row>21</xdr:row>
      <xdr:rowOff>66675</xdr:rowOff>
    </xdr:from>
    <xdr:to>
      <xdr:col>18</xdr:col>
      <xdr:colOff>171450</xdr:colOff>
      <xdr:row>23</xdr:row>
      <xdr:rowOff>161925</xdr:rowOff>
    </xdr:to>
    <xdr:sp macro="" textlink="">
      <xdr:nvSpPr>
        <xdr:cNvPr id="4" name="テキスト ボックス 3">
          <a:extLst>
            <a:ext uri="{FF2B5EF4-FFF2-40B4-BE49-F238E27FC236}">
              <a16:creationId xmlns:a16="http://schemas.microsoft.com/office/drawing/2014/main" id="{05713DC9-757C-4F2C-A8E1-7130193813C2}"/>
            </a:ext>
          </a:extLst>
        </xdr:cNvPr>
        <xdr:cNvSpPr txBox="1"/>
      </xdr:nvSpPr>
      <xdr:spPr>
        <a:xfrm>
          <a:off x="8382000" y="4467225"/>
          <a:ext cx="3448050" cy="514350"/>
        </a:xfrm>
        <a:prstGeom prst="rect">
          <a:avLst/>
        </a:prstGeom>
        <a:solidFill>
          <a:srgbClr val="FFFFCC"/>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solidFill>
                <a:srgbClr val="FF0000"/>
              </a:solidFill>
            </a:rPr>
            <a:t>講師が複数いる場合は、本シートを講師人数分コピーし、</a:t>
          </a:r>
          <a:endParaRPr kumimoji="1" lang="en-US" altLang="ja-JP" sz="1050" b="1">
            <a:solidFill>
              <a:srgbClr val="FF0000"/>
            </a:solidFill>
          </a:endParaRPr>
        </a:p>
        <a:p>
          <a:r>
            <a:rPr kumimoji="1" lang="ja-JP" altLang="en-US" sz="1050" b="1">
              <a:solidFill>
                <a:srgbClr val="FF0000"/>
              </a:solidFill>
            </a:rPr>
            <a:t>各シートにそれぞれの講師の略歴をご記入ください。</a:t>
          </a:r>
        </a:p>
      </xdr:txBody>
    </xdr:sp>
    <xdr:clientData/>
  </xdr:twoCellAnchor>
  <xdr:twoCellAnchor>
    <xdr:from>
      <xdr:col>13</xdr:col>
      <xdr:colOff>161925</xdr:colOff>
      <xdr:row>8</xdr:row>
      <xdr:rowOff>180975</xdr:rowOff>
    </xdr:from>
    <xdr:to>
      <xdr:col>17</xdr:col>
      <xdr:colOff>495300</xdr:colOff>
      <xdr:row>21</xdr:row>
      <xdr:rowOff>0</xdr:rowOff>
    </xdr:to>
    <xdr:sp macro="" textlink="">
      <xdr:nvSpPr>
        <xdr:cNvPr id="2" name="テキスト ボックス 1">
          <a:extLst>
            <a:ext uri="{FF2B5EF4-FFF2-40B4-BE49-F238E27FC236}">
              <a16:creationId xmlns:a16="http://schemas.microsoft.com/office/drawing/2014/main" id="{5F484D4A-CDEC-4894-962E-7D64D9683EE1}"/>
            </a:ext>
          </a:extLst>
        </xdr:cNvPr>
        <xdr:cNvSpPr txBox="1"/>
      </xdr:nvSpPr>
      <xdr:spPr>
        <a:xfrm>
          <a:off x="8391525" y="1857375"/>
          <a:ext cx="3076575" cy="25431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（黄色セルに青文字で入力されている部分は</a:t>
          </a:r>
          <a:endParaRPr lang="ja-JP" altLang="ja-JP" sz="1100">
            <a:solidFill>
              <a:srgbClr val="FF0000"/>
            </a:solidFill>
            <a:effectLst/>
            <a:latin typeface="+mn-ea"/>
            <a:ea typeface="+mn-ea"/>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記入例です。上書きして構いません）</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kumimoji="1" lang="ja-JP" altLang="ja-JP" sz="1100" b="1">
              <a:solidFill>
                <a:srgbClr val="FF0000"/>
              </a:solidFill>
              <a:effectLst/>
              <a:latin typeface="+mn-ea"/>
              <a:ea typeface="+mn-ea"/>
              <a:cs typeface="+mn-cs"/>
            </a:rPr>
            <a:t>選択項目がない場合は直接入力してください。</a:t>
          </a:r>
          <a:endParaRPr lang="en-US" altLang="ja-JP" sz="1100" b="1" i="0" baseline="0">
            <a:solidFill>
              <a:srgbClr val="FF0000"/>
            </a:solidFill>
            <a:effectLst/>
            <a:latin typeface="+mn-ea"/>
            <a:ea typeface="+mn-ea"/>
            <a:cs typeface="+mn-cs"/>
          </a:endParaRPr>
        </a:p>
        <a:p>
          <a:pPr rtl="0" eaLnBrk="1" fontAlgn="auto" latinLnBrk="0" hangingPunct="1"/>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lt"/>
              <a:ea typeface="+mn-ea"/>
              <a:cs typeface="+mn-cs"/>
            </a:rPr>
            <a:t>・白色セルで青文字が入力されているセルは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変更があったセルを直接修正してください。</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ja-JP" altLang="en-US" sz="1050" b="1">
            <a:solidFill>
              <a:srgbClr val="FF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13</xdr:col>
      <xdr:colOff>133350</xdr:colOff>
      <xdr:row>9</xdr:row>
      <xdr:rowOff>28575</xdr:rowOff>
    </xdr:from>
    <xdr:to>
      <xdr:col>17</xdr:col>
      <xdr:colOff>466725</xdr:colOff>
      <xdr:row>21</xdr:row>
      <xdr:rowOff>142875</xdr:rowOff>
    </xdr:to>
    <xdr:sp macro="" textlink="">
      <xdr:nvSpPr>
        <xdr:cNvPr id="3" name="テキスト ボックス 2">
          <a:extLst>
            <a:ext uri="{FF2B5EF4-FFF2-40B4-BE49-F238E27FC236}">
              <a16:creationId xmlns:a16="http://schemas.microsoft.com/office/drawing/2014/main" id="{2E1B379F-5FCB-4AF7-8A55-5988500C0B0F}"/>
            </a:ext>
          </a:extLst>
        </xdr:cNvPr>
        <xdr:cNvSpPr txBox="1"/>
      </xdr:nvSpPr>
      <xdr:spPr>
        <a:xfrm>
          <a:off x="8362950" y="1914525"/>
          <a:ext cx="3076575" cy="26289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（黄色セルに青文字で入力されている部分は</a:t>
          </a:r>
          <a:endParaRPr lang="ja-JP" altLang="ja-JP" sz="1100">
            <a:solidFill>
              <a:srgbClr val="FF0000"/>
            </a:solidFill>
            <a:effectLst/>
            <a:latin typeface="+mn-ea"/>
            <a:ea typeface="+mn-ea"/>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記入例です。上書きして構いません）</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kumimoji="1" lang="ja-JP" altLang="ja-JP" sz="1100" b="1">
              <a:solidFill>
                <a:srgbClr val="FF0000"/>
              </a:solidFill>
              <a:effectLst/>
              <a:latin typeface="+mn-ea"/>
              <a:ea typeface="+mn-ea"/>
              <a:cs typeface="+mn-cs"/>
            </a:rPr>
            <a:t>選択項目がない場合は直接入力してください。</a:t>
          </a:r>
          <a:endParaRPr lang="en-US" altLang="ja-JP" sz="1100" b="1" i="0" baseline="0">
            <a:solidFill>
              <a:srgbClr val="FF0000"/>
            </a:solidFill>
            <a:effectLst/>
            <a:latin typeface="+mn-ea"/>
            <a:ea typeface="+mn-ea"/>
            <a:cs typeface="+mn-cs"/>
          </a:endParaRPr>
        </a:p>
        <a:p>
          <a:pPr rtl="0" eaLnBrk="1" fontAlgn="auto" latinLnBrk="0" hangingPunct="1"/>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lt"/>
              <a:ea typeface="+mn-ea"/>
              <a:cs typeface="+mn-cs"/>
            </a:rPr>
            <a:t>・白色セルで青文字が入力されているセルは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変更があったセルを直接修正してください。</a:t>
          </a:r>
          <a:endParaRPr lang="ja-JP" altLang="ja-JP">
            <a:solidFill>
              <a:srgbClr val="FF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5</xdr:col>
      <xdr:colOff>224117</xdr:colOff>
      <xdr:row>2</xdr:row>
      <xdr:rowOff>214591</xdr:rowOff>
    </xdr:from>
    <xdr:to>
      <xdr:col>11</xdr:col>
      <xdr:colOff>409575</xdr:colOff>
      <xdr:row>14</xdr:row>
      <xdr:rowOff>38100</xdr:rowOff>
    </xdr:to>
    <xdr:sp macro="" textlink="">
      <xdr:nvSpPr>
        <xdr:cNvPr id="2" name="テキスト ボックス 1">
          <a:extLst>
            <a:ext uri="{FF2B5EF4-FFF2-40B4-BE49-F238E27FC236}">
              <a16:creationId xmlns:a16="http://schemas.microsoft.com/office/drawing/2014/main" id="{364ECBF1-3EDC-4DA6-ACB2-E09283CC23B9}"/>
            </a:ext>
          </a:extLst>
        </xdr:cNvPr>
        <xdr:cNvSpPr txBox="1"/>
      </xdr:nvSpPr>
      <xdr:spPr>
        <a:xfrm>
          <a:off x="7634567" y="652741"/>
          <a:ext cx="4300258" cy="2452409"/>
        </a:xfrm>
        <a:prstGeom prst="rect">
          <a:avLst/>
        </a:prstGeom>
        <a:solidFill>
          <a:srgbClr val="FFFFCC"/>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b="1">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黄色のセルを</a:t>
          </a:r>
          <a:r>
            <a:rPr lang="ja-JP" altLang="en-US" sz="1100" b="1" i="0" baseline="0">
              <a:solidFill>
                <a:srgbClr val="FF0000"/>
              </a:solidFill>
              <a:effectLst/>
              <a:latin typeface="+mn-ea"/>
              <a:ea typeface="+mn-ea"/>
              <a:cs typeface="+mn-cs"/>
            </a:rPr>
            <a:t>入力</a:t>
          </a:r>
          <a:r>
            <a:rPr lang="ja-JP" altLang="ja-JP" sz="1100" b="1" i="0" baseline="0">
              <a:solidFill>
                <a:srgbClr val="FF0000"/>
              </a:solidFill>
              <a:effectLst/>
              <a:latin typeface="+mn-ea"/>
              <a:ea typeface="+mn-ea"/>
              <a:cs typeface="+mn-cs"/>
            </a:rPr>
            <a:t>してください。</a:t>
          </a:r>
          <a:endParaRPr lang="ja-JP" altLang="ja-JP" sz="1100" b="1">
            <a:solidFill>
              <a:srgbClr val="FF0000"/>
            </a:solidFill>
            <a:effectLst/>
            <a:latin typeface="+mn-ea"/>
            <a:ea typeface="+mn-ea"/>
          </a:endParaRPr>
        </a:p>
        <a:p>
          <a:endParaRPr kumimoji="1" lang="en-US" altLang="ja-JP" sz="1100" b="1">
            <a:solidFill>
              <a:srgbClr val="FF0000"/>
            </a:solidFill>
            <a:latin typeface="+mn-ea"/>
            <a:ea typeface="+mn-ea"/>
          </a:endParaRPr>
        </a:p>
        <a:p>
          <a:r>
            <a:rPr kumimoji="1" lang="ja-JP" altLang="en-US" sz="1100" b="1">
              <a:solidFill>
                <a:srgbClr val="FF0000"/>
              </a:solidFill>
              <a:latin typeface="+mn-ea"/>
              <a:ea typeface="+mn-ea"/>
            </a:rPr>
            <a:t>・「金額」（</a:t>
          </a:r>
          <a:r>
            <a:rPr kumimoji="1" lang="en-US" altLang="ja-JP" sz="1100" b="1">
              <a:solidFill>
                <a:srgbClr val="FF0000"/>
              </a:solidFill>
              <a:latin typeface="+mn-ea"/>
              <a:ea typeface="+mn-ea"/>
            </a:rPr>
            <a:t>D</a:t>
          </a:r>
          <a:r>
            <a:rPr kumimoji="1" lang="ja-JP" altLang="en-US" sz="1100" b="1">
              <a:solidFill>
                <a:srgbClr val="FF0000"/>
              </a:solidFill>
              <a:latin typeface="+mn-ea"/>
              <a:ea typeface="+mn-ea"/>
            </a:rPr>
            <a:t>列）には円単位での金額を入力してください</a:t>
          </a:r>
          <a:endParaRPr kumimoji="1" lang="en-US" altLang="ja-JP" sz="1100" b="1">
            <a:solidFill>
              <a:srgbClr val="FF0000"/>
            </a:solidFill>
            <a:latin typeface="+mn-ea"/>
            <a:ea typeface="+mn-ea"/>
          </a:endParaRPr>
        </a:p>
        <a:p>
          <a:r>
            <a:rPr kumimoji="1" lang="ja-JP" altLang="en-US" sz="1100" b="1">
              <a:solidFill>
                <a:srgbClr val="FF0000"/>
              </a:solidFill>
              <a:latin typeface="+mn-ea"/>
              <a:ea typeface="+mn-ea"/>
            </a:rPr>
            <a:t>　（計算式の入力、リンク貼り付け等はしないでください。</a:t>
          </a:r>
          <a:endParaRPr kumimoji="1" lang="en-US" altLang="ja-JP" sz="1100" b="1">
            <a:solidFill>
              <a:srgbClr val="FF0000"/>
            </a:solidFill>
            <a:latin typeface="+mn-ea"/>
            <a:ea typeface="+mn-ea"/>
          </a:endParaRPr>
        </a:p>
        <a:p>
          <a:endParaRPr kumimoji="1" lang="en-US" altLang="ja-JP" sz="1100" b="1">
            <a:solidFill>
              <a:srgbClr val="FF0000"/>
            </a:solidFill>
            <a:latin typeface="+mn-ea"/>
            <a:ea typeface="+mn-ea"/>
          </a:endParaRPr>
        </a:p>
        <a:p>
          <a:r>
            <a:rPr kumimoji="1" lang="ja-JP" altLang="en-US" sz="1100" b="1">
              <a:solidFill>
                <a:srgbClr val="FF0000"/>
              </a:solidFill>
              <a:latin typeface="+mn-ea"/>
              <a:ea typeface="+mn-ea"/>
            </a:rPr>
            <a:t>・「積算根拠」（</a:t>
          </a:r>
          <a:r>
            <a:rPr kumimoji="1" lang="en-US" altLang="ja-JP" sz="1100" b="1">
              <a:solidFill>
                <a:srgbClr val="FF0000"/>
              </a:solidFill>
              <a:latin typeface="+mn-ea"/>
              <a:ea typeface="+mn-ea"/>
            </a:rPr>
            <a:t>E</a:t>
          </a:r>
          <a:r>
            <a:rPr kumimoji="1" lang="ja-JP" altLang="en-US" sz="1100" b="1">
              <a:solidFill>
                <a:srgbClr val="FF0000"/>
              </a:solidFill>
              <a:latin typeface="+mn-ea"/>
              <a:ea typeface="+mn-ea"/>
            </a:rPr>
            <a:t>列）欄には金額の根拠となる明細を記入してください。</a:t>
          </a:r>
          <a:endParaRPr kumimoji="1" lang="en-US" altLang="ja-JP" sz="1100" b="1">
            <a:solidFill>
              <a:srgbClr val="FF0000"/>
            </a:solidFill>
            <a:latin typeface="+mn-ea"/>
            <a:ea typeface="+mn-ea"/>
          </a:endParaRPr>
        </a:p>
        <a:p>
          <a:endParaRPr kumimoji="1" lang="en-US" altLang="ja-JP" sz="1100" b="1">
            <a:solidFill>
              <a:srgbClr val="FF0000"/>
            </a:solidFill>
            <a:latin typeface="+mn-ea"/>
            <a:ea typeface="+mn-ea"/>
          </a:endParaRPr>
        </a:p>
        <a:p>
          <a:pPr rtl="0" eaLnBrk="1" fontAlgn="auto" latinLnBrk="0" hangingPunct="1"/>
          <a:r>
            <a:rPr lang="ja-JP" altLang="ja-JP" sz="1100" b="1" i="0" baseline="0">
              <a:solidFill>
                <a:srgbClr val="FF0000"/>
              </a:solidFill>
              <a:effectLst/>
              <a:latin typeface="+mn-ea"/>
              <a:ea typeface="+mn-ea"/>
              <a:cs typeface="+mn-cs"/>
            </a:rPr>
            <a:t>・白色セルで青文字が入力されているセルは他のシート</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または他のセルを参照している箇所です。</a:t>
          </a:r>
          <a:endParaRPr lang="ja-JP" altLang="ja-JP">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変更があったセルを直接修正してください。</a:t>
          </a:r>
          <a:endParaRPr lang="ja-JP" altLang="ja-JP">
            <a:solidFill>
              <a:srgbClr val="FF0000"/>
            </a:solidFill>
            <a:effectLst/>
            <a:latin typeface="+mn-ea"/>
            <a:ea typeface="+mn-ea"/>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9</xdr:col>
      <xdr:colOff>323022</xdr:colOff>
      <xdr:row>1</xdr:row>
      <xdr:rowOff>165651</xdr:rowOff>
    </xdr:from>
    <xdr:to>
      <xdr:col>13</xdr:col>
      <xdr:colOff>641488</xdr:colOff>
      <xdr:row>7</xdr:row>
      <xdr:rowOff>114300</xdr:rowOff>
    </xdr:to>
    <xdr:sp macro="" textlink="">
      <xdr:nvSpPr>
        <xdr:cNvPr id="2" name="テキスト ボックス 1">
          <a:extLst>
            <a:ext uri="{FF2B5EF4-FFF2-40B4-BE49-F238E27FC236}">
              <a16:creationId xmlns:a16="http://schemas.microsoft.com/office/drawing/2014/main" id="{0E56E7D3-C1FF-4434-B3C5-9A4D32842227}"/>
            </a:ext>
          </a:extLst>
        </xdr:cNvPr>
        <xdr:cNvSpPr txBox="1"/>
      </xdr:nvSpPr>
      <xdr:spPr>
        <a:xfrm>
          <a:off x="7771572" y="260901"/>
          <a:ext cx="3071191" cy="1129749"/>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xdr:txBody>
    </xdr:sp>
    <xdr:clientData/>
  </xdr:twoCellAnchor>
  <xdr:twoCellAnchor>
    <xdr:from>
      <xdr:col>9</xdr:col>
      <xdr:colOff>381001</xdr:colOff>
      <xdr:row>9</xdr:row>
      <xdr:rowOff>161925</xdr:rowOff>
    </xdr:from>
    <xdr:to>
      <xdr:col>14</xdr:col>
      <xdr:colOff>152400</xdr:colOff>
      <xdr:row>11</xdr:row>
      <xdr:rowOff>103266</xdr:rowOff>
    </xdr:to>
    <xdr:sp macro="" textlink="">
      <xdr:nvSpPr>
        <xdr:cNvPr id="4" name="テキスト ボックス 3">
          <a:extLst>
            <a:ext uri="{FF2B5EF4-FFF2-40B4-BE49-F238E27FC236}">
              <a16:creationId xmlns:a16="http://schemas.microsoft.com/office/drawing/2014/main" id="{CC7A45C7-EF41-42E8-B3A1-C29ACCA55961}"/>
            </a:ext>
          </a:extLst>
        </xdr:cNvPr>
        <xdr:cNvSpPr txBox="1"/>
      </xdr:nvSpPr>
      <xdr:spPr>
        <a:xfrm>
          <a:off x="7829551" y="2000250"/>
          <a:ext cx="3209924" cy="531891"/>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講師・通訳・</a:t>
          </a:r>
          <a:r>
            <a:rPr kumimoji="1" lang="ja-JP" altLang="ja-JP" sz="1100" b="1">
              <a:solidFill>
                <a:srgbClr val="FF0000"/>
              </a:solidFill>
              <a:effectLst/>
              <a:latin typeface="+mn-lt"/>
              <a:ea typeface="+mn-ea"/>
              <a:cs typeface="+mn-cs"/>
            </a:rPr>
            <a:t>管理員</a:t>
          </a:r>
          <a:r>
            <a:rPr kumimoji="1" lang="ja-JP" altLang="en-US" sz="1100" b="1">
              <a:solidFill>
                <a:srgbClr val="FF0000"/>
              </a:solidFill>
              <a:effectLst/>
              <a:latin typeface="+mn-lt"/>
              <a:ea typeface="+mn-ea"/>
              <a:cs typeface="+mn-cs"/>
            </a:rPr>
            <a:t>の</a:t>
          </a:r>
          <a:r>
            <a:rPr kumimoji="1" lang="ja-JP" altLang="en-US" sz="1100" b="1">
              <a:solidFill>
                <a:srgbClr val="FF0000"/>
              </a:solidFill>
            </a:rPr>
            <a:t>人数分、</a:t>
          </a:r>
          <a:r>
            <a:rPr kumimoji="1" lang="ja-JP" altLang="ja-JP" sz="1100" b="1">
              <a:solidFill>
                <a:srgbClr val="FF0000"/>
              </a:solidFill>
              <a:effectLst/>
              <a:latin typeface="+mn-lt"/>
              <a:ea typeface="+mn-ea"/>
              <a:cs typeface="+mn-cs"/>
            </a:rPr>
            <a:t>本シートを</a:t>
          </a:r>
          <a:r>
            <a:rPr kumimoji="1" lang="ja-JP" altLang="en-US" sz="1100" b="1">
              <a:solidFill>
                <a:srgbClr val="FF0000"/>
              </a:solidFill>
            </a:rPr>
            <a:t>コピーし、</a:t>
          </a:r>
          <a:endParaRPr kumimoji="1" lang="en-US" altLang="ja-JP" sz="1100" b="1">
            <a:solidFill>
              <a:srgbClr val="FF0000"/>
            </a:solidFill>
          </a:endParaRPr>
        </a:p>
        <a:p>
          <a:r>
            <a:rPr kumimoji="1" lang="ja-JP" altLang="en-US" sz="1100" b="1">
              <a:solidFill>
                <a:srgbClr val="FF0000"/>
              </a:solidFill>
            </a:rPr>
            <a:t>各人ごとに同意書を作成してください。</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13</xdr:col>
      <xdr:colOff>200025</xdr:colOff>
      <xdr:row>2</xdr:row>
      <xdr:rowOff>19050</xdr:rowOff>
    </xdr:from>
    <xdr:to>
      <xdr:col>17</xdr:col>
      <xdr:colOff>528016</xdr:colOff>
      <xdr:row>10</xdr:row>
      <xdr:rowOff>133350</xdr:rowOff>
    </xdr:to>
    <xdr:sp macro="" textlink="">
      <xdr:nvSpPr>
        <xdr:cNvPr id="2" name="テキスト ボックス 1">
          <a:extLst>
            <a:ext uri="{FF2B5EF4-FFF2-40B4-BE49-F238E27FC236}">
              <a16:creationId xmlns:a16="http://schemas.microsoft.com/office/drawing/2014/main" id="{B000BFA7-7304-46A4-8BC1-A40B75835D03}"/>
            </a:ext>
          </a:extLst>
        </xdr:cNvPr>
        <xdr:cNvSpPr txBox="1"/>
      </xdr:nvSpPr>
      <xdr:spPr>
        <a:xfrm>
          <a:off x="8943975" y="457200"/>
          <a:ext cx="3071191" cy="22479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・白色セルで青文字が入力されているセルは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変更があったセルを直接修正してください。</a:t>
          </a:r>
          <a:endParaRPr lang="ja-JP" altLang="ja-JP">
            <a:solidFill>
              <a:srgbClr val="FF0000"/>
            </a:solidFill>
            <a:effectLst/>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10</xdr:col>
      <xdr:colOff>257173</xdr:colOff>
      <xdr:row>13</xdr:row>
      <xdr:rowOff>19051</xdr:rowOff>
    </xdr:from>
    <xdr:to>
      <xdr:col>14</xdr:col>
      <xdr:colOff>457200</xdr:colOff>
      <xdr:row>14</xdr:row>
      <xdr:rowOff>47626</xdr:rowOff>
    </xdr:to>
    <xdr:sp macro="" textlink="">
      <xdr:nvSpPr>
        <xdr:cNvPr id="5" name="テキスト ボックス 4">
          <a:extLst>
            <a:ext uri="{FF2B5EF4-FFF2-40B4-BE49-F238E27FC236}">
              <a16:creationId xmlns:a16="http://schemas.microsoft.com/office/drawing/2014/main" id="{9AB03F86-6718-8101-7784-339BB99AE3E0}"/>
            </a:ext>
          </a:extLst>
        </xdr:cNvPr>
        <xdr:cNvSpPr txBox="1"/>
      </xdr:nvSpPr>
      <xdr:spPr>
        <a:xfrm>
          <a:off x="6905623" y="3086101"/>
          <a:ext cx="2943227" cy="32385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solidFill>
                <a:srgbClr val="FF0000"/>
              </a:solidFill>
            </a:rPr>
            <a:t>出張の出発一週間前までにご提出ください。</a:t>
          </a:r>
        </a:p>
      </xdr:txBody>
    </xdr:sp>
    <xdr:clientData/>
  </xdr:twoCellAnchor>
  <xdr:twoCellAnchor>
    <xdr:from>
      <xdr:col>10</xdr:col>
      <xdr:colOff>257176</xdr:colOff>
      <xdr:row>2</xdr:row>
      <xdr:rowOff>95251</xdr:rowOff>
    </xdr:from>
    <xdr:to>
      <xdr:col>14</xdr:col>
      <xdr:colOff>466726</xdr:colOff>
      <xdr:row>12</xdr:row>
      <xdr:rowOff>161926</xdr:rowOff>
    </xdr:to>
    <xdr:sp macro="" textlink="">
      <xdr:nvSpPr>
        <xdr:cNvPr id="4" name="テキスト ボックス 3">
          <a:extLst>
            <a:ext uri="{FF2B5EF4-FFF2-40B4-BE49-F238E27FC236}">
              <a16:creationId xmlns:a16="http://schemas.microsoft.com/office/drawing/2014/main" id="{9129AD15-6D34-4AFD-AD07-8A322441ED94}"/>
            </a:ext>
          </a:extLst>
        </xdr:cNvPr>
        <xdr:cNvSpPr txBox="1"/>
      </xdr:nvSpPr>
      <xdr:spPr>
        <a:xfrm>
          <a:off x="6905626" y="533401"/>
          <a:ext cx="2952750" cy="24003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（黄色セルに青文字で入力されている部分は</a:t>
          </a:r>
          <a:endParaRPr lang="ja-JP" altLang="ja-JP" sz="1100">
            <a:solidFill>
              <a:srgbClr val="FF0000"/>
            </a:solidFill>
            <a:effectLst/>
            <a:latin typeface="+mn-ea"/>
            <a:ea typeface="+mn-ea"/>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記入例です。上書きして構いません）</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lt"/>
              <a:ea typeface="+mn-ea"/>
              <a:cs typeface="+mn-cs"/>
            </a:rPr>
            <a:t>・白色セルで青文字が入力されているセルは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変更があったセルを直接修正してください。</a:t>
          </a:r>
          <a:endParaRPr lang="ja-JP" altLang="ja-JP">
            <a:solidFill>
              <a:srgbClr val="FF0000"/>
            </a:solidFill>
            <a:effectLst/>
          </a:endParaRPr>
        </a:p>
      </xdr:txBody>
    </xdr:sp>
    <xdr:clientData/>
  </xdr:twoCellAnchor>
  <xdr:twoCellAnchor>
    <xdr:from>
      <xdr:col>10</xdr:col>
      <xdr:colOff>257174</xdr:colOff>
      <xdr:row>14</xdr:row>
      <xdr:rowOff>228599</xdr:rowOff>
    </xdr:from>
    <xdr:to>
      <xdr:col>16</xdr:col>
      <xdr:colOff>209550</xdr:colOff>
      <xdr:row>16</xdr:row>
      <xdr:rowOff>133350</xdr:rowOff>
    </xdr:to>
    <xdr:sp macro="" textlink="">
      <xdr:nvSpPr>
        <xdr:cNvPr id="2" name="テキスト ボックス 1">
          <a:extLst>
            <a:ext uri="{FF2B5EF4-FFF2-40B4-BE49-F238E27FC236}">
              <a16:creationId xmlns:a16="http://schemas.microsoft.com/office/drawing/2014/main" id="{6E72C18F-2DEC-4783-8A01-35B4A9B10E84}"/>
            </a:ext>
          </a:extLst>
        </xdr:cNvPr>
        <xdr:cNvSpPr txBox="1"/>
      </xdr:nvSpPr>
      <xdr:spPr>
        <a:xfrm>
          <a:off x="6905624" y="3590924"/>
          <a:ext cx="4067176" cy="495301"/>
        </a:xfrm>
        <a:prstGeom prst="rect">
          <a:avLst/>
        </a:prstGeom>
        <a:solidFill>
          <a:srgbClr val="FFFFCC"/>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solidFill>
                <a:srgbClr val="FF0000"/>
              </a:solidFill>
            </a:rPr>
            <a:t>出張者が複数いる場合は、「⑩</a:t>
          </a:r>
          <a:r>
            <a:rPr kumimoji="1" lang="en-US" altLang="ja-JP" sz="1050" b="1">
              <a:solidFill>
                <a:srgbClr val="FF0000"/>
              </a:solidFill>
            </a:rPr>
            <a:t>-1</a:t>
          </a:r>
          <a:r>
            <a:rPr kumimoji="1" lang="ja-JP" altLang="en-US" sz="1050" b="1">
              <a:solidFill>
                <a:srgbClr val="FF0000"/>
              </a:solidFill>
            </a:rPr>
            <a:t>出張業務日程表、緊急連絡先</a:t>
          </a:r>
          <a:r>
            <a:rPr kumimoji="1" lang="en-US" altLang="ja-JP" sz="1050" b="1">
              <a:solidFill>
                <a:srgbClr val="FF0000"/>
              </a:solidFill>
            </a:rPr>
            <a:t>(2)</a:t>
          </a:r>
          <a:r>
            <a:rPr kumimoji="1" lang="ja-JP" altLang="en-US" sz="1050" b="1">
              <a:solidFill>
                <a:srgbClr val="FF0000"/>
              </a:solidFill>
            </a:rPr>
            <a:t>」以降の各シートにそれぞれの出張日程、緊急連絡先をご記入ください。</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10</xdr:col>
      <xdr:colOff>257173</xdr:colOff>
      <xdr:row>13</xdr:row>
      <xdr:rowOff>19051</xdr:rowOff>
    </xdr:from>
    <xdr:to>
      <xdr:col>14</xdr:col>
      <xdr:colOff>457200</xdr:colOff>
      <xdr:row>14</xdr:row>
      <xdr:rowOff>47626</xdr:rowOff>
    </xdr:to>
    <xdr:sp macro="" textlink="">
      <xdr:nvSpPr>
        <xdr:cNvPr id="2" name="テキスト ボックス 1">
          <a:extLst>
            <a:ext uri="{FF2B5EF4-FFF2-40B4-BE49-F238E27FC236}">
              <a16:creationId xmlns:a16="http://schemas.microsoft.com/office/drawing/2014/main" id="{922C675A-0045-44E1-B2F5-04FB53FC7062}"/>
            </a:ext>
          </a:extLst>
        </xdr:cNvPr>
        <xdr:cNvSpPr txBox="1"/>
      </xdr:nvSpPr>
      <xdr:spPr>
        <a:xfrm>
          <a:off x="6905623" y="3086101"/>
          <a:ext cx="2943227" cy="32385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solidFill>
                <a:srgbClr val="FF0000"/>
              </a:solidFill>
            </a:rPr>
            <a:t>出張の出発一週間前までにご提出ください。</a:t>
          </a:r>
        </a:p>
      </xdr:txBody>
    </xdr:sp>
    <xdr:clientData/>
  </xdr:twoCellAnchor>
  <xdr:twoCellAnchor>
    <xdr:from>
      <xdr:col>10</xdr:col>
      <xdr:colOff>257176</xdr:colOff>
      <xdr:row>2</xdr:row>
      <xdr:rowOff>95251</xdr:rowOff>
    </xdr:from>
    <xdr:to>
      <xdr:col>14</xdr:col>
      <xdr:colOff>466726</xdr:colOff>
      <xdr:row>12</xdr:row>
      <xdr:rowOff>161926</xdr:rowOff>
    </xdr:to>
    <xdr:sp macro="" textlink="">
      <xdr:nvSpPr>
        <xdr:cNvPr id="3" name="テキスト ボックス 2">
          <a:extLst>
            <a:ext uri="{FF2B5EF4-FFF2-40B4-BE49-F238E27FC236}">
              <a16:creationId xmlns:a16="http://schemas.microsoft.com/office/drawing/2014/main" id="{F271F6A9-11D0-49FA-8A9F-C2D095C9B84F}"/>
            </a:ext>
          </a:extLst>
        </xdr:cNvPr>
        <xdr:cNvSpPr txBox="1"/>
      </xdr:nvSpPr>
      <xdr:spPr>
        <a:xfrm>
          <a:off x="6905626" y="533401"/>
          <a:ext cx="2952750" cy="24003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（黄色セルに青文字で入力されている部分は</a:t>
          </a:r>
          <a:endParaRPr lang="ja-JP" altLang="ja-JP" sz="1100">
            <a:solidFill>
              <a:srgbClr val="FF0000"/>
            </a:solidFill>
            <a:effectLst/>
            <a:latin typeface="+mn-ea"/>
            <a:ea typeface="+mn-ea"/>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記入例です。上書きして構いません）</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lt"/>
              <a:ea typeface="+mn-ea"/>
              <a:cs typeface="+mn-cs"/>
            </a:rPr>
            <a:t>・白色セルで青文字が入力されているセルは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変更があったセルを直接修正してください。</a:t>
          </a:r>
          <a:endParaRPr lang="ja-JP" altLang="ja-JP">
            <a:solidFill>
              <a:srgbClr val="FF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609600</xdr:colOff>
      <xdr:row>0</xdr:row>
      <xdr:rowOff>57150</xdr:rowOff>
    </xdr:from>
    <xdr:to>
      <xdr:col>18</xdr:col>
      <xdr:colOff>190500</xdr:colOff>
      <xdr:row>6</xdr:row>
      <xdr:rowOff>285749</xdr:rowOff>
    </xdr:to>
    <xdr:sp macro="" textlink="">
      <xdr:nvSpPr>
        <xdr:cNvPr id="2" name="テキスト ボックス 1">
          <a:extLst>
            <a:ext uri="{FF2B5EF4-FFF2-40B4-BE49-F238E27FC236}">
              <a16:creationId xmlns:a16="http://schemas.microsoft.com/office/drawing/2014/main" id="{A7B1F37A-EC80-410C-8BED-4897DDF33570}"/>
            </a:ext>
          </a:extLst>
        </xdr:cNvPr>
        <xdr:cNvSpPr txBox="1"/>
      </xdr:nvSpPr>
      <xdr:spPr>
        <a:xfrm>
          <a:off x="10201275" y="57150"/>
          <a:ext cx="3076575" cy="1543049"/>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en-US"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（黄色セルに青文字で入力されている部分は</a:t>
          </a:r>
          <a:endParaRPr lang="ja-JP" altLang="ja-JP" sz="1100">
            <a:solidFill>
              <a:srgbClr val="FF0000"/>
            </a:solidFill>
            <a:effectLst/>
            <a:latin typeface="+mn-ea"/>
            <a:ea typeface="+mn-ea"/>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記入例です。上書きして構いません）</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ja-JP" altLang="en-US" sz="1050" b="1">
            <a:solidFill>
              <a:srgbClr val="FF0000"/>
            </a:solidFill>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10</xdr:col>
      <xdr:colOff>257173</xdr:colOff>
      <xdr:row>13</xdr:row>
      <xdr:rowOff>19051</xdr:rowOff>
    </xdr:from>
    <xdr:to>
      <xdr:col>14</xdr:col>
      <xdr:colOff>457200</xdr:colOff>
      <xdr:row>14</xdr:row>
      <xdr:rowOff>47626</xdr:rowOff>
    </xdr:to>
    <xdr:sp macro="" textlink="">
      <xdr:nvSpPr>
        <xdr:cNvPr id="2" name="テキスト ボックス 1">
          <a:extLst>
            <a:ext uri="{FF2B5EF4-FFF2-40B4-BE49-F238E27FC236}">
              <a16:creationId xmlns:a16="http://schemas.microsoft.com/office/drawing/2014/main" id="{D3103EB6-486A-4E6C-9787-A2A020926876}"/>
            </a:ext>
          </a:extLst>
        </xdr:cNvPr>
        <xdr:cNvSpPr txBox="1"/>
      </xdr:nvSpPr>
      <xdr:spPr>
        <a:xfrm>
          <a:off x="6905623" y="3086101"/>
          <a:ext cx="2943227" cy="32385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solidFill>
                <a:srgbClr val="FF0000"/>
              </a:solidFill>
            </a:rPr>
            <a:t>出張の出発一週間前までにご提出ください。</a:t>
          </a:r>
        </a:p>
      </xdr:txBody>
    </xdr:sp>
    <xdr:clientData/>
  </xdr:twoCellAnchor>
  <xdr:twoCellAnchor>
    <xdr:from>
      <xdr:col>10</xdr:col>
      <xdr:colOff>257176</xdr:colOff>
      <xdr:row>2</xdr:row>
      <xdr:rowOff>95251</xdr:rowOff>
    </xdr:from>
    <xdr:to>
      <xdr:col>14</xdr:col>
      <xdr:colOff>466726</xdr:colOff>
      <xdr:row>12</xdr:row>
      <xdr:rowOff>161926</xdr:rowOff>
    </xdr:to>
    <xdr:sp macro="" textlink="">
      <xdr:nvSpPr>
        <xdr:cNvPr id="3" name="テキスト ボックス 2">
          <a:extLst>
            <a:ext uri="{FF2B5EF4-FFF2-40B4-BE49-F238E27FC236}">
              <a16:creationId xmlns:a16="http://schemas.microsoft.com/office/drawing/2014/main" id="{9162A0FF-E9AB-4E3A-83C0-E63E65484064}"/>
            </a:ext>
          </a:extLst>
        </xdr:cNvPr>
        <xdr:cNvSpPr txBox="1"/>
      </xdr:nvSpPr>
      <xdr:spPr>
        <a:xfrm>
          <a:off x="6905626" y="533401"/>
          <a:ext cx="2952750" cy="24003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（黄色セルに青文字で入力されている部分は</a:t>
          </a:r>
          <a:endParaRPr lang="ja-JP" altLang="ja-JP" sz="1100">
            <a:solidFill>
              <a:srgbClr val="FF0000"/>
            </a:solidFill>
            <a:effectLst/>
            <a:latin typeface="+mn-ea"/>
            <a:ea typeface="+mn-ea"/>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記入例です。上書きして構いません）</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lt"/>
              <a:ea typeface="+mn-ea"/>
              <a:cs typeface="+mn-cs"/>
            </a:rPr>
            <a:t>・白色セルで青文字が入力されているセルは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変更があったセルを直接修正してください。</a:t>
          </a:r>
          <a:endParaRPr lang="ja-JP" altLang="ja-JP">
            <a:solidFill>
              <a:srgbClr val="FF0000"/>
            </a:solidFill>
            <a:effectLst/>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10</xdr:col>
      <xdr:colOff>257173</xdr:colOff>
      <xdr:row>13</xdr:row>
      <xdr:rowOff>19051</xdr:rowOff>
    </xdr:from>
    <xdr:to>
      <xdr:col>14</xdr:col>
      <xdr:colOff>457200</xdr:colOff>
      <xdr:row>14</xdr:row>
      <xdr:rowOff>47626</xdr:rowOff>
    </xdr:to>
    <xdr:sp macro="" textlink="">
      <xdr:nvSpPr>
        <xdr:cNvPr id="2" name="テキスト ボックス 1">
          <a:extLst>
            <a:ext uri="{FF2B5EF4-FFF2-40B4-BE49-F238E27FC236}">
              <a16:creationId xmlns:a16="http://schemas.microsoft.com/office/drawing/2014/main" id="{2D1D42FE-F8B5-4F6C-95EB-D66CCC83AEF9}"/>
            </a:ext>
          </a:extLst>
        </xdr:cNvPr>
        <xdr:cNvSpPr txBox="1"/>
      </xdr:nvSpPr>
      <xdr:spPr>
        <a:xfrm>
          <a:off x="6905623" y="3086101"/>
          <a:ext cx="2943227" cy="32385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solidFill>
                <a:srgbClr val="FF0000"/>
              </a:solidFill>
            </a:rPr>
            <a:t>出張の出発一週間前までにご提出ください。</a:t>
          </a:r>
        </a:p>
      </xdr:txBody>
    </xdr:sp>
    <xdr:clientData/>
  </xdr:twoCellAnchor>
  <xdr:twoCellAnchor>
    <xdr:from>
      <xdr:col>10</xdr:col>
      <xdr:colOff>257176</xdr:colOff>
      <xdr:row>2</xdr:row>
      <xdr:rowOff>95251</xdr:rowOff>
    </xdr:from>
    <xdr:to>
      <xdr:col>14</xdr:col>
      <xdr:colOff>466726</xdr:colOff>
      <xdr:row>12</xdr:row>
      <xdr:rowOff>161926</xdr:rowOff>
    </xdr:to>
    <xdr:sp macro="" textlink="">
      <xdr:nvSpPr>
        <xdr:cNvPr id="3" name="テキスト ボックス 2">
          <a:extLst>
            <a:ext uri="{FF2B5EF4-FFF2-40B4-BE49-F238E27FC236}">
              <a16:creationId xmlns:a16="http://schemas.microsoft.com/office/drawing/2014/main" id="{B787B76F-B7AF-4CB9-8CA4-B845F68CBCBE}"/>
            </a:ext>
          </a:extLst>
        </xdr:cNvPr>
        <xdr:cNvSpPr txBox="1"/>
      </xdr:nvSpPr>
      <xdr:spPr>
        <a:xfrm>
          <a:off x="6905626" y="533401"/>
          <a:ext cx="2952750" cy="24003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（黄色セルに青文字で入力されている部分は</a:t>
          </a:r>
          <a:endParaRPr lang="ja-JP" altLang="ja-JP" sz="1100">
            <a:solidFill>
              <a:srgbClr val="FF0000"/>
            </a:solidFill>
            <a:effectLst/>
            <a:latin typeface="+mn-ea"/>
            <a:ea typeface="+mn-ea"/>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記入例です。上書きして構いません）</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lt"/>
              <a:ea typeface="+mn-ea"/>
              <a:cs typeface="+mn-cs"/>
            </a:rPr>
            <a:t>・白色セルで青文字が入力されているセルは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変更があったセルを直接修正してください。</a:t>
          </a:r>
          <a:endParaRPr lang="ja-JP" altLang="ja-JP">
            <a:solidFill>
              <a:srgbClr val="FF0000"/>
            </a:solidFill>
            <a:effectLst/>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10</xdr:col>
      <xdr:colOff>257173</xdr:colOff>
      <xdr:row>13</xdr:row>
      <xdr:rowOff>19051</xdr:rowOff>
    </xdr:from>
    <xdr:to>
      <xdr:col>14</xdr:col>
      <xdr:colOff>457200</xdr:colOff>
      <xdr:row>14</xdr:row>
      <xdr:rowOff>47626</xdr:rowOff>
    </xdr:to>
    <xdr:sp macro="" textlink="">
      <xdr:nvSpPr>
        <xdr:cNvPr id="2" name="テキスト ボックス 1">
          <a:extLst>
            <a:ext uri="{FF2B5EF4-FFF2-40B4-BE49-F238E27FC236}">
              <a16:creationId xmlns:a16="http://schemas.microsoft.com/office/drawing/2014/main" id="{08168242-85E1-4DDC-BEFD-D508BC8F8598}"/>
            </a:ext>
          </a:extLst>
        </xdr:cNvPr>
        <xdr:cNvSpPr txBox="1"/>
      </xdr:nvSpPr>
      <xdr:spPr>
        <a:xfrm>
          <a:off x="6905623" y="3086101"/>
          <a:ext cx="2943227" cy="32385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solidFill>
                <a:srgbClr val="FF0000"/>
              </a:solidFill>
            </a:rPr>
            <a:t>出張の出発一週間前までにご提出ください。</a:t>
          </a:r>
        </a:p>
      </xdr:txBody>
    </xdr:sp>
    <xdr:clientData/>
  </xdr:twoCellAnchor>
  <xdr:twoCellAnchor>
    <xdr:from>
      <xdr:col>10</xdr:col>
      <xdr:colOff>257176</xdr:colOff>
      <xdr:row>2</xdr:row>
      <xdr:rowOff>95251</xdr:rowOff>
    </xdr:from>
    <xdr:to>
      <xdr:col>14</xdr:col>
      <xdr:colOff>466726</xdr:colOff>
      <xdr:row>12</xdr:row>
      <xdr:rowOff>161926</xdr:rowOff>
    </xdr:to>
    <xdr:sp macro="" textlink="">
      <xdr:nvSpPr>
        <xdr:cNvPr id="3" name="テキスト ボックス 2">
          <a:extLst>
            <a:ext uri="{FF2B5EF4-FFF2-40B4-BE49-F238E27FC236}">
              <a16:creationId xmlns:a16="http://schemas.microsoft.com/office/drawing/2014/main" id="{83752C45-BF54-4BA7-8686-3A71CD6214E5}"/>
            </a:ext>
          </a:extLst>
        </xdr:cNvPr>
        <xdr:cNvSpPr txBox="1"/>
      </xdr:nvSpPr>
      <xdr:spPr>
        <a:xfrm>
          <a:off x="6905626" y="533401"/>
          <a:ext cx="2952750" cy="24003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（黄色セルに青文字で入力されている部分は</a:t>
          </a:r>
          <a:endParaRPr lang="ja-JP" altLang="ja-JP" sz="1100">
            <a:solidFill>
              <a:srgbClr val="FF0000"/>
            </a:solidFill>
            <a:effectLst/>
            <a:latin typeface="+mn-ea"/>
            <a:ea typeface="+mn-ea"/>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記入例です。上書きして構いません）</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lt"/>
              <a:ea typeface="+mn-ea"/>
              <a:cs typeface="+mn-cs"/>
            </a:rPr>
            <a:t>・白色セルで青文字が入力されているセルは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変更があったセルを直接修正してください。</a:t>
          </a:r>
          <a:endParaRPr lang="ja-JP" altLang="ja-JP">
            <a:solidFill>
              <a:srgbClr val="FF0000"/>
            </a:solidFill>
            <a:effectLst/>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10</xdr:col>
      <xdr:colOff>257173</xdr:colOff>
      <xdr:row>13</xdr:row>
      <xdr:rowOff>19051</xdr:rowOff>
    </xdr:from>
    <xdr:to>
      <xdr:col>14</xdr:col>
      <xdr:colOff>457200</xdr:colOff>
      <xdr:row>14</xdr:row>
      <xdr:rowOff>47626</xdr:rowOff>
    </xdr:to>
    <xdr:sp macro="" textlink="">
      <xdr:nvSpPr>
        <xdr:cNvPr id="2" name="テキスト ボックス 1">
          <a:extLst>
            <a:ext uri="{FF2B5EF4-FFF2-40B4-BE49-F238E27FC236}">
              <a16:creationId xmlns:a16="http://schemas.microsoft.com/office/drawing/2014/main" id="{14FAA9F1-B802-4706-BA7F-57536E55D1BF}"/>
            </a:ext>
          </a:extLst>
        </xdr:cNvPr>
        <xdr:cNvSpPr txBox="1"/>
      </xdr:nvSpPr>
      <xdr:spPr>
        <a:xfrm>
          <a:off x="6905623" y="3086101"/>
          <a:ext cx="2943227" cy="32385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solidFill>
                <a:srgbClr val="FF0000"/>
              </a:solidFill>
            </a:rPr>
            <a:t>出張の出発一週間前までにご提出ください。</a:t>
          </a:r>
        </a:p>
      </xdr:txBody>
    </xdr:sp>
    <xdr:clientData/>
  </xdr:twoCellAnchor>
  <xdr:twoCellAnchor>
    <xdr:from>
      <xdr:col>10</xdr:col>
      <xdr:colOff>257176</xdr:colOff>
      <xdr:row>2</xdr:row>
      <xdr:rowOff>95251</xdr:rowOff>
    </xdr:from>
    <xdr:to>
      <xdr:col>14</xdr:col>
      <xdr:colOff>466726</xdr:colOff>
      <xdr:row>12</xdr:row>
      <xdr:rowOff>161926</xdr:rowOff>
    </xdr:to>
    <xdr:sp macro="" textlink="">
      <xdr:nvSpPr>
        <xdr:cNvPr id="3" name="テキスト ボックス 2">
          <a:extLst>
            <a:ext uri="{FF2B5EF4-FFF2-40B4-BE49-F238E27FC236}">
              <a16:creationId xmlns:a16="http://schemas.microsoft.com/office/drawing/2014/main" id="{7AEF552F-1205-45C1-9267-1C7ECA15D270}"/>
            </a:ext>
          </a:extLst>
        </xdr:cNvPr>
        <xdr:cNvSpPr txBox="1"/>
      </xdr:nvSpPr>
      <xdr:spPr>
        <a:xfrm>
          <a:off x="6905626" y="533401"/>
          <a:ext cx="2952750" cy="24003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（黄色セルに青文字で入力されている部分は</a:t>
          </a:r>
          <a:endParaRPr lang="ja-JP" altLang="ja-JP" sz="1100">
            <a:solidFill>
              <a:srgbClr val="FF0000"/>
            </a:solidFill>
            <a:effectLst/>
            <a:latin typeface="+mn-ea"/>
            <a:ea typeface="+mn-ea"/>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記入例です。上書きして構いません）</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lt"/>
              <a:ea typeface="+mn-ea"/>
              <a:cs typeface="+mn-cs"/>
            </a:rPr>
            <a:t>・白色セルで青文字が入力されているセルは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変更があったセルを直接修正してください。</a:t>
          </a:r>
          <a:endParaRPr lang="ja-JP" altLang="ja-JP">
            <a:solidFill>
              <a:srgbClr val="FF0000"/>
            </a:solidFill>
            <a:effectLst/>
          </a:endParaRPr>
        </a:p>
      </xdr:txBody>
    </xdr:sp>
    <xdr:clientData/>
  </xdr:twoCellAnchor>
  <xdr:twoCellAnchor>
    <xdr:from>
      <xdr:col>10</xdr:col>
      <xdr:colOff>257174</xdr:colOff>
      <xdr:row>14</xdr:row>
      <xdr:rowOff>228600</xdr:rowOff>
    </xdr:from>
    <xdr:to>
      <xdr:col>15</xdr:col>
      <xdr:colOff>676275</xdr:colOff>
      <xdr:row>16</xdr:row>
      <xdr:rowOff>152400</xdr:rowOff>
    </xdr:to>
    <xdr:sp macro="" textlink="">
      <xdr:nvSpPr>
        <xdr:cNvPr id="4" name="テキスト ボックス 3">
          <a:extLst>
            <a:ext uri="{FF2B5EF4-FFF2-40B4-BE49-F238E27FC236}">
              <a16:creationId xmlns:a16="http://schemas.microsoft.com/office/drawing/2014/main" id="{5BF3B9D6-79FA-43C6-8601-F9F008C003C3}"/>
            </a:ext>
          </a:extLst>
        </xdr:cNvPr>
        <xdr:cNvSpPr txBox="1"/>
      </xdr:nvSpPr>
      <xdr:spPr>
        <a:xfrm>
          <a:off x="6905624" y="3590925"/>
          <a:ext cx="3848101" cy="514350"/>
        </a:xfrm>
        <a:prstGeom prst="rect">
          <a:avLst/>
        </a:prstGeom>
        <a:solidFill>
          <a:srgbClr val="FFFFCC"/>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solidFill>
                <a:srgbClr val="FF0000"/>
              </a:solidFill>
            </a:rPr>
            <a:t>出張者が複数いる場合は、本シートを出張者人数分コピーし、</a:t>
          </a:r>
          <a:endParaRPr kumimoji="1" lang="en-US" altLang="ja-JP" sz="1050" b="1">
            <a:solidFill>
              <a:srgbClr val="FF0000"/>
            </a:solidFill>
          </a:endParaRPr>
        </a:p>
        <a:p>
          <a:r>
            <a:rPr kumimoji="1" lang="ja-JP" altLang="en-US" sz="1050" b="1">
              <a:solidFill>
                <a:srgbClr val="FF0000"/>
              </a:solidFill>
            </a:rPr>
            <a:t>各シートにそれぞれの出張日程、緊急連絡先をご記入ください。</a:t>
          </a:r>
        </a:p>
      </xdr:txBody>
    </xdr:sp>
    <xdr:clientData/>
  </xdr:twoCellAnchor>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32</xdr:row>
          <xdr:rowOff>28575</xdr:rowOff>
        </xdr:from>
        <xdr:to>
          <xdr:col>2</xdr:col>
          <xdr:colOff>66675</xdr:colOff>
          <xdr:row>32</xdr:row>
          <xdr:rowOff>400050</xdr:rowOff>
        </xdr:to>
        <xdr:sp macro="" textlink="">
          <xdr:nvSpPr>
            <xdr:cNvPr id="152579" name="Check Box 3" hidden="1">
              <a:extLst>
                <a:ext uri="{63B3BB69-23CF-44E3-9099-C40C66FF867C}">
                  <a14:compatExt spid="_x0000_s152579"/>
                </a:ext>
                <a:ext uri="{FF2B5EF4-FFF2-40B4-BE49-F238E27FC236}">
                  <a16:creationId xmlns:a16="http://schemas.microsoft.com/office/drawing/2014/main" id="{00000000-0008-0000-1E00-0000035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100852</xdr:colOff>
      <xdr:row>32</xdr:row>
      <xdr:rowOff>78441</xdr:rowOff>
    </xdr:from>
    <xdr:to>
      <xdr:col>2</xdr:col>
      <xdr:colOff>549088</xdr:colOff>
      <xdr:row>32</xdr:row>
      <xdr:rowOff>369794</xdr:rowOff>
    </xdr:to>
    <xdr:sp macro="" textlink="">
      <xdr:nvSpPr>
        <xdr:cNvPr id="5" name="正方形/長方形 4">
          <a:extLst>
            <a:ext uri="{FF2B5EF4-FFF2-40B4-BE49-F238E27FC236}">
              <a16:creationId xmlns:a16="http://schemas.microsoft.com/office/drawing/2014/main" id="{00000000-0008-0000-1800-000005000000}"/>
            </a:ext>
          </a:extLst>
        </xdr:cNvPr>
        <xdr:cNvSpPr/>
      </xdr:nvSpPr>
      <xdr:spPr>
        <a:xfrm>
          <a:off x="336176" y="7519147"/>
          <a:ext cx="1288677" cy="2913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ＭＳ Ｐ明朝" panose="02020600040205080304" pitchFamily="18" charset="-128"/>
              <a:ea typeface="ＭＳ Ｐ明朝" panose="02020600040205080304" pitchFamily="18" charset="-128"/>
            </a:rPr>
            <a:t>研修時期</a:t>
          </a:r>
          <a:r>
            <a:rPr kumimoji="1" lang="en-US" altLang="ja-JP" sz="1100">
              <a:solidFill>
                <a:schemeClr val="tx1"/>
              </a:solidFill>
              <a:latin typeface="ＭＳ Ｐ明朝" panose="02020600040205080304" pitchFamily="18" charset="-128"/>
              <a:ea typeface="ＭＳ Ｐ明朝" panose="02020600040205080304" pitchFamily="18" charset="-128"/>
            </a:rPr>
            <a:t> </a:t>
          </a:r>
          <a:endParaRPr kumimoji="1" lang="ja-JP" altLang="en-US" sz="1100">
            <a:solidFill>
              <a:schemeClr val="tx1"/>
            </a:solidFill>
            <a:latin typeface="ＭＳ Ｐ明朝" panose="02020600040205080304" pitchFamily="18" charset="-128"/>
            <a:ea typeface="ＭＳ Ｐ明朝" panose="02020600040205080304" pitchFamily="18" charset="-128"/>
          </a:endParaRPr>
        </a:p>
      </xdr:txBody>
    </xdr:sp>
    <xdr:clientData/>
  </xdr:twoCellAnchor>
  <mc:AlternateContent xmlns:mc="http://schemas.openxmlformats.org/markup-compatibility/2006">
    <mc:Choice xmlns:a14="http://schemas.microsoft.com/office/drawing/2010/main" Requires="a14">
      <xdr:twoCellAnchor editAs="oneCell">
        <xdr:from>
          <xdr:col>2</xdr:col>
          <xdr:colOff>209550</xdr:colOff>
          <xdr:row>32</xdr:row>
          <xdr:rowOff>38100</xdr:rowOff>
        </xdr:from>
        <xdr:to>
          <xdr:col>4</xdr:col>
          <xdr:colOff>19050</xdr:colOff>
          <xdr:row>32</xdr:row>
          <xdr:rowOff>400050</xdr:rowOff>
        </xdr:to>
        <xdr:sp macro="" textlink="">
          <xdr:nvSpPr>
            <xdr:cNvPr id="152589" name="Check Box 13" hidden="1">
              <a:extLst>
                <a:ext uri="{63B3BB69-23CF-44E3-9099-C40C66FF867C}">
                  <a14:compatExt spid="_x0000_s152589"/>
                </a:ext>
                <a:ext uri="{FF2B5EF4-FFF2-40B4-BE49-F238E27FC236}">
                  <a16:creationId xmlns:a16="http://schemas.microsoft.com/office/drawing/2014/main" id="{00000000-0008-0000-1E00-00000D5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466165</xdr:colOff>
      <xdr:row>32</xdr:row>
      <xdr:rowOff>91515</xdr:rowOff>
    </xdr:from>
    <xdr:to>
      <xdr:col>5</xdr:col>
      <xdr:colOff>6725</xdr:colOff>
      <xdr:row>32</xdr:row>
      <xdr:rowOff>382868</xdr:rowOff>
    </xdr:to>
    <xdr:sp macro="" textlink="">
      <xdr:nvSpPr>
        <xdr:cNvPr id="6" name="正方形/長方形 5">
          <a:extLst>
            <a:ext uri="{FF2B5EF4-FFF2-40B4-BE49-F238E27FC236}">
              <a16:creationId xmlns:a16="http://schemas.microsoft.com/office/drawing/2014/main" id="{00000000-0008-0000-1800-000006000000}"/>
            </a:ext>
          </a:extLst>
        </xdr:cNvPr>
        <xdr:cNvSpPr/>
      </xdr:nvSpPr>
      <xdr:spPr>
        <a:xfrm>
          <a:off x="1450415" y="6841565"/>
          <a:ext cx="1140760" cy="2913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ＭＳ Ｐ明朝" panose="02020600040205080304" pitchFamily="18" charset="-128"/>
              <a:ea typeface="ＭＳ Ｐ明朝" panose="02020600040205080304" pitchFamily="18" charset="-128"/>
            </a:rPr>
            <a:t>実施研修日数</a:t>
          </a:r>
          <a:r>
            <a:rPr kumimoji="1" lang="en-US" altLang="ja-JP" sz="1100">
              <a:solidFill>
                <a:schemeClr val="tx1"/>
              </a:solidFill>
              <a:latin typeface="ＭＳ Ｐ明朝" panose="02020600040205080304" pitchFamily="18" charset="-128"/>
              <a:ea typeface="ＭＳ Ｐ明朝" panose="02020600040205080304" pitchFamily="18" charset="-128"/>
            </a:rPr>
            <a:t> </a:t>
          </a:r>
          <a:endParaRPr kumimoji="1" lang="ja-JP" altLang="en-US" sz="1100">
            <a:solidFill>
              <a:schemeClr val="tx1"/>
            </a:solidFill>
            <a:latin typeface="ＭＳ Ｐ明朝" panose="02020600040205080304" pitchFamily="18" charset="-128"/>
            <a:ea typeface="ＭＳ Ｐ明朝" panose="02020600040205080304" pitchFamily="18" charset="-128"/>
          </a:endParaRPr>
        </a:p>
      </xdr:txBody>
    </xdr:sp>
    <xdr:clientData/>
  </xdr:twoCellAnchor>
  <mc:AlternateContent xmlns:mc="http://schemas.openxmlformats.org/markup-compatibility/2006">
    <mc:Choice xmlns:a14="http://schemas.microsoft.com/office/drawing/2010/main" Requires="a14">
      <xdr:twoCellAnchor editAs="oneCell">
        <xdr:from>
          <xdr:col>5</xdr:col>
          <xdr:colOff>314325</xdr:colOff>
          <xdr:row>32</xdr:row>
          <xdr:rowOff>47625</xdr:rowOff>
        </xdr:from>
        <xdr:to>
          <xdr:col>7</xdr:col>
          <xdr:colOff>104775</xdr:colOff>
          <xdr:row>32</xdr:row>
          <xdr:rowOff>409575</xdr:rowOff>
        </xdr:to>
        <xdr:sp macro="" textlink="">
          <xdr:nvSpPr>
            <xdr:cNvPr id="152590" name="Check Box 14" hidden="1">
              <a:extLst>
                <a:ext uri="{63B3BB69-23CF-44E3-9099-C40C66FF867C}">
                  <a14:compatExt spid="_x0000_s152590"/>
                </a:ext>
                <a:ext uri="{FF2B5EF4-FFF2-40B4-BE49-F238E27FC236}">
                  <a16:creationId xmlns:a16="http://schemas.microsoft.com/office/drawing/2014/main" id="{00000000-0008-0000-1E00-00000E5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548342</xdr:colOff>
      <xdr:row>32</xdr:row>
      <xdr:rowOff>99733</xdr:rowOff>
    </xdr:from>
    <xdr:to>
      <xdr:col>9</xdr:col>
      <xdr:colOff>197597</xdr:colOff>
      <xdr:row>32</xdr:row>
      <xdr:rowOff>391086</xdr:rowOff>
    </xdr:to>
    <xdr:sp macro="" textlink="">
      <xdr:nvSpPr>
        <xdr:cNvPr id="7" name="正方形/長方形 6">
          <a:extLst>
            <a:ext uri="{FF2B5EF4-FFF2-40B4-BE49-F238E27FC236}">
              <a16:creationId xmlns:a16="http://schemas.microsoft.com/office/drawing/2014/main" id="{00000000-0008-0000-1800-000007000000}"/>
            </a:ext>
          </a:extLst>
        </xdr:cNvPr>
        <xdr:cNvSpPr/>
      </xdr:nvSpPr>
      <xdr:spPr>
        <a:xfrm>
          <a:off x="3132792" y="6849783"/>
          <a:ext cx="2163855" cy="2913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ＭＳ Ｐ明朝" panose="02020600040205080304" pitchFamily="18" charset="-128"/>
              <a:ea typeface="ＭＳ Ｐ明朝" panose="02020600040205080304" pitchFamily="18" charset="-128"/>
            </a:rPr>
            <a:t>その他（　　　　　　　　　　　　　　　　　）</a:t>
          </a:r>
          <a:r>
            <a:rPr kumimoji="1" lang="en-US" altLang="ja-JP" sz="1100">
              <a:solidFill>
                <a:schemeClr val="tx1"/>
              </a:solidFill>
              <a:latin typeface="ＭＳ Ｐ明朝" panose="02020600040205080304" pitchFamily="18" charset="-128"/>
              <a:ea typeface="ＭＳ Ｐ明朝" panose="02020600040205080304" pitchFamily="18" charset="-128"/>
            </a:rPr>
            <a:t> </a:t>
          </a:r>
          <a:endParaRPr kumimoji="1" lang="ja-JP" altLang="en-US" sz="11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11</xdr:col>
      <xdr:colOff>180975</xdr:colOff>
      <xdr:row>2</xdr:row>
      <xdr:rowOff>180976</xdr:rowOff>
    </xdr:from>
    <xdr:to>
      <xdr:col>15</xdr:col>
      <xdr:colOff>399490</xdr:colOff>
      <xdr:row>15</xdr:row>
      <xdr:rowOff>0</xdr:rowOff>
    </xdr:to>
    <xdr:sp macro="" textlink="">
      <xdr:nvSpPr>
        <xdr:cNvPr id="2" name="テキスト ボックス 1">
          <a:extLst>
            <a:ext uri="{FF2B5EF4-FFF2-40B4-BE49-F238E27FC236}">
              <a16:creationId xmlns:a16="http://schemas.microsoft.com/office/drawing/2014/main" id="{5992CC3C-DD06-414A-8C7F-A7DED34E38A8}"/>
            </a:ext>
          </a:extLst>
        </xdr:cNvPr>
        <xdr:cNvSpPr txBox="1"/>
      </xdr:nvSpPr>
      <xdr:spPr>
        <a:xfrm>
          <a:off x="7124700" y="619126"/>
          <a:ext cx="2961715" cy="2466974"/>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（黄色セルに青文字で入力されている部分は</a:t>
          </a:r>
          <a:endParaRPr lang="ja-JP" altLang="ja-JP" sz="1100">
            <a:solidFill>
              <a:srgbClr val="FF0000"/>
            </a:solidFill>
            <a:effectLst/>
            <a:latin typeface="+mn-ea"/>
            <a:ea typeface="+mn-ea"/>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記入例です。上書きして構いません）</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lt"/>
              <a:ea typeface="+mn-ea"/>
              <a:cs typeface="+mn-cs"/>
            </a:rPr>
            <a:t>・白色セルで青文字が入力されているセルは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変更があったセルを直接修正してください。</a:t>
          </a:r>
          <a:endParaRPr lang="ja-JP" altLang="ja-JP">
            <a:solidFill>
              <a:srgbClr val="FF0000"/>
            </a:solidFill>
            <a:effectLst/>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8</xdr:col>
      <xdr:colOff>342900</xdr:colOff>
      <xdr:row>3</xdr:row>
      <xdr:rowOff>9525</xdr:rowOff>
    </xdr:from>
    <xdr:to>
      <xdr:col>12</xdr:col>
      <xdr:colOff>561415</xdr:colOff>
      <xdr:row>14</xdr:row>
      <xdr:rowOff>0</xdr:rowOff>
    </xdr:to>
    <xdr:sp macro="" textlink="">
      <xdr:nvSpPr>
        <xdr:cNvPr id="2" name="テキスト ボックス 1">
          <a:extLst>
            <a:ext uri="{FF2B5EF4-FFF2-40B4-BE49-F238E27FC236}">
              <a16:creationId xmlns:a16="http://schemas.microsoft.com/office/drawing/2014/main" id="{88B8226C-B8D1-48DF-8509-B859B9A3CB65}"/>
            </a:ext>
          </a:extLst>
        </xdr:cNvPr>
        <xdr:cNvSpPr txBox="1"/>
      </xdr:nvSpPr>
      <xdr:spPr>
        <a:xfrm>
          <a:off x="7515225" y="666750"/>
          <a:ext cx="2961715" cy="24003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（黄色セルに青文字で入力されている部分は</a:t>
          </a:r>
          <a:endParaRPr lang="ja-JP" altLang="ja-JP" sz="1100">
            <a:solidFill>
              <a:srgbClr val="FF0000"/>
            </a:solidFill>
            <a:effectLst/>
            <a:latin typeface="+mn-ea"/>
            <a:ea typeface="+mn-ea"/>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記入例です。上書きして構いません）</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lt"/>
              <a:ea typeface="+mn-ea"/>
              <a:cs typeface="+mn-cs"/>
            </a:rPr>
            <a:t>・白色セルで青文字が入力されているセルは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変更があったセルを直接修正してください。</a:t>
          </a:r>
          <a:endParaRPr lang="ja-JP" altLang="ja-JP">
            <a:solidFill>
              <a:srgbClr val="FF0000"/>
            </a:solidFill>
            <a:effectLst/>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8</xdr:col>
      <xdr:colOff>190500</xdr:colOff>
      <xdr:row>4</xdr:row>
      <xdr:rowOff>19049</xdr:rowOff>
    </xdr:from>
    <xdr:to>
      <xdr:col>11</xdr:col>
      <xdr:colOff>1238250</xdr:colOff>
      <xdr:row>26</xdr:row>
      <xdr:rowOff>66674</xdr:rowOff>
    </xdr:to>
    <xdr:sp macro="" textlink="">
      <xdr:nvSpPr>
        <xdr:cNvPr id="2" name="正方形/長方形 1">
          <a:extLst>
            <a:ext uri="{FF2B5EF4-FFF2-40B4-BE49-F238E27FC236}">
              <a16:creationId xmlns:a16="http://schemas.microsoft.com/office/drawing/2014/main" id="{227C2CD4-032C-4CCB-8941-D006E331E80A}"/>
            </a:ext>
          </a:extLst>
        </xdr:cNvPr>
        <xdr:cNvSpPr/>
      </xdr:nvSpPr>
      <xdr:spPr>
        <a:xfrm>
          <a:off x="7915275" y="962024"/>
          <a:ext cx="3476625" cy="3400425"/>
        </a:xfrm>
        <a:prstGeom prst="rect">
          <a:avLst/>
        </a:prstGeom>
        <a:solidFill>
          <a:schemeClr val="accent2">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AOTS</a:t>
          </a:r>
          <a:r>
            <a:rPr kumimoji="1" lang="ja-JP" altLang="en-US" sz="1100">
              <a:solidFill>
                <a:sysClr val="windowText" lastClr="000000"/>
              </a:solidFill>
            </a:rPr>
            <a:t>入力箇所</a:t>
          </a:r>
        </a:p>
      </xdr:txBody>
    </xdr:sp>
    <xdr:clientData/>
  </xdr:twoCellAnchor>
  <xdr:twoCellAnchor>
    <xdr:from>
      <xdr:col>12</xdr:col>
      <xdr:colOff>266700</xdr:colOff>
      <xdr:row>9</xdr:row>
      <xdr:rowOff>9526</xdr:rowOff>
    </xdr:from>
    <xdr:to>
      <xdr:col>16</xdr:col>
      <xdr:colOff>485215</xdr:colOff>
      <xdr:row>24</xdr:row>
      <xdr:rowOff>123826</xdr:rowOff>
    </xdr:to>
    <xdr:sp macro="" textlink="">
      <xdr:nvSpPr>
        <xdr:cNvPr id="3" name="テキスト ボックス 2">
          <a:extLst>
            <a:ext uri="{FF2B5EF4-FFF2-40B4-BE49-F238E27FC236}">
              <a16:creationId xmlns:a16="http://schemas.microsoft.com/office/drawing/2014/main" id="{19410F00-36D8-4810-A1A2-D18EB8B84902}"/>
            </a:ext>
          </a:extLst>
        </xdr:cNvPr>
        <xdr:cNvSpPr txBox="1"/>
      </xdr:nvSpPr>
      <xdr:spPr>
        <a:xfrm>
          <a:off x="11991975" y="1714501"/>
          <a:ext cx="2961715" cy="24003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（黄色セルに青文字で入力されている部分は</a:t>
          </a:r>
          <a:endParaRPr lang="ja-JP" altLang="ja-JP" sz="1100">
            <a:solidFill>
              <a:srgbClr val="FF0000"/>
            </a:solidFill>
            <a:effectLst/>
            <a:latin typeface="+mn-ea"/>
            <a:ea typeface="+mn-ea"/>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記入例です。上書きして構いません）</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lt"/>
              <a:ea typeface="+mn-ea"/>
              <a:cs typeface="+mn-cs"/>
            </a:rPr>
            <a:t>・白色セルで青文字が入力されているセルは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変更があったセルを直接修正してください。</a:t>
          </a:r>
          <a:endParaRPr lang="ja-JP" altLang="ja-JP">
            <a:solidFill>
              <a:srgbClr val="FF0000"/>
            </a:solidFill>
            <a:effectLst/>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8</xdr:col>
      <xdr:colOff>297347</xdr:colOff>
      <xdr:row>2</xdr:row>
      <xdr:rowOff>38100</xdr:rowOff>
    </xdr:from>
    <xdr:to>
      <xdr:col>11</xdr:col>
      <xdr:colOff>1295400</xdr:colOff>
      <xdr:row>26</xdr:row>
      <xdr:rowOff>114300</xdr:rowOff>
    </xdr:to>
    <xdr:sp macro="" textlink="">
      <xdr:nvSpPr>
        <xdr:cNvPr id="2" name="正方形/長方形 1">
          <a:extLst>
            <a:ext uri="{FF2B5EF4-FFF2-40B4-BE49-F238E27FC236}">
              <a16:creationId xmlns:a16="http://schemas.microsoft.com/office/drawing/2014/main" id="{00000000-0008-0000-1B00-000002000000}"/>
            </a:ext>
          </a:extLst>
        </xdr:cNvPr>
        <xdr:cNvSpPr/>
      </xdr:nvSpPr>
      <xdr:spPr>
        <a:xfrm>
          <a:off x="8022122" y="657225"/>
          <a:ext cx="3426928" cy="3733800"/>
        </a:xfrm>
        <a:prstGeom prst="rect">
          <a:avLst/>
        </a:prstGeom>
        <a:solidFill>
          <a:schemeClr val="accent2">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AOTS</a:t>
          </a:r>
          <a:r>
            <a:rPr kumimoji="1" lang="ja-JP" altLang="en-US" sz="1100">
              <a:solidFill>
                <a:sysClr val="windowText" lastClr="000000"/>
              </a:solidFill>
            </a:rPr>
            <a:t>入力箇所</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14</xdr:col>
      <xdr:colOff>314325</xdr:colOff>
      <xdr:row>1</xdr:row>
      <xdr:rowOff>180975</xdr:rowOff>
    </xdr:from>
    <xdr:to>
      <xdr:col>18</xdr:col>
      <xdr:colOff>532840</xdr:colOff>
      <xdr:row>12</xdr:row>
      <xdr:rowOff>28575</xdr:rowOff>
    </xdr:to>
    <xdr:sp macro="" textlink="">
      <xdr:nvSpPr>
        <xdr:cNvPr id="2" name="テキスト ボックス 1">
          <a:extLst>
            <a:ext uri="{FF2B5EF4-FFF2-40B4-BE49-F238E27FC236}">
              <a16:creationId xmlns:a16="http://schemas.microsoft.com/office/drawing/2014/main" id="{93D2ADEB-DC19-4A6F-B292-1524B95309D8}"/>
            </a:ext>
          </a:extLst>
        </xdr:cNvPr>
        <xdr:cNvSpPr txBox="1"/>
      </xdr:nvSpPr>
      <xdr:spPr>
        <a:xfrm>
          <a:off x="10344150" y="400050"/>
          <a:ext cx="2961715" cy="25146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（黄色セルに青文字で入力されている部分は</a:t>
          </a:r>
          <a:endParaRPr lang="ja-JP" altLang="ja-JP" sz="1100">
            <a:solidFill>
              <a:srgbClr val="FF0000"/>
            </a:solidFill>
            <a:effectLst/>
            <a:latin typeface="+mn-ea"/>
            <a:ea typeface="+mn-ea"/>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記入例です。上書きして構いません）</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lt"/>
              <a:ea typeface="+mn-ea"/>
              <a:cs typeface="+mn-cs"/>
            </a:rPr>
            <a:t>・白色セルで青文字が入力されているセルは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変更があったセルを直接修正してください。</a:t>
          </a:r>
          <a:endParaRPr lang="ja-JP" altLang="ja-JP">
            <a:solidFill>
              <a:srgbClr val="FF0000"/>
            </a:solidFill>
            <a:effectLst/>
          </a:endParaRP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14</xdr:col>
      <xdr:colOff>238125</xdr:colOff>
      <xdr:row>1</xdr:row>
      <xdr:rowOff>28575</xdr:rowOff>
    </xdr:from>
    <xdr:to>
      <xdr:col>18</xdr:col>
      <xdr:colOff>456640</xdr:colOff>
      <xdr:row>11</xdr:row>
      <xdr:rowOff>266700</xdr:rowOff>
    </xdr:to>
    <xdr:sp macro="" textlink="">
      <xdr:nvSpPr>
        <xdr:cNvPr id="2" name="テキスト ボックス 1">
          <a:extLst>
            <a:ext uri="{FF2B5EF4-FFF2-40B4-BE49-F238E27FC236}">
              <a16:creationId xmlns:a16="http://schemas.microsoft.com/office/drawing/2014/main" id="{7BA28B99-83F7-40B3-B952-C30054779165}"/>
            </a:ext>
          </a:extLst>
        </xdr:cNvPr>
        <xdr:cNvSpPr txBox="1"/>
      </xdr:nvSpPr>
      <xdr:spPr>
        <a:xfrm>
          <a:off x="9315450" y="247650"/>
          <a:ext cx="2961715" cy="25908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（黄色セルに青文字で入力されている部分は</a:t>
          </a:r>
          <a:endParaRPr lang="ja-JP" altLang="ja-JP" sz="1100">
            <a:solidFill>
              <a:srgbClr val="FF0000"/>
            </a:solidFill>
            <a:effectLst/>
            <a:latin typeface="+mn-ea"/>
            <a:ea typeface="+mn-ea"/>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記入例です。上書きして構いません）</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lt"/>
              <a:ea typeface="+mn-ea"/>
              <a:cs typeface="+mn-cs"/>
            </a:rPr>
            <a:t>・白色セルで青文字が入力されているセルは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変更があったセルを直接修正してください。</a:t>
          </a:r>
          <a:endParaRPr lang="ja-JP" altLang="ja-JP">
            <a:solidFill>
              <a:srgbClr val="FF0000"/>
            </a:solidFill>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57150</xdr:colOff>
      <xdr:row>5</xdr:row>
      <xdr:rowOff>104775</xdr:rowOff>
    </xdr:from>
    <xdr:to>
      <xdr:col>12</xdr:col>
      <xdr:colOff>119592</xdr:colOff>
      <xdr:row>7</xdr:row>
      <xdr:rowOff>352425</xdr:rowOff>
    </xdr:to>
    <xdr:sp macro="" textlink="">
      <xdr:nvSpPr>
        <xdr:cNvPr id="3" name="右中かっこ 2">
          <a:extLst>
            <a:ext uri="{FF2B5EF4-FFF2-40B4-BE49-F238E27FC236}">
              <a16:creationId xmlns:a16="http://schemas.microsoft.com/office/drawing/2014/main" id="{F6C85189-F3E1-4264-BA43-5F6E7E537BF7}"/>
            </a:ext>
          </a:extLst>
        </xdr:cNvPr>
        <xdr:cNvSpPr/>
      </xdr:nvSpPr>
      <xdr:spPr>
        <a:xfrm>
          <a:off x="6115050" y="371475"/>
          <a:ext cx="243417" cy="619125"/>
        </a:xfrm>
        <a:prstGeom prst="righ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209551</xdr:colOff>
      <xdr:row>6</xdr:row>
      <xdr:rowOff>95250</xdr:rowOff>
    </xdr:from>
    <xdr:to>
      <xdr:col>15</xdr:col>
      <xdr:colOff>457201</xdr:colOff>
      <xdr:row>7</xdr:row>
      <xdr:rowOff>285750</xdr:rowOff>
    </xdr:to>
    <xdr:sp macro="" textlink="">
      <xdr:nvSpPr>
        <xdr:cNvPr id="4" name="テキスト ボックス 3">
          <a:extLst>
            <a:ext uri="{FF2B5EF4-FFF2-40B4-BE49-F238E27FC236}">
              <a16:creationId xmlns:a16="http://schemas.microsoft.com/office/drawing/2014/main" id="{2D96CF6F-A63B-4265-8602-49D00ED133F4}"/>
            </a:ext>
          </a:extLst>
        </xdr:cNvPr>
        <xdr:cNvSpPr txBox="1"/>
      </xdr:nvSpPr>
      <xdr:spPr>
        <a:xfrm>
          <a:off x="6448426" y="476250"/>
          <a:ext cx="2305050" cy="4476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000" b="0" i="0" baseline="0">
              <a:solidFill>
                <a:schemeClr val="dk1"/>
              </a:solidFill>
              <a:effectLst/>
              <a:latin typeface="+mn-lt"/>
              <a:ea typeface="+mn-ea"/>
              <a:cs typeface="+mn-cs"/>
            </a:rPr>
            <a:t>7</a:t>
          </a:r>
          <a:r>
            <a:rPr lang="ja-JP" altLang="en-US" sz="1000" b="0" i="0" baseline="0">
              <a:solidFill>
                <a:schemeClr val="dk1"/>
              </a:solidFill>
              <a:effectLst/>
              <a:latin typeface="+mn-lt"/>
              <a:ea typeface="+mn-ea"/>
              <a:cs typeface="+mn-cs"/>
            </a:rPr>
            <a:t>行目、</a:t>
          </a:r>
          <a:r>
            <a:rPr lang="en-US" altLang="ja-JP" sz="1000" b="0" i="0" baseline="0">
              <a:solidFill>
                <a:schemeClr val="dk1"/>
              </a:solidFill>
              <a:effectLst/>
              <a:latin typeface="+mn-lt"/>
              <a:ea typeface="+mn-ea"/>
              <a:cs typeface="+mn-cs"/>
            </a:rPr>
            <a:t>8</a:t>
          </a:r>
          <a:r>
            <a:rPr lang="ja-JP" altLang="en-US" sz="1000" b="0" i="0" baseline="0">
              <a:solidFill>
                <a:schemeClr val="dk1"/>
              </a:solidFill>
              <a:effectLst/>
              <a:latin typeface="+mn-lt"/>
              <a:ea typeface="+mn-ea"/>
              <a:cs typeface="+mn-cs"/>
            </a:rPr>
            <a:t>行目は該当する事業の行のみ</a:t>
          </a:r>
          <a:endParaRPr lang="en-US" altLang="ja-JP" sz="1000" b="0"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000" b="0" i="0" baseline="0">
              <a:solidFill>
                <a:schemeClr val="dk1"/>
              </a:solidFill>
              <a:effectLst/>
              <a:latin typeface="+mn-lt"/>
              <a:ea typeface="+mn-ea"/>
              <a:cs typeface="+mn-cs"/>
            </a:rPr>
            <a:t>表示してください。</a:t>
          </a:r>
          <a:endParaRPr kumimoji="1" lang="ja-JP" altLang="en-US" sz="1000"/>
        </a:p>
      </xdr:txBody>
    </xdr:sp>
    <xdr:clientData/>
  </xdr:twoCellAnchor>
  <xdr:twoCellAnchor>
    <xdr:from>
      <xdr:col>12</xdr:col>
      <xdr:colOff>228601</xdr:colOff>
      <xdr:row>7</xdr:row>
      <xdr:rowOff>409574</xdr:rowOff>
    </xdr:from>
    <xdr:to>
      <xdr:col>16</xdr:col>
      <xdr:colOff>342901</xdr:colOff>
      <xdr:row>16</xdr:row>
      <xdr:rowOff>104775</xdr:rowOff>
    </xdr:to>
    <xdr:sp macro="" textlink="">
      <xdr:nvSpPr>
        <xdr:cNvPr id="5" name="テキスト ボックス 4">
          <a:extLst>
            <a:ext uri="{FF2B5EF4-FFF2-40B4-BE49-F238E27FC236}">
              <a16:creationId xmlns:a16="http://schemas.microsoft.com/office/drawing/2014/main" id="{59664416-641F-429B-A541-49DEBD297585}"/>
            </a:ext>
          </a:extLst>
        </xdr:cNvPr>
        <xdr:cNvSpPr txBox="1"/>
      </xdr:nvSpPr>
      <xdr:spPr>
        <a:xfrm>
          <a:off x="6467476" y="1047749"/>
          <a:ext cx="2857500" cy="1704976"/>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ea"/>
              <a:ea typeface="+mn-ea"/>
              <a:cs typeface="+mn-cs"/>
            </a:rPr>
            <a:t>・白色セルで青文字が入力されているセルは</a:t>
          </a:r>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他のシートまたは他のセルを参照している</a:t>
          </a:r>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箇所です。</a:t>
          </a:r>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変更があったセルを直接修正してください。</a:t>
          </a:r>
          <a:endParaRPr lang="ja-JP" altLang="ja-JP" sz="1100">
            <a:solidFill>
              <a:srgbClr val="FF0000"/>
            </a:solidFill>
            <a:effectLst/>
            <a:latin typeface="+mn-ea"/>
            <a:ea typeface="+mn-ea"/>
          </a:endParaRPr>
        </a:p>
        <a:p>
          <a:pPr rtl="0" eaLnBrk="1" fontAlgn="auto" latinLnBrk="0" hangingPunct="1"/>
          <a:endParaRPr lang="ja-JP" altLang="ja-JP">
            <a:solidFill>
              <a:srgbClr val="FF0000"/>
            </a:solidFill>
            <a:effectLst/>
          </a:endParaRPr>
        </a:p>
      </xdr:txBody>
    </xdr:sp>
    <xdr:clientData/>
  </xdr:twoCellAnchor>
</xdr:wsDr>
</file>

<file path=xl/drawings/drawing3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171450</xdr:colOff>
          <xdr:row>117</xdr:row>
          <xdr:rowOff>66675</xdr:rowOff>
        </xdr:from>
        <xdr:to>
          <xdr:col>19</xdr:col>
          <xdr:colOff>247650</xdr:colOff>
          <xdr:row>118</xdr:row>
          <xdr:rowOff>114300</xdr:rowOff>
        </xdr:to>
        <xdr:sp macro="" textlink="">
          <xdr:nvSpPr>
            <xdr:cNvPr id="75804" name="Check Box 28" hidden="1">
              <a:extLst>
                <a:ext uri="{63B3BB69-23CF-44E3-9099-C40C66FF867C}">
                  <a14:compatExt spid="_x0000_s75804"/>
                </a:ext>
                <a:ext uri="{FF2B5EF4-FFF2-40B4-BE49-F238E27FC236}">
                  <a16:creationId xmlns:a16="http://schemas.microsoft.com/office/drawing/2014/main" id="{00000000-0008-0000-2500-00001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3.0倍以上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285750</xdr:colOff>
          <xdr:row>117</xdr:row>
          <xdr:rowOff>66675</xdr:rowOff>
        </xdr:from>
        <xdr:to>
          <xdr:col>17</xdr:col>
          <xdr:colOff>152400</xdr:colOff>
          <xdr:row>118</xdr:row>
          <xdr:rowOff>133350</xdr:rowOff>
        </xdr:to>
        <xdr:sp macro="" textlink="">
          <xdr:nvSpPr>
            <xdr:cNvPr id="75805" name="Check Box 29" hidden="1">
              <a:extLst>
                <a:ext uri="{63B3BB69-23CF-44E3-9099-C40C66FF867C}">
                  <a14:compatExt spid="_x0000_s75805"/>
                </a:ext>
                <a:ext uri="{FF2B5EF4-FFF2-40B4-BE49-F238E27FC236}">
                  <a16:creationId xmlns:a16="http://schemas.microsoft.com/office/drawing/2014/main" id="{00000000-0008-0000-2500-00001D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2.5～3.0倍未満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171450</xdr:colOff>
          <xdr:row>117</xdr:row>
          <xdr:rowOff>66675</xdr:rowOff>
        </xdr:from>
        <xdr:to>
          <xdr:col>15</xdr:col>
          <xdr:colOff>209550</xdr:colOff>
          <xdr:row>118</xdr:row>
          <xdr:rowOff>133350</xdr:rowOff>
        </xdr:to>
        <xdr:sp macro="" textlink="">
          <xdr:nvSpPr>
            <xdr:cNvPr id="75806" name="Check Box 30" hidden="1">
              <a:extLst>
                <a:ext uri="{63B3BB69-23CF-44E3-9099-C40C66FF867C}">
                  <a14:compatExt spid="_x0000_s75806"/>
                </a:ext>
                <a:ext uri="{FF2B5EF4-FFF2-40B4-BE49-F238E27FC236}">
                  <a16:creationId xmlns:a16="http://schemas.microsoft.com/office/drawing/2014/main" id="{00000000-0008-0000-2500-00001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2.0～2.5倍未満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133350</xdr:colOff>
          <xdr:row>117</xdr:row>
          <xdr:rowOff>57150</xdr:rowOff>
        </xdr:from>
        <xdr:to>
          <xdr:col>11</xdr:col>
          <xdr:colOff>76200</xdr:colOff>
          <xdr:row>118</xdr:row>
          <xdr:rowOff>133350</xdr:rowOff>
        </xdr:to>
        <xdr:sp macro="" textlink="">
          <xdr:nvSpPr>
            <xdr:cNvPr id="75807" name="Check Box 31" hidden="1">
              <a:extLst>
                <a:ext uri="{63B3BB69-23CF-44E3-9099-C40C66FF867C}">
                  <a14:compatExt spid="_x0000_s75807"/>
                </a:ext>
                <a:ext uri="{FF2B5EF4-FFF2-40B4-BE49-F238E27FC236}">
                  <a16:creationId xmlns:a16="http://schemas.microsoft.com/office/drawing/2014/main" id="{00000000-0008-0000-2500-00001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1.5～2.0倍未満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117</xdr:row>
          <xdr:rowOff>57150</xdr:rowOff>
        </xdr:from>
        <xdr:to>
          <xdr:col>8</xdr:col>
          <xdr:colOff>95250</xdr:colOff>
          <xdr:row>118</xdr:row>
          <xdr:rowOff>114300</xdr:rowOff>
        </xdr:to>
        <xdr:sp macro="" textlink="">
          <xdr:nvSpPr>
            <xdr:cNvPr id="75808" name="Check Box 32" hidden="1">
              <a:extLst>
                <a:ext uri="{63B3BB69-23CF-44E3-9099-C40C66FF867C}">
                  <a14:compatExt spid="_x0000_s75808"/>
                </a:ext>
                <a:ext uri="{FF2B5EF4-FFF2-40B4-BE49-F238E27FC236}">
                  <a16:creationId xmlns:a16="http://schemas.microsoft.com/office/drawing/2014/main" id="{00000000-0008-0000-2500-00002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1.0～1.5倍未満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117</xdr:row>
          <xdr:rowOff>66675</xdr:rowOff>
        </xdr:from>
        <xdr:to>
          <xdr:col>5</xdr:col>
          <xdr:colOff>142875</xdr:colOff>
          <xdr:row>118</xdr:row>
          <xdr:rowOff>95250</xdr:rowOff>
        </xdr:to>
        <xdr:sp macro="" textlink="">
          <xdr:nvSpPr>
            <xdr:cNvPr id="75809" name="Check Box 33" hidden="1">
              <a:extLst>
                <a:ext uri="{63B3BB69-23CF-44E3-9099-C40C66FF867C}">
                  <a14:compatExt spid="_x0000_s75809"/>
                </a:ext>
                <a:ext uri="{FF2B5EF4-FFF2-40B4-BE49-F238E27FC236}">
                  <a16:creationId xmlns:a16="http://schemas.microsoft.com/office/drawing/2014/main" id="{00000000-0008-0000-2500-00002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1.0倍未満</a:t>
              </a:r>
            </a:p>
          </xdr:txBody>
        </xdr:sp>
        <xdr:clientData/>
      </xdr:twoCellAnchor>
    </mc:Choice>
    <mc:Fallback/>
  </mc:AlternateContent>
  <xdr:twoCellAnchor>
    <xdr:from>
      <xdr:col>17</xdr:col>
      <xdr:colOff>307413</xdr:colOff>
      <xdr:row>118</xdr:row>
      <xdr:rowOff>36794</xdr:rowOff>
    </xdr:from>
    <xdr:to>
      <xdr:col>18</xdr:col>
      <xdr:colOff>19239</xdr:colOff>
      <xdr:row>119</xdr:row>
      <xdr:rowOff>171267</xdr:rowOff>
    </xdr:to>
    <xdr:cxnSp macro="">
      <xdr:nvCxnSpPr>
        <xdr:cNvPr id="15" name="コネクタ: カギ線 14">
          <a:extLst>
            <a:ext uri="{FF2B5EF4-FFF2-40B4-BE49-F238E27FC236}">
              <a16:creationId xmlns:a16="http://schemas.microsoft.com/office/drawing/2014/main" id="{00000000-0008-0000-1F00-00000F000000}"/>
            </a:ext>
          </a:extLst>
        </xdr:cNvPr>
        <xdr:cNvCxnSpPr/>
      </xdr:nvCxnSpPr>
      <xdr:spPr>
        <a:xfrm rot="16200000" flipH="1">
          <a:off x="6754064" y="26724443"/>
          <a:ext cx="299573" cy="251576"/>
        </a:xfrm>
        <a:prstGeom prst="bentConnector3">
          <a:avLst>
            <a:gd name="adj1" fmla="val 96154"/>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48376</xdr:colOff>
      <xdr:row>89</xdr:row>
      <xdr:rowOff>3496</xdr:rowOff>
    </xdr:from>
    <xdr:to>
      <xdr:col>19</xdr:col>
      <xdr:colOff>411069</xdr:colOff>
      <xdr:row>92</xdr:row>
      <xdr:rowOff>56799</xdr:rowOff>
    </xdr:to>
    <xdr:grpSp>
      <xdr:nvGrpSpPr>
        <xdr:cNvPr id="16" name="グループ化 15">
          <a:extLst>
            <a:ext uri="{FF2B5EF4-FFF2-40B4-BE49-F238E27FC236}">
              <a16:creationId xmlns:a16="http://schemas.microsoft.com/office/drawing/2014/main" id="{00000000-0008-0000-1F00-000010000000}"/>
            </a:ext>
          </a:extLst>
        </xdr:cNvPr>
        <xdr:cNvGrpSpPr/>
      </xdr:nvGrpSpPr>
      <xdr:grpSpPr>
        <a:xfrm>
          <a:off x="2791576" y="19129696"/>
          <a:ext cx="5201393" cy="672428"/>
          <a:chOff x="2509187" y="18649473"/>
          <a:chExt cx="4744753" cy="669230"/>
        </a:xfrm>
        <a:solidFill>
          <a:srgbClr val="FFFFCC"/>
        </a:solidFill>
      </xdr:grpSpPr>
      <mc:AlternateContent xmlns:mc="http://schemas.openxmlformats.org/markup-compatibility/2006">
        <mc:Choice xmlns:a14="http://schemas.microsoft.com/office/drawing/2010/main" Requires="a14">
          <xdr:sp macro="" textlink="">
            <xdr:nvSpPr>
              <xdr:cNvPr id="75784" name="Check Box 8" hidden="1">
                <a:extLst>
                  <a:ext uri="{63B3BB69-23CF-44E3-9099-C40C66FF867C}">
                    <a14:compatExt spid="_x0000_s75784"/>
                  </a:ext>
                  <a:ext uri="{FF2B5EF4-FFF2-40B4-BE49-F238E27FC236}">
                    <a16:creationId xmlns:a16="http://schemas.microsoft.com/office/drawing/2014/main" id="{00000000-0008-0000-2500-000008280100}"/>
                  </a:ext>
                </a:extLst>
              </xdr:cNvPr>
              <xdr:cNvSpPr/>
            </xdr:nvSpPr>
            <xdr:spPr bwMode="auto">
              <a:xfrm>
                <a:off x="2759330" y="18908221"/>
                <a:ext cx="509430" cy="3753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1</a:t>
                </a:r>
              </a:p>
            </xdr:txBody>
          </xdr:sp>
        </mc:Choice>
        <mc:Fallback/>
      </mc:AlternateContent>
      <mc:AlternateContent xmlns:mc="http://schemas.openxmlformats.org/markup-compatibility/2006">
        <mc:Choice xmlns:a14="http://schemas.microsoft.com/office/drawing/2010/main" Requires="a14">
          <xdr:sp macro="" textlink="">
            <xdr:nvSpPr>
              <xdr:cNvPr id="75785" name="Check Box 9" hidden="1">
                <a:extLst>
                  <a:ext uri="{63B3BB69-23CF-44E3-9099-C40C66FF867C}">
                    <a14:compatExt spid="_x0000_s75785"/>
                  </a:ext>
                  <a:ext uri="{FF2B5EF4-FFF2-40B4-BE49-F238E27FC236}">
                    <a16:creationId xmlns:a16="http://schemas.microsoft.com/office/drawing/2014/main" id="{00000000-0008-0000-2500-000009280100}"/>
                  </a:ext>
                </a:extLst>
              </xdr:cNvPr>
              <xdr:cNvSpPr/>
            </xdr:nvSpPr>
            <xdr:spPr bwMode="auto">
              <a:xfrm>
                <a:off x="3197479" y="18929045"/>
                <a:ext cx="465943" cy="343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2</a:t>
                </a:r>
              </a:p>
            </xdr:txBody>
          </xdr:sp>
        </mc:Choice>
        <mc:Fallback/>
      </mc:AlternateContent>
      <mc:AlternateContent xmlns:mc="http://schemas.openxmlformats.org/markup-compatibility/2006">
        <mc:Choice xmlns:a14="http://schemas.microsoft.com/office/drawing/2010/main" Requires="a14">
          <xdr:sp macro="" textlink="">
            <xdr:nvSpPr>
              <xdr:cNvPr id="75786" name="Check Box 10" hidden="1">
                <a:extLst>
                  <a:ext uri="{63B3BB69-23CF-44E3-9099-C40C66FF867C}">
                    <a14:compatExt spid="_x0000_s75786"/>
                  </a:ext>
                  <a:ext uri="{FF2B5EF4-FFF2-40B4-BE49-F238E27FC236}">
                    <a16:creationId xmlns:a16="http://schemas.microsoft.com/office/drawing/2014/main" id="{00000000-0008-0000-2500-00000A280100}"/>
                  </a:ext>
                </a:extLst>
              </xdr:cNvPr>
              <xdr:cNvSpPr/>
            </xdr:nvSpPr>
            <xdr:spPr bwMode="auto">
              <a:xfrm>
                <a:off x="3647320" y="18912937"/>
                <a:ext cx="419738" cy="3755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3</a:t>
                </a:r>
              </a:p>
            </xdr:txBody>
          </xdr:sp>
        </mc:Choice>
        <mc:Fallback/>
      </mc:AlternateContent>
      <mc:AlternateContent xmlns:mc="http://schemas.openxmlformats.org/markup-compatibility/2006">
        <mc:Choice xmlns:a14="http://schemas.microsoft.com/office/drawing/2010/main" Requires="a14">
          <xdr:sp macro="" textlink="">
            <xdr:nvSpPr>
              <xdr:cNvPr id="75787" name="Check Box 11" hidden="1">
                <a:extLst>
                  <a:ext uri="{63B3BB69-23CF-44E3-9099-C40C66FF867C}">
                    <a14:compatExt spid="_x0000_s75787"/>
                  </a:ext>
                  <a:ext uri="{FF2B5EF4-FFF2-40B4-BE49-F238E27FC236}">
                    <a16:creationId xmlns:a16="http://schemas.microsoft.com/office/drawing/2014/main" id="{00000000-0008-0000-2500-00000B280100}"/>
                  </a:ext>
                </a:extLst>
              </xdr:cNvPr>
              <xdr:cNvSpPr/>
            </xdr:nvSpPr>
            <xdr:spPr bwMode="auto">
              <a:xfrm>
                <a:off x="4101236" y="18905985"/>
                <a:ext cx="452768" cy="4002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4</a:t>
                </a:r>
              </a:p>
            </xdr:txBody>
          </xdr:sp>
        </mc:Choice>
        <mc:Fallback/>
      </mc:AlternateContent>
      <mc:AlternateContent xmlns:mc="http://schemas.openxmlformats.org/markup-compatibility/2006">
        <mc:Choice xmlns:a14="http://schemas.microsoft.com/office/drawing/2010/main" Requires="a14">
          <xdr:sp macro="" textlink="">
            <xdr:nvSpPr>
              <xdr:cNvPr id="75788" name="Check Box 12" hidden="1">
                <a:extLst>
                  <a:ext uri="{63B3BB69-23CF-44E3-9099-C40C66FF867C}">
                    <a14:compatExt spid="_x0000_s75788"/>
                  </a:ext>
                  <a:ext uri="{FF2B5EF4-FFF2-40B4-BE49-F238E27FC236}">
                    <a16:creationId xmlns:a16="http://schemas.microsoft.com/office/drawing/2014/main" id="{00000000-0008-0000-2500-00000C280100}"/>
                  </a:ext>
                </a:extLst>
              </xdr:cNvPr>
              <xdr:cNvSpPr/>
            </xdr:nvSpPr>
            <xdr:spPr bwMode="auto">
              <a:xfrm>
                <a:off x="4584928" y="18918459"/>
                <a:ext cx="489661" cy="3896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5</a:t>
                </a:r>
              </a:p>
            </xdr:txBody>
          </xdr:sp>
        </mc:Choice>
        <mc:Fallback/>
      </mc:AlternateContent>
      <xdr:sp macro="" textlink="">
        <xdr:nvSpPr>
          <xdr:cNvPr id="4" name="正方形/長方形 3">
            <a:extLst>
              <a:ext uri="{FF2B5EF4-FFF2-40B4-BE49-F238E27FC236}">
                <a16:creationId xmlns:a16="http://schemas.microsoft.com/office/drawing/2014/main" id="{00000000-0008-0000-1F00-000004000000}"/>
              </a:ext>
            </a:extLst>
          </xdr:cNvPr>
          <xdr:cNvSpPr/>
        </xdr:nvSpPr>
        <xdr:spPr>
          <a:xfrm>
            <a:off x="2509187" y="18649473"/>
            <a:ext cx="4744753" cy="61639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1F00-000005000000}"/>
              </a:ext>
            </a:extLst>
          </xdr:cNvPr>
          <xdr:cNvSpPr/>
        </xdr:nvSpPr>
        <xdr:spPr>
          <a:xfrm>
            <a:off x="2921455" y="18690258"/>
            <a:ext cx="4123307" cy="362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aseline="0">
                <a:solidFill>
                  <a:sysClr val="windowText" lastClr="000000"/>
                </a:solidFill>
                <a:latin typeface="ＭＳ Ｐ明朝" panose="02020600040205080304" pitchFamily="18" charset="-128"/>
                <a:ea typeface="ＭＳ Ｐ明朝" panose="02020600040205080304" pitchFamily="18" charset="-128"/>
              </a:rPr>
              <a:t> １．達成できなかった</a:t>
            </a:r>
            <a:r>
              <a:rPr kumimoji="1" lang="ja-JP" altLang="en-US" sz="1050">
                <a:solidFill>
                  <a:sysClr val="windowText" lastClr="000000"/>
                </a:solidFill>
                <a:latin typeface="ＭＳ Ｐ明朝" panose="02020600040205080304" pitchFamily="18" charset="-128"/>
                <a:ea typeface="ＭＳ Ｐ明朝" panose="02020600040205080304" pitchFamily="18" charset="-128"/>
              </a:rPr>
              <a:t>  ⇔   ⇔   ⇔　  ⇔　１</a:t>
            </a:r>
            <a:r>
              <a:rPr kumimoji="1" lang="en-US" altLang="ja-JP" sz="1050">
                <a:solidFill>
                  <a:sysClr val="windowText" lastClr="000000"/>
                </a:solidFill>
                <a:latin typeface="ＭＳ Ｐ明朝" panose="02020600040205080304" pitchFamily="18" charset="-128"/>
                <a:ea typeface="ＭＳ Ｐ明朝" panose="02020600040205080304" pitchFamily="18" charset="-128"/>
              </a:rPr>
              <a:t>0</a:t>
            </a:r>
            <a:r>
              <a:rPr kumimoji="1" lang="ja-JP" altLang="en-US" sz="1050">
                <a:solidFill>
                  <a:sysClr val="windowText" lastClr="000000"/>
                </a:solidFill>
                <a:latin typeface="ＭＳ Ｐ明朝" panose="02020600040205080304" pitchFamily="18" charset="-128"/>
                <a:ea typeface="ＭＳ Ｐ明朝" panose="02020600040205080304" pitchFamily="18" charset="-128"/>
              </a:rPr>
              <a:t>．完全に達成できた</a:t>
            </a:r>
          </a:p>
        </xdr:txBody>
      </xdr:sp>
      <mc:AlternateContent xmlns:mc="http://schemas.openxmlformats.org/markup-compatibility/2006">
        <mc:Choice xmlns:a14="http://schemas.microsoft.com/office/drawing/2010/main" Requires="a14">
          <xdr:sp macro="" textlink="">
            <xdr:nvSpPr>
              <xdr:cNvPr id="75817" name="Check Box 41" hidden="1">
                <a:extLst>
                  <a:ext uri="{63B3BB69-23CF-44E3-9099-C40C66FF867C}">
                    <a14:compatExt spid="_x0000_s75817"/>
                  </a:ext>
                  <a:ext uri="{FF2B5EF4-FFF2-40B4-BE49-F238E27FC236}">
                    <a16:creationId xmlns:a16="http://schemas.microsoft.com/office/drawing/2014/main" id="{00000000-0008-0000-2500-000029280100}"/>
                  </a:ext>
                </a:extLst>
              </xdr:cNvPr>
              <xdr:cNvSpPr/>
            </xdr:nvSpPr>
            <xdr:spPr bwMode="auto">
              <a:xfrm>
                <a:off x="5008175" y="18924850"/>
                <a:ext cx="503251" cy="3683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6</a:t>
                </a:r>
              </a:p>
            </xdr:txBody>
          </xdr:sp>
        </mc:Choice>
        <mc:Fallback/>
      </mc:AlternateContent>
      <mc:AlternateContent xmlns:mc="http://schemas.openxmlformats.org/markup-compatibility/2006">
        <mc:Choice xmlns:a14="http://schemas.microsoft.com/office/drawing/2010/main" Requires="a14">
          <xdr:sp macro="" textlink="">
            <xdr:nvSpPr>
              <xdr:cNvPr id="75818" name="Check Box 42" hidden="1">
                <a:extLst>
                  <a:ext uri="{63B3BB69-23CF-44E3-9099-C40C66FF867C}">
                    <a14:compatExt spid="_x0000_s75818"/>
                  </a:ext>
                  <a:ext uri="{FF2B5EF4-FFF2-40B4-BE49-F238E27FC236}">
                    <a16:creationId xmlns:a16="http://schemas.microsoft.com/office/drawing/2014/main" id="{00000000-0008-0000-2500-00002A280100}"/>
                  </a:ext>
                </a:extLst>
              </xdr:cNvPr>
              <xdr:cNvSpPr/>
            </xdr:nvSpPr>
            <xdr:spPr bwMode="auto">
              <a:xfrm>
                <a:off x="5444298" y="18942169"/>
                <a:ext cx="461736" cy="3392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7</a:t>
                </a:r>
              </a:p>
            </xdr:txBody>
          </xdr:sp>
        </mc:Choice>
        <mc:Fallback/>
      </mc:AlternateContent>
      <mc:AlternateContent xmlns:mc="http://schemas.openxmlformats.org/markup-compatibility/2006">
        <mc:Choice xmlns:a14="http://schemas.microsoft.com/office/drawing/2010/main" Requires="a14">
          <xdr:sp macro="" textlink="">
            <xdr:nvSpPr>
              <xdr:cNvPr id="75819" name="Check Box 43" hidden="1">
                <a:extLst>
                  <a:ext uri="{63B3BB69-23CF-44E3-9099-C40C66FF867C}">
                    <a14:compatExt spid="_x0000_s75819"/>
                  </a:ext>
                  <a:ext uri="{FF2B5EF4-FFF2-40B4-BE49-F238E27FC236}">
                    <a16:creationId xmlns:a16="http://schemas.microsoft.com/office/drawing/2014/main" id="{00000000-0008-0000-2500-00002B280100}"/>
                  </a:ext>
                </a:extLst>
              </xdr:cNvPr>
              <xdr:cNvSpPr/>
            </xdr:nvSpPr>
            <xdr:spPr bwMode="auto">
              <a:xfrm>
                <a:off x="5893333" y="18924772"/>
                <a:ext cx="422515" cy="370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8</a:t>
                </a:r>
              </a:p>
            </xdr:txBody>
          </xdr:sp>
        </mc:Choice>
        <mc:Fallback/>
      </mc:AlternateContent>
      <mc:AlternateContent xmlns:mc="http://schemas.openxmlformats.org/markup-compatibility/2006">
        <mc:Choice xmlns:a14="http://schemas.microsoft.com/office/drawing/2010/main" Requires="a14">
          <xdr:sp macro="" textlink="">
            <xdr:nvSpPr>
              <xdr:cNvPr id="75820" name="Check Box 44" hidden="1">
                <a:extLst>
                  <a:ext uri="{63B3BB69-23CF-44E3-9099-C40C66FF867C}">
                    <a14:compatExt spid="_x0000_s75820"/>
                  </a:ext>
                  <a:ext uri="{FF2B5EF4-FFF2-40B4-BE49-F238E27FC236}">
                    <a16:creationId xmlns:a16="http://schemas.microsoft.com/office/drawing/2014/main" id="{00000000-0008-0000-2500-00002C280100}"/>
                  </a:ext>
                </a:extLst>
              </xdr:cNvPr>
              <xdr:cNvSpPr/>
            </xdr:nvSpPr>
            <xdr:spPr bwMode="auto">
              <a:xfrm>
                <a:off x="6326341" y="18918586"/>
                <a:ext cx="454053" cy="4001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9</a:t>
                </a:r>
              </a:p>
            </xdr:txBody>
          </xdr:sp>
        </mc:Choice>
        <mc:Fallback/>
      </mc:AlternateContent>
      <mc:AlternateContent xmlns:mc="http://schemas.openxmlformats.org/markup-compatibility/2006">
        <mc:Choice xmlns:a14="http://schemas.microsoft.com/office/drawing/2010/main" Requires="a14">
          <xdr:sp macro="" textlink="">
            <xdr:nvSpPr>
              <xdr:cNvPr id="75821" name="Check Box 45" hidden="1">
                <a:extLst>
                  <a:ext uri="{63B3BB69-23CF-44E3-9099-C40C66FF867C}">
                    <a14:compatExt spid="_x0000_s75821"/>
                  </a:ext>
                  <a:ext uri="{FF2B5EF4-FFF2-40B4-BE49-F238E27FC236}">
                    <a16:creationId xmlns:a16="http://schemas.microsoft.com/office/drawing/2014/main" id="{00000000-0008-0000-2500-00002D280100}"/>
                  </a:ext>
                </a:extLst>
              </xdr:cNvPr>
              <xdr:cNvSpPr/>
            </xdr:nvSpPr>
            <xdr:spPr bwMode="auto">
              <a:xfrm>
                <a:off x="6717440" y="18935824"/>
                <a:ext cx="489430" cy="3828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10</a:t>
                </a:r>
              </a:p>
            </xdr:txBody>
          </xdr:sp>
        </mc:Choice>
        <mc:Fallback/>
      </mc:AlternateContent>
    </xdr:grpSp>
    <xdr:clientData/>
  </xdr:twoCellAnchor>
  <xdr:twoCellAnchor>
    <xdr:from>
      <xdr:col>8</xdr:col>
      <xdr:colOff>51364</xdr:colOff>
      <xdr:row>96</xdr:row>
      <xdr:rowOff>90890</xdr:rowOff>
    </xdr:from>
    <xdr:to>
      <xdr:col>19</xdr:col>
      <xdr:colOff>414057</xdr:colOff>
      <xdr:row>98</xdr:row>
      <xdr:rowOff>50396</xdr:rowOff>
    </xdr:to>
    <xdr:grpSp>
      <xdr:nvGrpSpPr>
        <xdr:cNvPr id="17" name="グループ化 16">
          <a:extLst>
            <a:ext uri="{FF2B5EF4-FFF2-40B4-BE49-F238E27FC236}">
              <a16:creationId xmlns:a16="http://schemas.microsoft.com/office/drawing/2014/main" id="{00000000-0008-0000-1F00-000011000000}"/>
            </a:ext>
          </a:extLst>
        </xdr:cNvPr>
        <xdr:cNvGrpSpPr/>
      </xdr:nvGrpSpPr>
      <xdr:grpSpPr>
        <a:xfrm>
          <a:off x="2794564" y="20769665"/>
          <a:ext cx="5201393" cy="673881"/>
          <a:chOff x="2509187" y="18649512"/>
          <a:chExt cx="4744754" cy="669212"/>
        </a:xfrm>
      </xdr:grpSpPr>
      <mc:AlternateContent xmlns:mc="http://schemas.openxmlformats.org/markup-compatibility/2006">
        <mc:Choice xmlns:a14="http://schemas.microsoft.com/office/drawing/2010/main" Requires="a14">
          <xdr:sp macro="" textlink="">
            <xdr:nvSpPr>
              <xdr:cNvPr id="75822" name="Check Box 46" hidden="1">
                <a:extLst>
                  <a:ext uri="{63B3BB69-23CF-44E3-9099-C40C66FF867C}">
                    <a14:compatExt spid="_x0000_s75822"/>
                  </a:ext>
                  <a:ext uri="{FF2B5EF4-FFF2-40B4-BE49-F238E27FC236}">
                    <a16:creationId xmlns:a16="http://schemas.microsoft.com/office/drawing/2014/main" id="{00000000-0008-0000-2500-00002E280100}"/>
                  </a:ext>
                </a:extLst>
              </xdr:cNvPr>
              <xdr:cNvSpPr/>
            </xdr:nvSpPr>
            <xdr:spPr bwMode="auto">
              <a:xfrm>
                <a:off x="2759330" y="18908272"/>
                <a:ext cx="509430" cy="3753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1</a:t>
                </a:r>
              </a:p>
            </xdr:txBody>
          </xdr:sp>
        </mc:Choice>
        <mc:Fallback/>
      </mc:AlternateContent>
      <mc:AlternateContent xmlns:mc="http://schemas.openxmlformats.org/markup-compatibility/2006">
        <mc:Choice xmlns:a14="http://schemas.microsoft.com/office/drawing/2010/main" Requires="a14">
          <xdr:sp macro="" textlink="">
            <xdr:nvSpPr>
              <xdr:cNvPr id="75823" name="Check Box 47" hidden="1">
                <a:extLst>
                  <a:ext uri="{63B3BB69-23CF-44E3-9099-C40C66FF867C}">
                    <a14:compatExt spid="_x0000_s75823"/>
                  </a:ext>
                  <a:ext uri="{FF2B5EF4-FFF2-40B4-BE49-F238E27FC236}">
                    <a16:creationId xmlns:a16="http://schemas.microsoft.com/office/drawing/2014/main" id="{00000000-0008-0000-2500-00002F280100}"/>
                  </a:ext>
                </a:extLst>
              </xdr:cNvPr>
              <xdr:cNvSpPr/>
            </xdr:nvSpPr>
            <xdr:spPr bwMode="auto">
              <a:xfrm>
                <a:off x="3197479" y="18929097"/>
                <a:ext cx="465943" cy="343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2</a:t>
                </a:r>
              </a:p>
            </xdr:txBody>
          </xdr:sp>
        </mc:Choice>
        <mc:Fallback/>
      </mc:AlternateContent>
      <mc:AlternateContent xmlns:mc="http://schemas.openxmlformats.org/markup-compatibility/2006">
        <mc:Choice xmlns:a14="http://schemas.microsoft.com/office/drawing/2010/main" Requires="a14">
          <xdr:sp macro="" textlink="">
            <xdr:nvSpPr>
              <xdr:cNvPr id="75824" name="Check Box 48" hidden="1">
                <a:extLst>
                  <a:ext uri="{63B3BB69-23CF-44E3-9099-C40C66FF867C}">
                    <a14:compatExt spid="_x0000_s75824"/>
                  </a:ext>
                  <a:ext uri="{FF2B5EF4-FFF2-40B4-BE49-F238E27FC236}">
                    <a16:creationId xmlns:a16="http://schemas.microsoft.com/office/drawing/2014/main" id="{00000000-0008-0000-2500-000030280100}"/>
                  </a:ext>
                </a:extLst>
              </xdr:cNvPr>
              <xdr:cNvSpPr/>
            </xdr:nvSpPr>
            <xdr:spPr bwMode="auto">
              <a:xfrm>
                <a:off x="3647320" y="18912989"/>
                <a:ext cx="419738" cy="3755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3</a:t>
                </a:r>
              </a:p>
            </xdr:txBody>
          </xdr:sp>
        </mc:Choice>
        <mc:Fallback/>
      </mc:AlternateContent>
      <mc:AlternateContent xmlns:mc="http://schemas.openxmlformats.org/markup-compatibility/2006">
        <mc:Choice xmlns:a14="http://schemas.microsoft.com/office/drawing/2010/main" Requires="a14">
          <xdr:sp macro="" textlink="">
            <xdr:nvSpPr>
              <xdr:cNvPr id="75825" name="Check Box 49" hidden="1">
                <a:extLst>
                  <a:ext uri="{63B3BB69-23CF-44E3-9099-C40C66FF867C}">
                    <a14:compatExt spid="_x0000_s75825"/>
                  </a:ext>
                  <a:ext uri="{FF2B5EF4-FFF2-40B4-BE49-F238E27FC236}">
                    <a16:creationId xmlns:a16="http://schemas.microsoft.com/office/drawing/2014/main" id="{00000000-0008-0000-2500-000031280100}"/>
                  </a:ext>
                </a:extLst>
              </xdr:cNvPr>
              <xdr:cNvSpPr/>
            </xdr:nvSpPr>
            <xdr:spPr bwMode="auto">
              <a:xfrm>
                <a:off x="4101236" y="18906037"/>
                <a:ext cx="452768" cy="40028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4</a:t>
                </a:r>
              </a:p>
            </xdr:txBody>
          </xdr:sp>
        </mc:Choice>
        <mc:Fallback/>
      </mc:AlternateContent>
      <mc:AlternateContent xmlns:mc="http://schemas.openxmlformats.org/markup-compatibility/2006">
        <mc:Choice xmlns:a14="http://schemas.microsoft.com/office/drawing/2010/main" Requires="a14">
          <xdr:sp macro="" textlink="">
            <xdr:nvSpPr>
              <xdr:cNvPr id="75826" name="Check Box 50" hidden="1">
                <a:extLst>
                  <a:ext uri="{63B3BB69-23CF-44E3-9099-C40C66FF867C}">
                    <a14:compatExt spid="_x0000_s75826"/>
                  </a:ext>
                  <a:ext uri="{FF2B5EF4-FFF2-40B4-BE49-F238E27FC236}">
                    <a16:creationId xmlns:a16="http://schemas.microsoft.com/office/drawing/2014/main" id="{00000000-0008-0000-2500-000032280100}"/>
                  </a:ext>
                </a:extLst>
              </xdr:cNvPr>
              <xdr:cNvSpPr/>
            </xdr:nvSpPr>
            <xdr:spPr bwMode="auto">
              <a:xfrm>
                <a:off x="4584929" y="18918511"/>
                <a:ext cx="489662" cy="3896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5</a:t>
                </a:r>
              </a:p>
            </xdr:txBody>
          </xdr:sp>
        </mc:Choice>
        <mc:Fallback/>
      </mc:AlternateContent>
      <xdr:sp macro="" textlink="">
        <xdr:nvSpPr>
          <xdr:cNvPr id="18" name="正方形/長方形 17">
            <a:extLst>
              <a:ext uri="{FF2B5EF4-FFF2-40B4-BE49-F238E27FC236}">
                <a16:creationId xmlns:a16="http://schemas.microsoft.com/office/drawing/2014/main" id="{00000000-0008-0000-1F00-000012000000}"/>
              </a:ext>
            </a:extLst>
          </xdr:cNvPr>
          <xdr:cNvSpPr/>
        </xdr:nvSpPr>
        <xdr:spPr>
          <a:xfrm>
            <a:off x="2509187" y="18649512"/>
            <a:ext cx="4744754" cy="6163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9" name="正方形/長方形 18">
            <a:extLst>
              <a:ext uri="{FF2B5EF4-FFF2-40B4-BE49-F238E27FC236}">
                <a16:creationId xmlns:a16="http://schemas.microsoft.com/office/drawing/2014/main" id="{00000000-0008-0000-1F00-000013000000}"/>
              </a:ext>
            </a:extLst>
          </xdr:cNvPr>
          <xdr:cNvSpPr/>
        </xdr:nvSpPr>
        <xdr:spPr>
          <a:xfrm>
            <a:off x="2921456" y="18690286"/>
            <a:ext cx="3722033" cy="362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aseline="0">
                <a:solidFill>
                  <a:sysClr val="windowText" lastClr="000000"/>
                </a:solidFill>
                <a:latin typeface="ＭＳ Ｐ明朝" panose="02020600040205080304" pitchFamily="18" charset="-128"/>
                <a:ea typeface="ＭＳ Ｐ明朝" panose="02020600040205080304" pitchFamily="18" charset="-128"/>
              </a:rPr>
              <a:t> １．適切ではなかった</a:t>
            </a:r>
            <a:r>
              <a:rPr kumimoji="1" lang="ja-JP" altLang="en-US" sz="1050">
                <a:solidFill>
                  <a:sysClr val="windowText" lastClr="000000"/>
                </a:solidFill>
                <a:latin typeface="ＭＳ Ｐ明朝" panose="02020600040205080304" pitchFamily="18" charset="-128"/>
                <a:ea typeface="ＭＳ Ｐ明朝" panose="02020600040205080304" pitchFamily="18" charset="-128"/>
              </a:rPr>
              <a:t>  ⇔   ⇔   ⇔　  ⇔　１</a:t>
            </a:r>
            <a:r>
              <a:rPr kumimoji="1" lang="en-US" altLang="ja-JP" sz="1050">
                <a:solidFill>
                  <a:sysClr val="windowText" lastClr="000000"/>
                </a:solidFill>
                <a:latin typeface="ＭＳ Ｐ明朝" panose="02020600040205080304" pitchFamily="18" charset="-128"/>
                <a:ea typeface="ＭＳ Ｐ明朝" panose="02020600040205080304" pitchFamily="18" charset="-128"/>
              </a:rPr>
              <a:t>0</a:t>
            </a:r>
            <a:r>
              <a:rPr kumimoji="1" lang="ja-JP" altLang="en-US" sz="1050">
                <a:solidFill>
                  <a:sysClr val="windowText" lastClr="000000"/>
                </a:solidFill>
                <a:latin typeface="ＭＳ Ｐ明朝" panose="02020600040205080304" pitchFamily="18" charset="-128"/>
                <a:ea typeface="ＭＳ Ｐ明朝" panose="02020600040205080304" pitchFamily="18" charset="-128"/>
              </a:rPr>
              <a:t>．とても適切だった</a:t>
            </a:r>
          </a:p>
        </xdr:txBody>
      </xdr:sp>
      <mc:AlternateContent xmlns:mc="http://schemas.openxmlformats.org/markup-compatibility/2006">
        <mc:Choice xmlns:a14="http://schemas.microsoft.com/office/drawing/2010/main" Requires="a14">
          <xdr:sp macro="" textlink="">
            <xdr:nvSpPr>
              <xdr:cNvPr id="75827" name="Check Box 51" hidden="1">
                <a:extLst>
                  <a:ext uri="{63B3BB69-23CF-44E3-9099-C40C66FF867C}">
                    <a14:compatExt spid="_x0000_s75827"/>
                  </a:ext>
                  <a:ext uri="{FF2B5EF4-FFF2-40B4-BE49-F238E27FC236}">
                    <a16:creationId xmlns:a16="http://schemas.microsoft.com/office/drawing/2014/main" id="{00000000-0008-0000-2500-000033280100}"/>
                  </a:ext>
                </a:extLst>
              </xdr:cNvPr>
              <xdr:cNvSpPr/>
            </xdr:nvSpPr>
            <xdr:spPr bwMode="auto">
              <a:xfrm>
                <a:off x="5008176" y="18924879"/>
                <a:ext cx="503251" cy="3683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6</a:t>
                </a:r>
              </a:p>
            </xdr:txBody>
          </xdr:sp>
        </mc:Choice>
        <mc:Fallback/>
      </mc:AlternateContent>
      <mc:AlternateContent xmlns:mc="http://schemas.openxmlformats.org/markup-compatibility/2006">
        <mc:Choice xmlns:a14="http://schemas.microsoft.com/office/drawing/2010/main" Requires="a14">
          <xdr:sp macro="" textlink="">
            <xdr:nvSpPr>
              <xdr:cNvPr id="75828" name="Check Box 52" hidden="1">
                <a:extLst>
                  <a:ext uri="{63B3BB69-23CF-44E3-9099-C40C66FF867C}">
                    <a14:compatExt spid="_x0000_s75828"/>
                  </a:ext>
                  <a:ext uri="{FF2B5EF4-FFF2-40B4-BE49-F238E27FC236}">
                    <a16:creationId xmlns:a16="http://schemas.microsoft.com/office/drawing/2014/main" id="{00000000-0008-0000-2500-000034280100}"/>
                  </a:ext>
                </a:extLst>
              </xdr:cNvPr>
              <xdr:cNvSpPr/>
            </xdr:nvSpPr>
            <xdr:spPr bwMode="auto">
              <a:xfrm>
                <a:off x="5444298" y="18942197"/>
                <a:ext cx="461736" cy="3392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7</a:t>
                </a:r>
              </a:p>
            </xdr:txBody>
          </xdr:sp>
        </mc:Choice>
        <mc:Fallback/>
      </mc:AlternateContent>
      <mc:AlternateContent xmlns:mc="http://schemas.openxmlformats.org/markup-compatibility/2006">
        <mc:Choice xmlns:a14="http://schemas.microsoft.com/office/drawing/2010/main" Requires="a14">
          <xdr:sp macro="" textlink="">
            <xdr:nvSpPr>
              <xdr:cNvPr id="75829" name="Check Box 53" hidden="1">
                <a:extLst>
                  <a:ext uri="{63B3BB69-23CF-44E3-9099-C40C66FF867C}">
                    <a14:compatExt spid="_x0000_s75829"/>
                  </a:ext>
                  <a:ext uri="{FF2B5EF4-FFF2-40B4-BE49-F238E27FC236}">
                    <a16:creationId xmlns:a16="http://schemas.microsoft.com/office/drawing/2014/main" id="{00000000-0008-0000-2500-000035280100}"/>
                  </a:ext>
                </a:extLst>
              </xdr:cNvPr>
              <xdr:cNvSpPr/>
            </xdr:nvSpPr>
            <xdr:spPr bwMode="auto">
              <a:xfrm>
                <a:off x="5893334" y="18924800"/>
                <a:ext cx="422515" cy="3701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8</a:t>
                </a:r>
              </a:p>
            </xdr:txBody>
          </xdr:sp>
        </mc:Choice>
        <mc:Fallback/>
      </mc:AlternateContent>
      <mc:AlternateContent xmlns:mc="http://schemas.openxmlformats.org/markup-compatibility/2006">
        <mc:Choice xmlns:a14="http://schemas.microsoft.com/office/drawing/2010/main" Requires="a14">
          <xdr:sp macro="" textlink="">
            <xdr:nvSpPr>
              <xdr:cNvPr id="75830" name="Check Box 54" hidden="1">
                <a:extLst>
                  <a:ext uri="{63B3BB69-23CF-44E3-9099-C40C66FF867C}">
                    <a14:compatExt spid="_x0000_s75830"/>
                  </a:ext>
                  <a:ext uri="{FF2B5EF4-FFF2-40B4-BE49-F238E27FC236}">
                    <a16:creationId xmlns:a16="http://schemas.microsoft.com/office/drawing/2014/main" id="{00000000-0008-0000-2500-000036280100}"/>
                  </a:ext>
                </a:extLst>
              </xdr:cNvPr>
              <xdr:cNvSpPr/>
            </xdr:nvSpPr>
            <xdr:spPr bwMode="auto">
              <a:xfrm>
                <a:off x="6326339" y="18918609"/>
                <a:ext cx="454053" cy="400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9</a:t>
                </a:r>
              </a:p>
            </xdr:txBody>
          </xdr:sp>
        </mc:Choice>
        <mc:Fallback/>
      </mc:AlternateContent>
      <mc:AlternateContent xmlns:mc="http://schemas.openxmlformats.org/markup-compatibility/2006">
        <mc:Choice xmlns:a14="http://schemas.microsoft.com/office/drawing/2010/main" Requires="a14">
          <xdr:sp macro="" textlink="">
            <xdr:nvSpPr>
              <xdr:cNvPr id="75831" name="Check Box 55" hidden="1">
                <a:extLst>
                  <a:ext uri="{63B3BB69-23CF-44E3-9099-C40C66FF867C}">
                    <a14:compatExt spid="_x0000_s75831"/>
                  </a:ext>
                  <a:ext uri="{FF2B5EF4-FFF2-40B4-BE49-F238E27FC236}">
                    <a16:creationId xmlns:a16="http://schemas.microsoft.com/office/drawing/2014/main" id="{00000000-0008-0000-2500-000037280100}"/>
                  </a:ext>
                </a:extLst>
              </xdr:cNvPr>
              <xdr:cNvSpPr/>
            </xdr:nvSpPr>
            <xdr:spPr bwMode="auto">
              <a:xfrm>
                <a:off x="6717440" y="18935844"/>
                <a:ext cx="489430" cy="3828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10</a:t>
                </a:r>
              </a:p>
            </xdr:txBody>
          </xdr:sp>
        </mc:Choice>
        <mc:Fallback/>
      </mc:AlternateContent>
    </xdr:grpSp>
    <xdr:clientData/>
  </xdr:twoCellAnchor>
  <xdr:twoCellAnchor>
    <xdr:from>
      <xdr:col>8</xdr:col>
      <xdr:colOff>50244</xdr:colOff>
      <xdr:row>100</xdr:row>
      <xdr:rowOff>195105</xdr:rowOff>
    </xdr:from>
    <xdr:to>
      <xdr:col>19</xdr:col>
      <xdr:colOff>412937</xdr:colOff>
      <xdr:row>103</xdr:row>
      <xdr:rowOff>50023</xdr:rowOff>
    </xdr:to>
    <xdr:grpSp>
      <xdr:nvGrpSpPr>
        <xdr:cNvPr id="20" name="グループ化 19">
          <a:extLst>
            <a:ext uri="{FF2B5EF4-FFF2-40B4-BE49-F238E27FC236}">
              <a16:creationId xmlns:a16="http://schemas.microsoft.com/office/drawing/2014/main" id="{00000000-0008-0000-1F00-000014000000}"/>
            </a:ext>
          </a:extLst>
        </xdr:cNvPr>
        <xdr:cNvGrpSpPr/>
      </xdr:nvGrpSpPr>
      <xdr:grpSpPr>
        <a:xfrm>
          <a:off x="2793444" y="22083555"/>
          <a:ext cx="5201393" cy="664543"/>
          <a:chOff x="2509187" y="18649512"/>
          <a:chExt cx="4744754" cy="669212"/>
        </a:xfrm>
      </xdr:grpSpPr>
      <mc:AlternateContent xmlns:mc="http://schemas.openxmlformats.org/markup-compatibility/2006">
        <mc:Choice xmlns:a14="http://schemas.microsoft.com/office/drawing/2010/main" Requires="a14">
          <xdr:sp macro="" textlink="">
            <xdr:nvSpPr>
              <xdr:cNvPr id="75832" name="Check Box 56" hidden="1">
                <a:extLst>
                  <a:ext uri="{63B3BB69-23CF-44E3-9099-C40C66FF867C}">
                    <a14:compatExt spid="_x0000_s75832"/>
                  </a:ext>
                  <a:ext uri="{FF2B5EF4-FFF2-40B4-BE49-F238E27FC236}">
                    <a16:creationId xmlns:a16="http://schemas.microsoft.com/office/drawing/2014/main" id="{00000000-0008-0000-2500-000038280100}"/>
                  </a:ext>
                </a:extLst>
              </xdr:cNvPr>
              <xdr:cNvSpPr/>
            </xdr:nvSpPr>
            <xdr:spPr bwMode="auto">
              <a:xfrm>
                <a:off x="2759330" y="18908272"/>
                <a:ext cx="509430" cy="3753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1</a:t>
                </a:r>
              </a:p>
            </xdr:txBody>
          </xdr:sp>
        </mc:Choice>
        <mc:Fallback/>
      </mc:AlternateContent>
      <mc:AlternateContent xmlns:mc="http://schemas.openxmlformats.org/markup-compatibility/2006">
        <mc:Choice xmlns:a14="http://schemas.microsoft.com/office/drawing/2010/main" Requires="a14">
          <xdr:sp macro="" textlink="">
            <xdr:nvSpPr>
              <xdr:cNvPr id="75833" name="Check Box 57" hidden="1">
                <a:extLst>
                  <a:ext uri="{63B3BB69-23CF-44E3-9099-C40C66FF867C}">
                    <a14:compatExt spid="_x0000_s75833"/>
                  </a:ext>
                  <a:ext uri="{FF2B5EF4-FFF2-40B4-BE49-F238E27FC236}">
                    <a16:creationId xmlns:a16="http://schemas.microsoft.com/office/drawing/2014/main" id="{00000000-0008-0000-2500-000039280100}"/>
                  </a:ext>
                </a:extLst>
              </xdr:cNvPr>
              <xdr:cNvSpPr/>
            </xdr:nvSpPr>
            <xdr:spPr bwMode="auto">
              <a:xfrm>
                <a:off x="3197479" y="18929097"/>
                <a:ext cx="465943" cy="343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2</a:t>
                </a:r>
              </a:p>
            </xdr:txBody>
          </xdr:sp>
        </mc:Choice>
        <mc:Fallback/>
      </mc:AlternateContent>
      <mc:AlternateContent xmlns:mc="http://schemas.openxmlformats.org/markup-compatibility/2006">
        <mc:Choice xmlns:a14="http://schemas.microsoft.com/office/drawing/2010/main" Requires="a14">
          <xdr:sp macro="" textlink="">
            <xdr:nvSpPr>
              <xdr:cNvPr id="75834" name="Check Box 58" hidden="1">
                <a:extLst>
                  <a:ext uri="{63B3BB69-23CF-44E3-9099-C40C66FF867C}">
                    <a14:compatExt spid="_x0000_s75834"/>
                  </a:ext>
                  <a:ext uri="{FF2B5EF4-FFF2-40B4-BE49-F238E27FC236}">
                    <a16:creationId xmlns:a16="http://schemas.microsoft.com/office/drawing/2014/main" id="{00000000-0008-0000-2500-00003A280100}"/>
                  </a:ext>
                </a:extLst>
              </xdr:cNvPr>
              <xdr:cNvSpPr/>
            </xdr:nvSpPr>
            <xdr:spPr bwMode="auto">
              <a:xfrm>
                <a:off x="3647320" y="18912989"/>
                <a:ext cx="419738" cy="3755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3</a:t>
                </a:r>
              </a:p>
            </xdr:txBody>
          </xdr:sp>
        </mc:Choice>
        <mc:Fallback/>
      </mc:AlternateContent>
      <mc:AlternateContent xmlns:mc="http://schemas.openxmlformats.org/markup-compatibility/2006">
        <mc:Choice xmlns:a14="http://schemas.microsoft.com/office/drawing/2010/main" Requires="a14">
          <xdr:sp macro="" textlink="">
            <xdr:nvSpPr>
              <xdr:cNvPr id="75835" name="Check Box 59" hidden="1">
                <a:extLst>
                  <a:ext uri="{63B3BB69-23CF-44E3-9099-C40C66FF867C}">
                    <a14:compatExt spid="_x0000_s75835"/>
                  </a:ext>
                  <a:ext uri="{FF2B5EF4-FFF2-40B4-BE49-F238E27FC236}">
                    <a16:creationId xmlns:a16="http://schemas.microsoft.com/office/drawing/2014/main" id="{00000000-0008-0000-2500-00003B280100}"/>
                  </a:ext>
                </a:extLst>
              </xdr:cNvPr>
              <xdr:cNvSpPr/>
            </xdr:nvSpPr>
            <xdr:spPr bwMode="auto">
              <a:xfrm>
                <a:off x="4101236" y="18906037"/>
                <a:ext cx="452768" cy="40028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4</a:t>
                </a:r>
              </a:p>
            </xdr:txBody>
          </xdr:sp>
        </mc:Choice>
        <mc:Fallback/>
      </mc:AlternateContent>
      <mc:AlternateContent xmlns:mc="http://schemas.openxmlformats.org/markup-compatibility/2006">
        <mc:Choice xmlns:a14="http://schemas.microsoft.com/office/drawing/2010/main" Requires="a14">
          <xdr:sp macro="" textlink="">
            <xdr:nvSpPr>
              <xdr:cNvPr id="75836" name="Check Box 60" hidden="1">
                <a:extLst>
                  <a:ext uri="{63B3BB69-23CF-44E3-9099-C40C66FF867C}">
                    <a14:compatExt spid="_x0000_s75836"/>
                  </a:ext>
                  <a:ext uri="{FF2B5EF4-FFF2-40B4-BE49-F238E27FC236}">
                    <a16:creationId xmlns:a16="http://schemas.microsoft.com/office/drawing/2014/main" id="{00000000-0008-0000-2500-00003C280100}"/>
                  </a:ext>
                </a:extLst>
              </xdr:cNvPr>
              <xdr:cNvSpPr/>
            </xdr:nvSpPr>
            <xdr:spPr bwMode="auto">
              <a:xfrm>
                <a:off x="4584929" y="18918511"/>
                <a:ext cx="489662" cy="3896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5</a:t>
                </a:r>
              </a:p>
            </xdr:txBody>
          </xdr:sp>
        </mc:Choice>
        <mc:Fallback/>
      </mc:AlternateContent>
      <xdr:sp macro="" textlink="">
        <xdr:nvSpPr>
          <xdr:cNvPr id="21" name="正方形/長方形 20">
            <a:extLst>
              <a:ext uri="{FF2B5EF4-FFF2-40B4-BE49-F238E27FC236}">
                <a16:creationId xmlns:a16="http://schemas.microsoft.com/office/drawing/2014/main" id="{00000000-0008-0000-1F00-000015000000}"/>
              </a:ext>
            </a:extLst>
          </xdr:cNvPr>
          <xdr:cNvSpPr/>
        </xdr:nvSpPr>
        <xdr:spPr>
          <a:xfrm>
            <a:off x="2509187" y="18649512"/>
            <a:ext cx="4744754" cy="6163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2" name="正方形/長方形 21">
            <a:extLst>
              <a:ext uri="{FF2B5EF4-FFF2-40B4-BE49-F238E27FC236}">
                <a16:creationId xmlns:a16="http://schemas.microsoft.com/office/drawing/2014/main" id="{00000000-0008-0000-1F00-000016000000}"/>
              </a:ext>
            </a:extLst>
          </xdr:cNvPr>
          <xdr:cNvSpPr/>
        </xdr:nvSpPr>
        <xdr:spPr>
          <a:xfrm>
            <a:off x="2720786" y="18690286"/>
            <a:ext cx="4519707" cy="362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aseline="0">
                <a:solidFill>
                  <a:sysClr val="windowText" lastClr="000000"/>
                </a:solidFill>
                <a:latin typeface="ＭＳ Ｐ明朝" panose="02020600040205080304" pitchFamily="18" charset="-128"/>
                <a:ea typeface="ＭＳ Ｐ明朝" panose="02020600040205080304" pitchFamily="18" charset="-128"/>
              </a:rPr>
              <a:t> １．得られなかった</a:t>
            </a:r>
            <a:r>
              <a:rPr kumimoji="1" lang="ja-JP" altLang="en-US" sz="1050">
                <a:solidFill>
                  <a:sysClr val="windowText" lastClr="000000"/>
                </a:solidFill>
                <a:latin typeface="ＭＳ Ｐ明朝" panose="02020600040205080304" pitchFamily="18" charset="-128"/>
                <a:ea typeface="ＭＳ Ｐ明朝" panose="02020600040205080304" pitchFamily="18" charset="-128"/>
              </a:rPr>
              <a:t>⇔   ⇔   ⇔　  ⇔　１</a:t>
            </a:r>
            <a:r>
              <a:rPr kumimoji="1" lang="en-US" altLang="ja-JP" sz="1050">
                <a:solidFill>
                  <a:sysClr val="windowText" lastClr="000000"/>
                </a:solidFill>
                <a:latin typeface="ＭＳ Ｐ明朝" panose="02020600040205080304" pitchFamily="18" charset="-128"/>
                <a:ea typeface="ＭＳ Ｐ明朝" panose="02020600040205080304" pitchFamily="18" charset="-128"/>
              </a:rPr>
              <a:t>0</a:t>
            </a:r>
            <a:r>
              <a:rPr kumimoji="1" lang="ja-JP" altLang="en-US" sz="1050">
                <a:solidFill>
                  <a:sysClr val="windowText" lastClr="000000"/>
                </a:solidFill>
                <a:latin typeface="ＭＳ Ｐ明朝" panose="02020600040205080304" pitchFamily="18" charset="-128"/>
                <a:ea typeface="ＭＳ Ｐ明朝" panose="02020600040205080304" pitchFamily="18" charset="-128"/>
              </a:rPr>
              <a:t>．十分な満足・理解を得られた</a:t>
            </a:r>
          </a:p>
        </xdr:txBody>
      </xdr:sp>
      <mc:AlternateContent xmlns:mc="http://schemas.openxmlformats.org/markup-compatibility/2006">
        <mc:Choice xmlns:a14="http://schemas.microsoft.com/office/drawing/2010/main" Requires="a14">
          <xdr:sp macro="" textlink="">
            <xdr:nvSpPr>
              <xdr:cNvPr id="75837" name="Check Box 61" hidden="1">
                <a:extLst>
                  <a:ext uri="{63B3BB69-23CF-44E3-9099-C40C66FF867C}">
                    <a14:compatExt spid="_x0000_s75837"/>
                  </a:ext>
                  <a:ext uri="{FF2B5EF4-FFF2-40B4-BE49-F238E27FC236}">
                    <a16:creationId xmlns:a16="http://schemas.microsoft.com/office/drawing/2014/main" id="{00000000-0008-0000-2500-00003D280100}"/>
                  </a:ext>
                </a:extLst>
              </xdr:cNvPr>
              <xdr:cNvSpPr/>
            </xdr:nvSpPr>
            <xdr:spPr bwMode="auto">
              <a:xfrm>
                <a:off x="5008176" y="18924878"/>
                <a:ext cx="503251" cy="3683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6</a:t>
                </a:r>
              </a:p>
            </xdr:txBody>
          </xdr:sp>
        </mc:Choice>
        <mc:Fallback/>
      </mc:AlternateContent>
      <mc:AlternateContent xmlns:mc="http://schemas.openxmlformats.org/markup-compatibility/2006">
        <mc:Choice xmlns:a14="http://schemas.microsoft.com/office/drawing/2010/main" Requires="a14">
          <xdr:sp macro="" textlink="">
            <xdr:nvSpPr>
              <xdr:cNvPr id="75838" name="Check Box 62" hidden="1">
                <a:extLst>
                  <a:ext uri="{63B3BB69-23CF-44E3-9099-C40C66FF867C}">
                    <a14:compatExt spid="_x0000_s75838"/>
                  </a:ext>
                  <a:ext uri="{FF2B5EF4-FFF2-40B4-BE49-F238E27FC236}">
                    <a16:creationId xmlns:a16="http://schemas.microsoft.com/office/drawing/2014/main" id="{00000000-0008-0000-2500-00003E280100}"/>
                  </a:ext>
                </a:extLst>
              </xdr:cNvPr>
              <xdr:cNvSpPr/>
            </xdr:nvSpPr>
            <xdr:spPr bwMode="auto">
              <a:xfrm>
                <a:off x="5444298" y="18942197"/>
                <a:ext cx="461736" cy="3392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7</a:t>
                </a:r>
              </a:p>
            </xdr:txBody>
          </xdr:sp>
        </mc:Choice>
        <mc:Fallback/>
      </mc:AlternateContent>
      <mc:AlternateContent xmlns:mc="http://schemas.openxmlformats.org/markup-compatibility/2006">
        <mc:Choice xmlns:a14="http://schemas.microsoft.com/office/drawing/2010/main" Requires="a14">
          <xdr:sp macro="" textlink="">
            <xdr:nvSpPr>
              <xdr:cNvPr id="75839" name="Check Box 63" hidden="1">
                <a:extLst>
                  <a:ext uri="{63B3BB69-23CF-44E3-9099-C40C66FF867C}">
                    <a14:compatExt spid="_x0000_s75839"/>
                  </a:ext>
                  <a:ext uri="{FF2B5EF4-FFF2-40B4-BE49-F238E27FC236}">
                    <a16:creationId xmlns:a16="http://schemas.microsoft.com/office/drawing/2014/main" id="{00000000-0008-0000-2500-00003F280100}"/>
                  </a:ext>
                </a:extLst>
              </xdr:cNvPr>
              <xdr:cNvSpPr/>
            </xdr:nvSpPr>
            <xdr:spPr bwMode="auto">
              <a:xfrm>
                <a:off x="5893334" y="18924800"/>
                <a:ext cx="422515" cy="3701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8</a:t>
                </a:r>
              </a:p>
            </xdr:txBody>
          </xdr:sp>
        </mc:Choice>
        <mc:Fallback/>
      </mc:AlternateContent>
      <mc:AlternateContent xmlns:mc="http://schemas.openxmlformats.org/markup-compatibility/2006">
        <mc:Choice xmlns:a14="http://schemas.microsoft.com/office/drawing/2010/main" Requires="a14">
          <xdr:sp macro="" textlink="">
            <xdr:nvSpPr>
              <xdr:cNvPr id="75840" name="Check Box 64" hidden="1">
                <a:extLst>
                  <a:ext uri="{63B3BB69-23CF-44E3-9099-C40C66FF867C}">
                    <a14:compatExt spid="_x0000_s75840"/>
                  </a:ext>
                  <a:ext uri="{FF2B5EF4-FFF2-40B4-BE49-F238E27FC236}">
                    <a16:creationId xmlns:a16="http://schemas.microsoft.com/office/drawing/2014/main" id="{00000000-0008-0000-2500-000040280100}"/>
                  </a:ext>
                </a:extLst>
              </xdr:cNvPr>
              <xdr:cNvSpPr/>
            </xdr:nvSpPr>
            <xdr:spPr bwMode="auto">
              <a:xfrm>
                <a:off x="6326339" y="18918609"/>
                <a:ext cx="454053" cy="400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9</a:t>
                </a:r>
              </a:p>
            </xdr:txBody>
          </xdr:sp>
        </mc:Choice>
        <mc:Fallback/>
      </mc:AlternateContent>
      <mc:AlternateContent xmlns:mc="http://schemas.openxmlformats.org/markup-compatibility/2006">
        <mc:Choice xmlns:a14="http://schemas.microsoft.com/office/drawing/2010/main" Requires="a14">
          <xdr:sp macro="" textlink="">
            <xdr:nvSpPr>
              <xdr:cNvPr id="75841" name="Check Box 65" hidden="1">
                <a:extLst>
                  <a:ext uri="{63B3BB69-23CF-44E3-9099-C40C66FF867C}">
                    <a14:compatExt spid="_x0000_s75841"/>
                  </a:ext>
                  <a:ext uri="{FF2B5EF4-FFF2-40B4-BE49-F238E27FC236}">
                    <a16:creationId xmlns:a16="http://schemas.microsoft.com/office/drawing/2014/main" id="{00000000-0008-0000-2500-000041280100}"/>
                  </a:ext>
                </a:extLst>
              </xdr:cNvPr>
              <xdr:cNvSpPr/>
            </xdr:nvSpPr>
            <xdr:spPr bwMode="auto">
              <a:xfrm>
                <a:off x="6717440" y="18935844"/>
                <a:ext cx="489430" cy="3828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10</a:t>
                </a:r>
              </a:p>
            </xdr:txBody>
          </xdr:sp>
        </mc:Choice>
        <mc:Fallback/>
      </mc:AlternateContent>
    </xdr:grpSp>
    <xdr:clientData/>
  </xdr:twoCellAnchor>
  <xdr:twoCellAnchor>
    <xdr:from>
      <xdr:col>8</xdr:col>
      <xdr:colOff>72656</xdr:colOff>
      <xdr:row>107</xdr:row>
      <xdr:rowOff>85287</xdr:rowOff>
    </xdr:from>
    <xdr:to>
      <xdr:col>19</xdr:col>
      <xdr:colOff>409762</xdr:colOff>
      <xdr:row>109</xdr:row>
      <xdr:rowOff>52264</xdr:rowOff>
    </xdr:to>
    <xdr:grpSp>
      <xdr:nvGrpSpPr>
        <xdr:cNvPr id="23" name="グループ化 22">
          <a:extLst>
            <a:ext uri="{FF2B5EF4-FFF2-40B4-BE49-F238E27FC236}">
              <a16:creationId xmlns:a16="http://schemas.microsoft.com/office/drawing/2014/main" id="{00000000-0008-0000-1F00-000017000000}"/>
            </a:ext>
          </a:extLst>
        </xdr:cNvPr>
        <xdr:cNvGrpSpPr/>
      </xdr:nvGrpSpPr>
      <xdr:grpSpPr>
        <a:xfrm>
          <a:off x="2815856" y="23716812"/>
          <a:ext cx="5175806" cy="662302"/>
          <a:chOff x="2509187" y="18649512"/>
          <a:chExt cx="4744754" cy="669212"/>
        </a:xfrm>
      </xdr:grpSpPr>
      <mc:AlternateContent xmlns:mc="http://schemas.openxmlformats.org/markup-compatibility/2006">
        <mc:Choice xmlns:a14="http://schemas.microsoft.com/office/drawing/2010/main" Requires="a14">
          <xdr:sp macro="" textlink="">
            <xdr:nvSpPr>
              <xdr:cNvPr id="75842" name="Check Box 66" hidden="1">
                <a:extLst>
                  <a:ext uri="{63B3BB69-23CF-44E3-9099-C40C66FF867C}">
                    <a14:compatExt spid="_x0000_s75842"/>
                  </a:ext>
                  <a:ext uri="{FF2B5EF4-FFF2-40B4-BE49-F238E27FC236}">
                    <a16:creationId xmlns:a16="http://schemas.microsoft.com/office/drawing/2014/main" id="{00000000-0008-0000-2500-000042280100}"/>
                  </a:ext>
                </a:extLst>
              </xdr:cNvPr>
              <xdr:cNvSpPr/>
            </xdr:nvSpPr>
            <xdr:spPr bwMode="auto">
              <a:xfrm>
                <a:off x="2759330" y="18908272"/>
                <a:ext cx="509431" cy="3753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1</a:t>
                </a:r>
              </a:p>
            </xdr:txBody>
          </xdr:sp>
        </mc:Choice>
        <mc:Fallback/>
      </mc:AlternateContent>
      <mc:AlternateContent xmlns:mc="http://schemas.openxmlformats.org/markup-compatibility/2006">
        <mc:Choice xmlns:a14="http://schemas.microsoft.com/office/drawing/2010/main" Requires="a14">
          <xdr:sp macro="" textlink="">
            <xdr:nvSpPr>
              <xdr:cNvPr id="75843" name="Check Box 67" hidden="1">
                <a:extLst>
                  <a:ext uri="{63B3BB69-23CF-44E3-9099-C40C66FF867C}">
                    <a14:compatExt spid="_x0000_s75843"/>
                  </a:ext>
                  <a:ext uri="{FF2B5EF4-FFF2-40B4-BE49-F238E27FC236}">
                    <a16:creationId xmlns:a16="http://schemas.microsoft.com/office/drawing/2014/main" id="{00000000-0008-0000-2500-000043280100}"/>
                  </a:ext>
                </a:extLst>
              </xdr:cNvPr>
              <xdr:cNvSpPr/>
            </xdr:nvSpPr>
            <xdr:spPr bwMode="auto">
              <a:xfrm>
                <a:off x="3197479" y="18929097"/>
                <a:ext cx="465943" cy="343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2</a:t>
                </a:r>
              </a:p>
            </xdr:txBody>
          </xdr:sp>
        </mc:Choice>
        <mc:Fallback/>
      </mc:AlternateContent>
      <mc:AlternateContent xmlns:mc="http://schemas.openxmlformats.org/markup-compatibility/2006">
        <mc:Choice xmlns:a14="http://schemas.microsoft.com/office/drawing/2010/main" Requires="a14">
          <xdr:sp macro="" textlink="">
            <xdr:nvSpPr>
              <xdr:cNvPr id="75844" name="Check Box 68" hidden="1">
                <a:extLst>
                  <a:ext uri="{63B3BB69-23CF-44E3-9099-C40C66FF867C}">
                    <a14:compatExt spid="_x0000_s75844"/>
                  </a:ext>
                  <a:ext uri="{FF2B5EF4-FFF2-40B4-BE49-F238E27FC236}">
                    <a16:creationId xmlns:a16="http://schemas.microsoft.com/office/drawing/2014/main" id="{00000000-0008-0000-2500-000044280100}"/>
                  </a:ext>
                </a:extLst>
              </xdr:cNvPr>
              <xdr:cNvSpPr/>
            </xdr:nvSpPr>
            <xdr:spPr bwMode="auto">
              <a:xfrm>
                <a:off x="3647320" y="18912989"/>
                <a:ext cx="419738" cy="3755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3</a:t>
                </a:r>
              </a:p>
            </xdr:txBody>
          </xdr:sp>
        </mc:Choice>
        <mc:Fallback/>
      </mc:AlternateContent>
      <mc:AlternateContent xmlns:mc="http://schemas.openxmlformats.org/markup-compatibility/2006">
        <mc:Choice xmlns:a14="http://schemas.microsoft.com/office/drawing/2010/main" Requires="a14">
          <xdr:sp macro="" textlink="">
            <xdr:nvSpPr>
              <xdr:cNvPr id="75845" name="Check Box 69" hidden="1">
                <a:extLst>
                  <a:ext uri="{63B3BB69-23CF-44E3-9099-C40C66FF867C}">
                    <a14:compatExt spid="_x0000_s75845"/>
                  </a:ext>
                  <a:ext uri="{FF2B5EF4-FFF2-40B4-BE49-F238E27FC236}">
                    <a16:creationId xmlns:a16="http://schemas.microsoft.com/office/drawing/2014/main" id="{00000000-0008-0000-2500-000045280100}"/>
                  </a:ext>
                </a:extLst>
              </xdr:cNvPr>
              <xdr:cNvSpPr/>
            </xdr:nvSpPr>
            <xdr:spPr bwMode="auto">
              <a:xfrm>
                <a:off x="4101236" y="18906037"/>
                <a:ext cx="452768" cy="40028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4</a:t>
                </a:r>
              </a:p>
            </xdr:txBody>
          </xdr:sp>
        </mc:Choice>
        <mc:Fallback/>
      </mc:AlternateContent>
      <mc:AlternateContent xmlns:mc="http://schemas.openxmlformats.org/markup-compatibility/2006">
        <mc:Choice xmlns:a14="http://schemas.microsoft.com/office/drawing/2010/main" Requires="a14">
          <xdr:sp macro="" textlink="">
            <xdr:nvSpPr>
              <xdr:cNvPr id="75846" name="Check Box 70" hidden="1">
                <a:extLst>
                  <a:ext uri="{63B3BB69-23CF-44E3-9099-C40C66FF867C}">
                    <a14:compatExt spid="_x0000_s75846"/>
                  </a:ext>
                  <a:ext uri="{FF2B5EF4-FFF2-40B4-BE49-F238E27FC236}">
                    <a16:creationId xmlns:a16="http://schemas.microsoft.com/office/drawing/2014/main" id="{00000000-0008-0000-2500-000046280100}"/>
                  </a:ext>
                </a:extLst>
              </xdr:cNvPr>
              <xdr:cNvSpPr/>
            </xdr:nvSpPr>
            <xdr:spPr bwMode="auto">
              <a:xfrm>
                <a:off x="4584929" y="18918511"/>
                <a:ext cx="489662" cy="3896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5</a:t>
                </a:r>
              </a:p>
            </xdr:txBody>
          </xdr:sp>
        </mc:Choice>
        <mc:Fallback/>
      </mc:AlternateContent>
      <xdr:sp macro="" textlink="">
        <xdr:nvSpPr>
          <xdr:cNvPr id="24" name="正方形/長方形 23">
            <a:extLst>
              <a:ext uri="{FF2B5EF4-FFF2-40B4-BE49-F238E27FC236}">
                <a16:creationId xmlns:a16="http://schemas.microsoft.com/office/drawing/2014/main" id="{00000000-0008-0000-1F00-000018000000}"/>
              </a:ext>
            </a:extLst>
          </xdr:cNvPr>
          <xdr:cNvSpPr/>
        </xdr:nvSpPr>
        <xdr:spPr>
          <a:xfrm>
            <a:off x="2509187" y="18649512"/>
            <a:ext cx="4744754" cy="6163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5" name="正方形/長方形 24">
            <a:extLst>
              <a:ext uri="{FF2B5EF4-FFF2-40B4-BE49-F238E27FC236}">
                <a16:creationId xmlns:a16="http://schemas.microsoft.com/office/drawing/2014/main" id="{00000000-0008-0000-1F00-000019000000}"/>
              </a:ext>
            </a:extLst>
          </xdr:cNvPr>
          <xdr:cNvSpPr/>
        </xdr:nvSpPr>
        <xdr:spPr>
          <a:xfrm>
            <a:off x="2964329" y="18690286"/>
            <a:ext cx="4276164" cy="362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aseline="0">
                <a:solidFill>
                  <a:sysClr val="windowText" lastClr="000000"/>
                </a:solidFill>
                <a:latin typeface="ＭＳ Ｐ明朝" panose="02020600040205080304" pitchFamily="18" charset="-128"/>
                <a:ea typeface="ＭＳ Ｐ明朝" panose="02020600040205080304" pitchFamily="18" charset="-128"/>
              </a:rPr>
              <a:t> １．見込めない</a:t>
            </a:r>
            <a:r>
              <a:rPr kumimoji="1" lang="ja-JP" altLang="en-US" sz="1050">
                <a:solidFill>
                  <a:sysClr val="windowText" lastClr="000000"/>
                </a:solidFill>
                <a:latin typeface="ＭＳ Ｐ明朝" panose="02020600040205080304" pitchFamily="18" charset="-128"/>
                <a:ea typeface="ＭＳ Ｐ明朝" panose="02020600040205080304" pitchFamily="18" charset="-128"/>
              </a:rPr>
              <a:t>⇔   ⇔   ⇔　  ⇔　１</a:t>
            </a:r>
            <a:r>
              <a:rPr kumimoji="1" lang="en-US" altLang="ja-JP" sz="1050">
                <a:solidFill>
                  <a:sysClr val="windowText" lastClr="000000"/>
                </a:solidFill>
                <a:latin typeface="ＭＳ Ｐ明朝" panose="02020600040205080304" pitchFamily="18" charset="-128"/>
                <a:ea typeface="ＭＳ Ｐ明朝" panose="02020600040205080304" pitchFamily="18" charset="-128"/>
              </a:rPr>
              <a:t>0</a:t>
            </a:r>
            <a:r>
              <a:rPr kumimoji="1" lang="ja-JP" altLang="en-US" sz="1050">
                <a:solidFill>
                  <a:sysClr val="windowText" lastClr="000000"/>
                </a:solidFill>
                <a:latin typeface="ＭＳ Ｐ明朝" panose="02020600040205080304" pitchFamily="18" charset="-128"/>
                <a:ea typeface="ＭＳ Ｐ明朝" panose="02020600040205080304" pitchFamily="18" charset="-128"/>
              </a:rPr>
              <a:t>．十分な波及効果が見込める</a:t>
            </a:r>
          </a:p>
        </xdr:txBody>
      </xdr:sp>
      <mc:AlternateContent xmlns:mc="http://schemas.openxmlformats.org/markup-compatibility/2006">
        <mc:Choice xmlns:a14="http://schemas.microsoft.com/office/drawing/2010/main" Requires="a14">
          <xdr:sp macro="" textlink="">
            <xdr:nvSpPr>
              <xdr:cNvPr id="75847" name="Check Box 71" hidden="1">
                <a:extLst>
                  <a:ext uri="{63B3BB69-23CF-44E3-9099-C40C66FF867C}">
                    <a14:compatExt spid="_x0000_s75847"/>
                  </a:ext>
                  <a:ext uri="{FF2B5EF4-FFF2-40B4-BE49-F238E27FC236}">
                    <a16:creationId xmlns:a16="http://schemas.microsoft.com/office/drawing/2014/main" id="{00000000-0008-0000-2500-000047280100}"/>
                  </a:ext>
                </a:extLst>
              </xdr:cNvPr>
              <xdr:cNvSpPr/>
            </xdr:nvSpPr>
            <xdr:spPr bwMode="auto">
              <a:xfrm>
                <a:off x="5008176" y="18924878"/>
                <a:ext cx="503251" cy="3683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6</a:t>
                </a:r>
              </a:p>
            </xdr:txBody>
          </xdr:sp>
        </mc:Choice>
        <mc:Fallback/>
      </mc:AlternateContent>
      <mc:AlternateContent xmlns:mc="http://schemas.openxmlformats.org/markup-compatibility/2006">
        <mc:Choice xmlns:a14="http://schemas.microsoft.com/office/drawing/2010/main" Requires="a14">
          <xdr:sp macro="" textlink="">
            <xdr:nvSpPr>
              <xdr:cNvPr id="75848" name="Check Box 72" hidden="1">
                <a:extLst>
                  <a:ext uri="{63B3BB69-23CF-44E3-9099-C40C66FF867C}">
                    <a14:compatExt spid="_x0000_s75848"/>
                  </a:ext>
                  <a:ext uri="{FF2B5EF4-FFF2-40B4-BE49-F238E27FC236}">
                    <a16:creationId xmlns:a16="http://schemas.microsoft.com/office/drawing/2014/main" id="{00000000-0008-0000-2500-000048280100}"/>
                  </a:ext>
                </a:extLst>
              </xdr:cNvPr>
              <xdr:cNvSpPr/>
            </xdr:nvSpPr>
            <xdr:spPr bwMode="auto">
              <a:xfrm>
                <a:off x="5444298" y="18942197"/>
                <a:ext cx="461736" cy="3392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7</a:t>
                </a:r>
              </a:p>
            </xdr:txBody>
          </xdr:sp>
        </mc:Choice>
        <mc:Fallback/>
      </mc:AlternateContent>
      <mc:AlternateContent xmlns:mc="http://schemas.openxmlformats.org/markup-compatibility/2006">
        <mc:Choice xmlns:a14="http://schemas.microsoft.com/office/drawing/2010/main" Requires="a14">
          <xdr:sp macro="" textlink="">
            <xdr:nvSpPr>
              <xdr:cNvPr id="75849" name="Check Box 73" hidden="1">
                <a:extLst>
                  <a:ext uri="{63B3BB69-23CF-44E3-9099-C40C66FF867C}">
                    <a14:compatExt spid="_x0000_s75849"/>
                  </a:ext>
                  <a:ext uri="{FF2B5EF4-FFF2-40B4-BE49-F238E27FC236}">
                    <a16:creationId xmlns:a16="http://schemas.microsoft.com/office/drawing/2014/main" id="{00000000-0008-0000-2500-000049280100}"/>
                  </a:ext>
                </a:extLst>
              </xdr:cNvPr>
              <xdr:cNvSpPr/>
            </xdr:nvSpPr>
            <xdr:spPr bwMode="auto">
              <a:xfrm>
                <a:off x="5893334" y="18924800"/>
                <a:ext cx="422515" cy="3701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8</a:t>
                </a:r>
              </a:p>
            </xdr:txBody>
          </xdr:sp>
        </mc:Choice>
        <mc:Fallback/>
      </mc:AlternateContent>
      <mc:AlternateContent xmlns:mc="http://schemas.openxmlformats.org/markup-compatibility/2006">
        <mc:Choice xmlns:a14="http://schemas.microsoft.com/office/drawing/2010/main" Requires="a14">
          <xdr:sp macro="" textlink="">
            <xdr:nvSpPr>
              <xdr:cNvPr id="75850" name="Check Box 74" hidden="1">
                <a:extLst>
                  <a:ext uri="{63B3BB69-23CF-44E3-9099-C40C66FF867C}">
                    <a14:compatExt spid="_x0000_s75850"/>
                  </a:ext>
                  <a:ext uri="{FF2B5EF4-FFF2-40B4-BE49-F238E27FC236}">
                    <a16:creationId xmlns:a16="http://schemas.microsoft.com/office/drawing/2014/main" id="{00000000-0008-0000-2500-00004A280100}"/>
                  </a:ext>
                </a:extLst>
              </xdr:cNvPr>
              <xdr:cNvSpPr/>
            </xdr:nvSpPr>
            <xdr:spPr bwMode="auto">
              <a:xfrm>
                <a:off x="6326339" y="18918609"/>
                <a:ext cx="454053" cy="400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9</a:t>
                </a:r>
              </a:p>
            </xdr:txBody>
          </xdr:sp>
        </mc:Choice>
        <mc:Fallback/>
      </mc:AlternateContent>
      <mc:AlternateContent xmlns:mc="http://schemas.openxmlformats.org/markup-compatibility/2006">
        <mc:Choice xmlns:a14="http://schemas.microsoft.com/office/drawing/2010/main" Requires="a14">
          <xdr:sp macro="" textlink="">
            <xdr:nvSpPr>
              <xdr:cNvPr id="75851" name="Check Box 75" hidden="1">
                <a:extLst>
                  <a:ext uri="{63B3BB69-23CF-44E3-9099-C40C66FF867C}">
                    <a14:compatExt spid="_x0000_s75851"/>
                  </a:ext>
                  <a:ext uri="{FF2B5EF4-FFF2-40B4-BE49-F238E27FC236}">
                    <a16:creationId xmlns:a16="http://schemas.microsoft.com/office/drawing/2014/main" id="{00000000-0008-0000-2500-00004B280100}"/>
                  </a:ext>
                </a:extLst>
              </xdr:cNvPr>
              <xdr:cNvSpPr/>
            </xdr:nvSpPr>
            <xdr:spPr bwMode="auto">
              <a:xfrm>
                <a:off x="6717440" y="18935844"/>
                <a:ext cx="489430" cy="3828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10</a:t>
                </a:r>
              </a:p>
            </xdr:txBody>
          </xdr:sp>
        </mc:Choice>
        <mc:Fallback/>
      </mc:AlternateContent>
    </xdr:grpSp>
    <xdr:clientData/>
  </xdr:twoCellAnchor>
  <xdr:twoCellAnchor>
    <xdr:from>
      <xdr:col>20</xdr:col>
      <xdr:colOff>361950</xdr:colOff>
      <xdr:row>1</xdr:row>
      <xdr:rowOff>66675</xdr:rowOff>
    </xdr:from>
    <xdr:to>
      <xdr:col>24</xdr:col>
      <xdr:colOff>571500</xdr:colOff>
      <xdr:row>11</xdr:row>
      <xdr:rowOff>19050</xdr:rowOff>
    </xdr:to>
    <xdr:sp macro="" textlink="">
      <xdr:nvSpPr>
        <xdr:cNvPr id="2" name="テキスト ボックス 1">
          <a:extLst>
            <a:ext uri="{FF2B5EF4-FFF2-40B4-BE49-F238E27FC236}">
              <a16:creationId xmlns:a16="http://schemas.microsoft.com/office/drawing/2014/main" id="{EFEC0749-8022-4C42-87FC-607A229BE4DD}"/>
            </a:ext>
          </a:extLst>
        </xdr:cNvPr>
        <xdr:cNvSpPr txBox="1"/>
      </xdr:nvSpPr>
      <xdr:spPr>
        <a:xfrm>
          <a:off x="8362950" y="285750"/>
          <a:ext cx="2952750" cy="214312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b="1">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endParaRPr lang="ja-JP" altLang="ja-JP" sz="1100"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lt"/>
              <a:ea typeface="+mn-ea"/>
              <a:cs typeface="+mn-cs"/>
            </a:rPr>
            <a:t>・白色セルで青文字が入力されているセルは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変更があったセルを直接修正してください。</a:t>
          </a:r>
          <a:endParaRPr lang="ja-JP" altLang="ja-JP">
            <a:solidFill>
              <a:srgbClr val="FF0000"/>
            </a:solidFill>
            <a:effectLst/>
          </a:endParaRP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13</xdr:col>
      <xdr:colOff>152400</xdr:colOff>
      <xdr:row>1</xdr:row>
      <xdr:rowOff>66675</xdr:rowOff>
    </xdr:from>
    <xdr:to>
      <xdr:col>17</xdr:col>
      <xdr:colOff>361950</xdr:colOff>
      <xdr:row>9</xdr:row>
      <xdr:rowOff>171450</xdr:rowOff>
    </xdr:to>
    <xdr:sp macro="" textlink="">
      <xdr:nvSpPr>
        <xdr:cNvPr id="2" name="テキスト ボックス 1">
          <a:extLst>
            <a:ext uri="{FF2B5EF4-FFF2-40B4-BE49-F238E27FC236}">
              <a16:creationId xmlns:a16="http://schemas.microsoft.com/office/drawing/2014/main" id="{BD42C2D3-D31C-48A8-BAF2-C626E9C61F80}"/>
            </a:ext>
          </a:extLst>
        </xdr:cNvPr>
        <xdr:cNvSpPr txBox="1"/>
      </xdr:nvSpPr>
      <xdr:spPr>
        <a:xfrm>
          <a:off x="8896350" y="285750"/>
          <a:ext cx="2952750" cy="21621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b="1">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endParaRPr lang="ja-JP" altLang="ja-JP" sz="1100"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lt"/>
              <a:ea typeface="+mn-ea"/>
              <a:cs typeface="+mn-cs"/>
            </a:rPr>
            <a:t>・白色セルで青文字が入力されているセルは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変更があったセルを直接修正してください。</a:t>
          </a:r>
          <a:endParaRPr lang="ja-JP" altLang="ja-JP">
            <a:solidFill>
              <a:srgbClr val="FF0000"/>
            </a:solidFill>
            <a:effectLst/>
          </a:endParaRP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15</xdr:col>
      <xdr:colOff>190500</xdr:colOff>
      <xdr:row>0</xdr:row>
      <xdr:rowOff>190500</xdr:rowOff>
    </xdr:from>
    <xdr:to>
      <xdr:col>19</xdr:col>
      <xdr:colOff>400050</xdr:colOff>
      <xdr:row>9</xdr:row>
      <xdr:rowOff>161925</xdr:rowOff>
    </xdr:to>
    <xdr:sp macro="" textlink="">
      <xdr:nvSpPr>
        <xdr:cNvPr id="4" name="テキスト ボックス 3">
          <a:extLst>
            <a:ext uri="{FF2B5EF4-FFF2-40B4-BE49-F238E27FC236}">
              <a16:creationId xmlns:a16="http://schemas.microsoft.com/office/drawing/2014/main" id="{BB0B31DA-822F-4489-BA29-CBBA39D444D4}"/>
            </a:ext>
          </a:extLst>
        </xdr:cNvPr>
        <xdr:cNvSpPr txBox="1"/>
      </xdr:nvSpPr>
      <xdr:spPr>
        <a:xfrm>
          <a:off x="9191625" y="190500"/>
          <a:ext cx="2952750" cy="19716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b="1">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endParaRPr lang="ja-JP" altLang="ja-JP" sz="1100"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・白色セルで青文字が入力されているセルは</a:t>
          </a:r>
          <a:endParaRPr lang="ja-JP" altLang="ja-JP" sz="1100"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他のシートまたは他のセルを参照している</a:t>
          </a:r>
          <a:endParaRPr lang="ja-JP" altLang="ja-JP" sz="1100"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箇所です。</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lt"/>
              <a:ea typeface="+mn-ea"/>
              <a:cs typeface="+mn-cs"/>
            </a:rPr>
            <a:t>変更があったセルを直接修正してください。</a:t>
          </a:r>
          <a:endParaRPr lang="ja-JP" altLang="ja-JP" b="1">
            <a:solidFill>
              <a:srgbClr val="FF0000"/>
            </a:solidFill>
            <a:effectLst/>
          </a:endParaRPr>
        </a:p>
        <a:p>
          <a:pPr rtl="0" eaLnBrk="1" fontAlgn="auto" latinLnBrk="0" hangingPunct="1"/>
          <a:endParaRPr lang="ja-JP" altLang="ja-JP" sz="1100" b="1">
            <a:solidFill>
              <a:srgbClr val="FF0000"/>
            </a:solidFill>
            <a:effectLst/>
            <a:latin typeface="+mn-ea"/>
            <a:ea typeface="+mn-ea"/>
          </a:endParaRPr>
        </a:p>
      </xdr:txBody>
    </xdr:sp>
    <xdr:clientData/>
  </xdr:twoCellAnchor>
  <xdr:twoCellAnchor>
    <xdr:from>
      <xdr:col>15</xdr:col>
      <xdr:colOff>238125</xdr:colOff>
      <xdr:row>17</xdr:row>
      <xdr:rowOff>114300</xdr:rowOff>
    </xdr:from>
    <xdr:to>
      <xdr:col>19</xdr:col>
      <xdr:colOff>226919</xdr:colOff>
      <xdr:row>18</xdr:row>
      <xdr:rowOff>192740</xdr:rowOff>
    </xdr:to>
    <xdr:sp macro="" textlink="">
      <xdr:nvSpPr>
        <xdr:cNvPr id="5" name="テキスト ボックス 4">
          <a:extLst>
            <a:ext uri="{FF2B5EF4-FFF2-40B4-BE49-F238E27FC236}">
              <a16:creationId xmlns:a16="http://schemas.microsoft.com/office/drawing/2014/main" id="{A98B1C7E-561B-479A-8FC4-A5E1581BAC7E}"/>
            </a:ext>
          </a:extLst>
        </xdr:cNvPr>
        <xdr:cNvSpPr txBox="1"/>
      </xdr:nvSpPr>
      <xdr:spPr>
        <a:xfrm>
          <a:off x="9239250" y="5705475"/>
          <a:ext cx="2731994" cy="54516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050" b="0" i="0" baseline="0">
              <a:solidFill>
                <a:schemeClr val="dk1"/>
              </a:solidFill>
              <a:effectLst/>
              <a:latin typeface="+mn-lt"/>
              <a:ea typeface="+mn-ea"/>
              <a:cs typeface="+mn-cs"/>
            </a:rPr>
            <a:t>研修最終日の翌日以降の空白行は非表示にしてください。</a:t>
          </a:r>
          <a:endParaRPr kumimoji="1" lang="ja-JP" altLang="en-US" sz="1050"/>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23</xdr:col>
      <xdr:colOff>76200</xdr:colOff>
      <xdr:row>11</xdr:row>
      <xdr:rowOff>28575</xdr:rowOff>
    </xdr:from>
    <xdr:to>
      <xdr:col>23</xdr:col>
      <xdr:colOff>140969</xdr:colOff>
      <xdr:row>12</xdr:row>
      <xdr:rowOff>133350</xdr:rowOff>
    </xdr:to>
    <xdr:sp macro="" textlink="">
      <xdr:nvSpPr>
        <xdr:cNvPr id="2" name="左大かっこ 1">
          <a:extLst>
            <a:ext uri="{FF2B5EF4-FFF2-40B4-BE49-F238E27FC236}">
              <a16:creationId xmlns:a16="http://schemas.microsoft.com/office/drawing/2014/main" id="{00000000-0008-0000-2200-000002000000}"/>
            </a:ext>
          </a:extLst>
        </xdr:cNvPr>
        <xdr:cNvSpPr/>
      </xdr:nvSpPr>
      <xdr:spPr>
        <a:xfrm>
          <a:off x="4495800" y="17716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11</xdr:row>
      <xdr:rowOff>28575</xdr:rowOff>
    </xdr:from>
    <xdr:to>
      <xdr:col>27</xdr:col>
      <xdr:colOff>85725</xdr:colOff>
      <xdr:row>12</xdr:row>
      <xdr:rowOff>133350</xdr:rowOff>
    </xdr:to>
    <xdr:sp macro="" textlink="">
      <xdr:nvSpPr>
        <xdr:cNvPr id="3" name="左大かっこ 2">
          <a:extLst>
            <a:ext uri="{FF2B5EF4-FFF2-40B4-BE49-F238E27FC236}">
              <a16:creationId xmlns:a16="http://schemas.microsoft.com/office/drawing/2014/main" id="{00000000-0008-0000-2200-000003000000}"/>
            </a:ext>
          </a:extLst>
        </xdr:cNvPr>
        <xdr:cNvSpPr/>
      </xdr:nvSpPr>
      <xdr:spPr>
        <a:xfrm flipH="1">
          <a:off x="5162550" y="17716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18</xdr:row>
      <xdr:rowOff>28575</xdr:rowOff>
    </xdr:from>
    <xdr:to>
      <xdr:col>23</xdr:col>
      <xdr:colOff>140969</xdr:colOff>
      <xdr:row>19</xdr:row>
      <xdr:rowOff>133350</xdr:rowOff>
    </xdr:to>
    <xdr:sp macro="" textlink="">
      <xdr:nvSpPr>
        <xdr:cNvPr id="4" name="左大かっこ 3">
          <a:extLst>
            <a:ext uri="{FF2B5EF4-FFF2-40B4-BE49-F238E27FC236}">
              <a16:creationId xmlns:a16="http://schemas.microsoft.com/office/drawing/2014/main" id="{00000000-0008-0000-2200-000004000000}"/>
            </a:ext>
          </a:extLst>
        </xdr:cNvPr>
        <xdr:cNvSpPr/>
      </xdr:nvSpPr>
      <xdr:spPr>
        <a:xfrm>
          <a:off x="4495800" y="28575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18</xdr:row>
      <xdr:rowOff>28575</xdr:rowOff>
    </xdr:from>
    <xdr:to>
      <xdr:col>27</xdr:col>
      <xdr:colOff>85725</xdr:colOff>
      <xdr:row>19</xdr:row>
      <xdr:rowOff>133350</xdr:rowOff>
    </xdr:to>
    <xdr:sp macro="" textlink="">
      <xdr:nvSpPr>
        <xdr:cNvPr id="5" name="左大かっこ 4">
          <a:extLst>
            <a:ext uri="{FF2B5EF4-FFF2-40B4-BE49-F238E27FC236}">
              <a16:creationId xmlns:a16="http://schemas.microsoft.com/office/drawing/2014/main" id="{00000000-0008-0000-2200-000005000000}"/>
            </a:ext>
          </a:extLst>
        </xdr:cNvPr>
        <xdr:cNvSpPr/>
      </xdr:nvSpPr>
      <xdr:spPr>
        <a:xfrm flipH="1">
          <a:off x="5162550" y="28575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25</xdr:row>
      <xdr:rowOff>28575</xdr:rowOff>
    </xdr:from>
    <xdr:to>
      <xdr:col>23</xdr:col>
      <xdr:colOff>140969</xdr:colOff>
      <xdr:row>26</xdr:row>
      <xdr:rowOff>133350</xdr:rowOff>
    </xdr:to>
    <xdr:sp macro="" textlink="">
      <xdr:nvSpPr>
        <xdr:cNvPr id="6" name="左大かっこ 5">
          <a:extLst>
            <a:ext uri="{FF2B5EF4-FFF2-40B4-BE49-F238E27FC236}">
              <a16:creationId xmlns:a16="http://schemas.microsoft.com/office/drawing/2014/main" id="{00000000-0008-0000-2200-000006000000}"/>
            </a:ext>
          </a:extLst>
        </xdr:cNvPr>
        <xdr:cNvSpPr/>
      </xdr:nvSpPr>
      <xdr:spPr>
        <a:xfrm>
          <a:off x="4495800" y="39433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25</xdr:row>
      <xdr:rowOff>28575</xdr:rowOff>
    </xdr:from>
    <xdr:to>
      <xdr:col>27</xdr:col>
      <xdr:colOff>85725</xdr:colOff>
      <xdr:row>26</xdr:row>
      <xdr:rowOff>133350</xdr:rowOff>
    </xdr:to>
    <xdr:sp macro="" textlink="">
      <xdr:nvSpPr>
        <xdr:cNvPr id="7" name="左大かっこ 6">
          <a:extLst>
            <a:ext uri="{FF2B5EF4-FFF2-40B4-BE49-F238E27FC236}">
              <a16:creationId xmlns:a16="http://schemas.microsoft.com/office/drawing/2014/main" id="{00000000-0008-0000-2200-000007000000}"/>
            </a:ext>
          </a:extLst>
        </xdr:cNvPr>
        <xdr:cNvSpPr/>
      </xdr:nvSpPr>
      <xdr:spPr>
        <a:xfrm flipH="1">
          <a:off x="5162550" y="39433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32</xdr:row>
      <xdr:rowOff>28575</xdr:rowOff>
    </xdr:from>
    <xdr:to>
      <xdr:col>23</xdr:col>
      <xdr:colOff>140969</xdr:colOff>
      <xdr:row>33</xdr:row>
      <xdr:rowOff>133350</xdr:rowOff>
    </xdr:to>
    <xdr:sp macro="" textlink="">
      <xdr:nvSpPr>
        <xdr:cNvPr id="8" name="左大かっこ 7">
          <a:extLst>
            <a:ext uri="{FF2B5EF4-FFF2-40B4-BE49-F238E27FC236}">
              <a16:creationId xmlns:a16="http://schemas.microsoft.com/office/drawing/2014/main" id="{00000000-0008-0000-2200-000008000000}"/>
            </a:ext>
          </a:extLst>
        </xdr:cNvPr>
        <xdr:cNvSpPr/>
      </xdr:nvSpPr>
      <xdr:spPr>
        <a:xfrm>
          <a:off x="4495800" y="50292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32</xdr:row>
      <xdr:rowOff>28575</xdr:rowOff>
    </xdr:from>
    <xdr:to>
      <xdr:col>27</xdr:col>
      <xdr:colOff>85725</xdr:colOff>
      <xdr:row>33</xdr:row>
      <xdr:rowOff>133350</xdr:rowOff>
    </xdr:to>
    <xdr:sp macro="" textlink="">
      <xdr:nvSpPr>
        <xdr:cNvPr id="9" name="左大かっこ 8">
          <a:extLst>
            <a:ext uri="{FF2B5EF4-FFF2-40B4-BE49-F238E27FC236}">
              <a16:creationId xmlns:a16="http://schemas.microsoft.com/office/drawing/2014/main" id="{00000000-0008-0000-2200-000009000000}"/>
            </a:ext>
          </a:extLst>
        </xdr:cNvPr>
        <xdr:cNvSpPr/>
      </xdr:nvSpPr>
      <xdr:spPr>
        <a:xfrm flipH="1">
          <a:off x="5162550" y="50292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39</xdr:row>
      <xdr:rowOff>28575</xdr:rowOff>
    </xdr:from>
    <xdr:to>
      <xdr:col>23</xdr:col>
      <xdr:colOff>140969</xdr:colOff>
      <xdr:row>40</xdr:row>
      <xdr:rowOff>133350</xdr:rowOff>
    </xdr:to>
    <xdr:sp macro="" textlink="">
      <xdr:nvSpPr>
        <xdr:cNvPr id="10" name="左大かっこ 9">
          <a:extLst>
            <a:ext uri="{FF2B5EF4-FFF2-40B4-BE49-F238E27FC236}">
              <a16:creationId xmlns:a16="http://schemas.microsoft.com/office/drawing/2014/main" id="{00000000-0008-0000-2200-00000A000000}"/>
            </a:ext>
          </a:extLst>
        </xdr:cNvPr>
        <xdr:cNvSpPr/>
      </xdr:nvSpPr>
      <xdr:spPr>
        <a:xfrm>
          <a:off x="4495800" y="61150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39</xdr:row>
      <xdr:rowOff>28575</xdr:rowOff>
    </xdr:from>
    <xdr:to>
      <xdr:col>27</xdr:col>
      <xdr:colOff>85725</xdr:colOff>
      <xdr:row>40</xdr:row>
      <xdr:rowOff>133350</xdr:rowOff>
    </xdr:to>
    <xdr:sp macro="" textlink="">
      <xdr:nvSpPr>
        <xdr:cNvPr id="11" name="左大かっこ 10">
          <a:extLst>
            <a:ext uri="{FF2B5EF4-FFF2-40B4-BE49-F238E27FC236}">
              <a16:creationId xmlns:a16="http://schemas.microsoft.com/office/drawing/2014/main" id="{00000000-0008-0000-2200-00000B000000}"/>
            </a:ext>
          </a:extLst>
        </xdr:cNvPr>
        <xdr:cNvSpPr/>
      </xdr:nvSpPr>
      <xdr:spPr>
        <a:xfrm flipH="1">
          <a:off x="5162550" y="61150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46</xdr:row>
      <xdr:rowOff>28575</xdr:rowOff>
    </xdr:from>
    <xdr:to>
      <xdr:col>23</xdr:col>
      <xdr:colOff>140969</xdr:colOff>
      <xdr:row>47</xdr:row>
      <xdr:rowOff>133350</xdr:rowOff>
    </xdr:to>
    <xdr:sp macro="" textlink="">
      <xdr:nvSpPr>
        <xdr:cNvPr id="12" name="左大かっこ 11">
          <a:extLst>
            <a:ext uri="{FF2B5EF4-FFF2-40B4-BE49-F238E27FC236}">
              <a16:creationId xmlns:a16="http://schemas.microsoft.com/office/drawing/2014/main" id="{00000000-0008-0000-2200-00000C000000}"/>
            </a:ext>
          </a:extLst>
        </xdr:cNvPr>
        <xdr:cNvSpPr/>
      </xdr:nvSpPr>
      <xdr:spPr>
        <a:xfrm>
          <a:off x="4495800" y="72009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46</xdr:row>
      <xdr:rowOff>28575</xdr:rowOff>
    </xdr:from>
    <xdr:to>
      <xdr:col>27</xdr:col>
      <xdr:colOff>85725</xdr:colOff>
      <xdr:row>47</xdr:row>
      <xdr:rowOff>133350</xdr:rowOff>
    </xdr:to>
    <xdr:sp macro="" textlink="">
      <xdr:nvSpPr>
        <xdr:cNvPr id="13" name="左大かっこ 12">
          <a:extLst>
            <a:ext uri="{FF2B5EF4-FFF2-40B4-BE49-F238E27FC236}">
              <a16:creationId xmlns:a16="http://schemas.microsoft.com/office/drawing/2014/main" id="{00000000-0008-0000-2200-00000D000000}"/>
            </a:ext>
          </a:extLst>
        </xdr:cNvPr>
        <xdr:cNvSpPr/>
      </xdr:nvSpPr>
      <xdr:spPr>
        <a:xfrm flipH="1">
          <a:off x="5162550" y="72009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53</xdr:row>
      <xdr:rowOff>28575</xdr:rowOff>
    </xdr:from>
    <xdr:to>
      <xdr:col>23</xdr:col>
      <xdr:colOff>140969</xdr:colOff>
      <xdr:row>54</xdr:row>
      <xdr:rowOff>133350</xdr:rowOff>
    </xdr:to>
    <xdr:sp macro="" textlink="">
      <xdr:nvSpPr>
        <xdr:cNvPr id="14" name="左大かっこ 13">
          <a:extLst>
            <a:ext uri="{FF2B5EF4-FFF2-40B4-BE49-F238E27FC236}">
              <a16:creationId xmlns:a16="http://schemas.microsoft.com/office/drawing/2014/main" id="{00000000-0008-0000-2200-00000E000000}"/>
            </a:ext>
          </a:extLst>
        </xdr:cNvPr>
        <xdr:cNvSpPr/>
      </xdr:nvSpPr>
      <xdr:spPr>
        <a:xfrm>
          <a:off x="4495800" y="82867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53</xdr:row>
      <xdr:rowOff>28575</xdr:rowOff>
    </xdr:from>
    <xdr:to>
      <xdr:col>27</xdr:col>
      <xdr:colOff>85725</xdr:colOff>
      <xdr:row>54</xdr:row>
      <xdr:rowOff>133350</xdr:rowOff>
    </xdr:to>
    <xdr:sp macro="" textlink="">
      <xdr:nvSpPr>
        <xdr:cNvPr id="15" name="左大かっこ 14">
          <a:extLst>
            <a:ext uri="{FF2B5EF4-FFF2-40B4-BE49-F238E27FC236}">
              <a16:creationId xmlns:a16="http://schemas.microsoft.com/office/drawing/2014/main" id="{00000000-0008-0000-2200-00000F000000}"/>
            </a:ext>
          </a:extLst>
        </xdr:cNvPr>
        <xdr:cNvSpPr/>
      </xdr:nvSpPr>
      <xdr:spPr>
        <a:xfrm flipH="1">
          <a:off x="5162550" y="82867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60</xdr:row>
      <xdr:rowOff>28575</xdr:rowOff>
    </xdr:from>
    <xdr:to>
      <xdr:col>23</xdr:col>
      <xdr:colOff>140969</xdr:colOff>
      <xdr:row>61</xdr:row>
      <xdr:rowOff>133350</xdr:rowOff>
    </xdr:to>
    <xdr:sp macro="" textlink="">
      <xdr:nvSpPr>
        <xdr:cNvPr id="16" name="左大かっこ 15">
          <a:extLst>
            <a:ext uri="{FF2B5EF4-FFF2-40B4-BE49-F238E27FC236}">
              <a16:creationId xmlns:a16="http://schemas.microsoft.com/office/drawing/2014/main" id="{00000000-0008-0000-2200-000010000000}"/>
            </a:ext>
          </a:extLst>
        </xdr:cNvPr>
        <xdr:cNvSpPr/>
      </xdr:nvSpPr>
      <xdr:spPr>
        <a:xfrm>
          <a:off x="4495800" y="93726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60</xdr:row>
      <xdr:rowOff>28575</xdr:rowOff>
    </xdr:from>
    <xdr:to>
      <xdr:col>27</xdr:col>
      <xdr:colOff>85725</xdr:colOff>
      <xdr:row>61</xdr:row>
      <xdr:rowOff>133350</xdr:rowOff>
    </xdr:to>
    <xdr:sp macro="" textlink="">
      <xdr:nvSpPr>
        <xdr:cNvPr id="17" name="左大かっこ 16">
          <a:extLst>
            <a:ext uri="{FF2B5EF4-FFF2-40B4-BE49-F238E27FC236}">
              <a16:creationId xmlns:a16="http://schemas.microsoft.com/office/drawing/2014/main" id="{00000000-0008-0000-2200-000011000000}"/>
            </a:ext>
          </a:extLst>
        </xdr:cNvPr>
        <xdr:cNvSpPr/>
      </xdr:nvSpPr>
      <xdr:spPr>
        <a:xfrm flipH="1">
          <a:off x="5162550" y="93726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11</xdr:row>
      <xdr:rowOff>28575</xdr:rowOff>
    </xdr:from>
    <xdr:to>
      <xdr:col>23</xdr:col>
      <xdr:colOff>140969</xdr:colOff>
      <xdr:row>12</xdr:row>
      <xdr:rowOff>133350</xdr:rowOff>
    </xdr:to>
    <xdr:sp macro="" textlink="">
      <xdr:nvSpPr>
        <xdr:cNvPr id="18" name="左大かっこ 17">
          <a:extLst>
            <a:ext uri="{FF2B5EF4-FFF2-40B4-BE49-F238E27FC236}">
              <a16:creationId xmlns:a16="http://schemas.microsoft.com/office/drawing/2014/main" id="{00000000-0008-0000-2200-000012000000}"/>
            </a:ext>
          </a:extLst>
        </xdr:cNvPr>
        <xdr:cNvSpPr/>
      </xdr:nvSpPr>
      <xdr:spPr>
        <a:xfrm>
          <a:off x="4495800" y="17716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11</xdr:row>
      <xdr:rowOff>28575</xdr:rowOff>
    </xdr:from>
    <xdr:to>
      <xdr:col>27</xdr:col>
      <xdr:colOff>85725</xdr:colOff>
      <xdr:row>12</xdr:row>
      <xdr:rowOff>133350</xdr:rowOff>
    </xdr:to>
    <xdr:sp macro="" textlink="">
      <xdr:nvSpPr>
        <xdr:cNvPr id="19" name="左大かっこ 18">
          <a:extLst>
            <a:ext uri="{FF2B5EF4-FFF2-40B4-BE49-F238E27FC236}">
              <a16:creationId xmlns:a16="http://schemas.microsoft.com/office/drawing/2014/main" id="{00000000-0008-0000-2200-000013000000}"/>
            </a:ext>
          </a:extLst>
        </xdr:cNvPr>
        <xdr:cNvSpPr/>
      </xdr:nvSpPr>
      <xdr:spPr>
        <a:xfrm flipH="1">
          <a:off x="5162550" y="17716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18</xdr:row>
      <xdr:rowOff>28575</xdr:rowOff>
    </xdr:from>
    <xdr:to>
      <xdr:col>23</xdr:col>
      <xdr:colOff>140969</xdr:colOff>
      <xdr:row>19</xdr:row>
      <xdr:rowOff>133350</xdr:rowOff>
    </xdr:to>
    <xdr:sp macro="" textlink="">
      <xdr:nvSpPr>
        <xdr:cNvPr id="20" name="左大かっこ 19">
          <a:extLst>
            <a:ext uri="{FF2B5EF4-FFF2-40B4-BE49-F238E27FC236}">
              <a16:creationId xmlns:a16="http://schemas.microsoft.com/office/drawing/2014/main" id="{00000000-0008-0000-2200-000014000000}"/>
            </a:ext>
          </a:extLst>
        </xdr:cNvPr>
        <xdr:cNvSpPr/>
      </xdr:nvSpPr>
      <xdr:spPr>
        <a:xfrm>
          <a:off x="4495800" y="28575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18</xdr:row>
      <xdr:rowOff>28575</xdr:rowOff>
    </xdr:from>
    <xdr:to>
      <xdr:col>27</xdr:col>
      <xdr:colOff>85725</xdr:colOff>
      <xdr:row>19</xdr:row>
      <xdr:rowOff>133350</xdr:rowOff>
    </xdr:to>
    <xdr:sp macro="" textlink="">
      <xdr:nvSpPr>
        <xdr:cNvPr id="21" name="左大かっこ 20">
          <a:extLst>
            <a:ext uri="{FF2B5EF4-FFF2-40B4-BE49-F238E27FC236}">
              <a16:creationId xmlns:a16="http://schemas.microsoft.com/office/drawing/2014/main" id="{00000000-0008-0000-2200-000015000000}"/>
            </a:ext>
          </a:extLst>
        </xdr:cNvPr>
        <xdr:cNvSpPr/>
      </xdr:nvSpPr>
      <xdr:spPr>
        <a:xfrm flipH="1">
          <a:off x="5162550" y="28575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25</xdr:row>
      <xdr:rowOff>28575</xdr:rowOff>
    </xdr:from>
    <xdr:to>
      <xdr:col>23</xdr:col>
      <xdr:colOff>140969</xdr:colOff>
      <xdr:row>26</xdr:row>
      <xdr:rowOff>133350</xdr:rowOff>
    </xdr:to>
    <xdr:sp macro="" textlink="">
      <xdr:nvSpPr>
        <xdr:cNvPr id="22" name="左大かっこ 21">
          <a:extLst>
            <a:ext uri="{FF2B5EF4-FFF2-40B4-BE49-F238E27FC236}">
              <a16:creationId xmlns:a16="http://schemas.microsoft.com/office/drawing/2014/main" id="{00000000-0008-0000-2200-000016000000}"/>
            </a:ext>
          </a:extLst>
        </xdr:cNvPr>
        <xdr:cNvSpPr/>
      </xdr:nvSpPr>
      <xdr:spPr>
        <a:xfrm>
          <a:off x="4495800" y="39433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25</xdr:row>
      <xdr:rowOff>28575</xdr:rowOff>
    </xdr:from>
    <xdr:to>
      <xdr:col>27</xdr:col>
      <xdr:colOff>85725</xdr:colOff>
      <xdr:row>26</xdr:row>
      <xdr:rowOff>133350</xdr:rowOff>
    </xdr:to>
    <xdr:sp macro="" textlink="">
      <xdr:nvSpPr>
        <xdr:cNvPr id="23" name="左大かっこ 22">
          <a:extLst>
            <a:ext uri="{FF2B5EF4-FFF2-40B4-BE49-F238E27FC236}">
              <a16:creationId xmlns:a16="http://schemas.microsoft.com/office/drawing/2014/main" id="{00000000-0008-0000-2200-000017000000}"/>
            </a:ext>
          </a:extLst>
        </xdr:cNvPr>
        <xdr:cNvSpPr/>
      </xdr:nvSpPr>
      <xdr:spPr>
        <a:xfrm flipH="1">
          <a:off x="5162550" y="39433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32</xdr:row>
      <xdr:rowOff>28575</xdr:rowOff>
    </xdr:from>
    <xdr:to>
      <xdr:col>23</xdr:col>
      <xdr:colOff>140969</xdr:colOff>
      <xdr:row>33</xdr:row>
      <xdr:rowOff>133350</xdr:rowOff>
    </xdr:to>
    <xdr:sp macro="" textlink="">
      <xdr:nvSpPr>
        <xdr:cNvPr id="24" name="左大かっこ 23">
          <a:extLst>
            <a:ext uri="{FF2B5EF4-FFF2-40B4-BE49-F238E27FC236}">
              <a16:creationId xmlns:a16="http://schemas.microsoft.com/office/drawing/2014/main" id="{00000000-0008-0000-2200-000018000000}"/>
            </a:ext>
          </a:extLst>
        </xdr:cNvPr>
        <xdr:cNvSpPr/>
      </xdr:nvSpPr>
      <xdr:spPr>
        <a:xfrm>
          <a:off x="4495800" y="50292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32</xdr:row>
      <xdr:rowOff>28575</xdr:rowOff>
    </xdr:from>
    <xdr:to>
      <xdr:col>27</xdr:col>
      <xdr:colOff>85725</xdr:colOff>
      <xdr:row>33</xdr:row>
      <xdr:rowOff>133350</xdr:rowOff>
    </xdr:to>
    <xdr:sp macro="" textlink="">
      <xdr:nvSpPr>
        <xdr:cNvPr id="25" name="左大かっこ 24">
          <a:extLst>
            <a:ext uri="{FF2B5EF4-FFF2-40B4-BE49-F238E27FC236}">
              <a16:creationId xmlns:a16="http://schemas.microsoft.com/office/drawing/2014/main" id="{00000000-0008-0000-2200-000019000000}"/>
            </a:ext>
          </a:extLst>
        </xdr:cNvPr>
        <xdr:cNvSpPr/>
      </xdr:nvSpPr>
      <xdr:spPr>
        <a:xfrm flipH="1">
          <a:off x="5162550" y="50292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39</xdr:row>
      <xdr:rowOff>28575</xdr:rowOff>
    </xdr:from>
    <xdr:to>
      <xdr:col>23</xdr:col>
      <xdr:colOff>140969</xdr:colOff>
      <xdr:row>40</xdr:row>
      <xdr:rowOff>133350</xdr:rowOff>
    </xdr:to>
    <xdr:sp macro="" textlink="">
      <xdr:nvSpPr>
        <xdr:cNvPr id="26" name="左大かっこ 25">
          <a:extLst>
            <a:ext uri="{FF2B5EF4-FFF2-40B4-BE49-F238E27FC236}">
              <a16:creationId xmlns:a16="http://schemas.microsoft.com/office/drawing/2014/main" id="{00000000-0008-0000-2200-00001A000000}"/>
            </a:ext>
          </a:extLst>
        </xdr:cNvPr>
        <xdr:cNvSpPr/>
      </xdr:nvSpPr>
      <xdr:spPr>
        <a:xfrm>
          <a:off x="4495800" y="61150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39</xdr:row>
      <xdr:rowOff>28575</xdr:rowOff>
    </xdr:from>
    <xdr:to>
      <xdr:col>27</xdr:col>
      <xdr:colOff>85725</xdr:colOff>
      <xdr:row>40</xdr:row>
      <xdr:rowOff>133350</xdr:rowOff>
    </xdr:to>
    <xdr:sp macro="" textlink="">
      <xdr:nvSpPr>
        <xdr:cNvPr id="27" name="左大かっこ 26">
          <a:extLst>
            <a:ext uri="{FF2B5EF4-FFF2-40B4-BE49-F238E27FC236}">
              <a16:creationId xmlns:a16="http://schemas.microsoft.com/office/drawing/2014/main" id="{00000000-0008-0000-2200-00001B000000}"/>
            </a:ext>
          </a:extLst>
        </xdr:cNvPr>
        <xdr:cNvSpPr/>
      </xdr:nvSpPr>
      <xdr:spPr>
        <a:xfrm flipH="1">
          <a:off x="5162550" y="61150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46</xdr:row>
      <xdr:rowOff>28575</xdr:rowOff>
    </xdr:from>
    <xdr:to>
      <xdr:col>23</xdr:col>
      <xdr:colOff>140969</xdr:colOff>
      <xdr:row>47</xdr:row>
      <xdr:rowOff>133350</xdr:rowOff>
    </xdr:to>
    <xdr:sp macro="" textlink="">
      <xdr:nvSpPr>
        <xdr:cNvPr id="28" name="左大かっこ 27">
          <a:extLst>
            <a:ext uri="{FF2B5EF4-FFF2-40B4-BE49-F238E27FC236}">
              <a16:creationId xmlns:a16="http://schemas.microsoft.com/office/drawing/2014/main" id="{00000000-0008-0000-2200-00001C000000}"/>
            </a:ext>
          </a:extLst>
        </xdr:cNvPr>
        <xdr:cNvSpPr/>
      </xdr:nvSpPr>
      <xdr:spPr>
        <a:xfrm>
          <a:off x="4495800" y="72009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46</xdr:row>
      <xdr:rowOff>28575</xdr:rowOff>
    </xdr:from>
    <xdr:to>
      <xdr:col>27</xdr:col>
      <xdr:colOff>85725</xdr:colOff>
      <xdr:row>47</xdr:row>
      <xdr:rowOff>133350</xdr:rowOff>
    </xdr:to>
    <xdr:sp macro="" textlink="">
      <xdr:nvSpPr>
        <xdr:cNvPr id="29" name="左大かっこ 28">
          <a:extLst>
            <a:ext uri="{FF2B5EF4-FFF2-40B4-BE49-F238E27FC236}">
              <a16:creationId xmlns:a16="http://schemas.microsoft.com/office/drawing/2014/main" id="{00000000-0008-0000-2200-00001D000000}"/>
            </a:ext>
          </a:extLst>
        </xdr:cNvPr>
        <xdr:cNvSpPr/>
      </xdr:nvSpPr>
      <xdr:spPr>
        <a:xfrm flipH="1">
          <a:off x="5162550" y="72009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53</xdr:row>
      <xdr:rowOff>28575</xdr:rowOff>
    </xdr:from>
    <xdr:to>
      <xdr:col>23</xdr:col>
      <xdr:colOff>140969</xdr:colOff>
      <xdr:row>54</xdr:row>
      <xdr:rowOff>133350</xdr:rowOff>
    </xdr:to>
    <xdr:sp macro="" textlink="">
      <xdr:nvSpPr>
        <xdr:cNvPr id="30" name="左大かっこ 29">
          <a:extLst>
            <a:ext uri="{FF2B5EF4-FFF2-40B4-BE49-F238E27FC236}">
              <a16:creationId xmlns:a16="http://schemas.microsoft.com/office/drawing/2014/main" id="{00000000-0008-0000-2200-00001E000000}"/>
            </a:ext>
          </a:extLst>
        </xdr:cNvPr>
        <xdr:cNvSpPr/>
      </xdr:nvSpPr>
      <xdr:spPr>
        <a:xfrm>
          <a:off x="4495800" y="82867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53</xdr:row>
      <xdr:rowOff>28575</xdr:rowOff>
    </xdr:from>
    <xdr:to>
      <xdr:col>27</xdr:col>
      <xdr:colOff>85725</xdr:colOff>
      <xdr:row>54</xdr:row>
      <xdr:rowOff>133350</xdr:rowOff>
    </xdr:to>
    <xdr:sp macro="" textlink="">
      <xdr:nvSpPr>
        <xdr:cNvPr id="31" name="左大かっこ 30">
          <a:extLst>
            <a:ext uri="{FF2B5EF4-FFF2-40B4-BE49-F238E27FC236}">
              <a16:creationId xmlns:a16="http://schemas.microsoft.com/office/drawing/2014/main" id="{00000000-0008-0000-2200-00001F000000}"/>
            </a:ext>
          </a:extLst>
        </xdr:cNvPr>
        <xdr:cNvSpPr/>
      </xdr:nvSpPr>
      <xdr:spPr>
        <a:xfrm flipH="1">
          <a:off x="5162550" y="82867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60</xdr:row>
      <xdr:rowOff>28575</xdr:rowOff>
    </xdr:from>
    <xdr:to>
      <xdr:col>23</xdr:col>
      <xdr:colOff>140969</xdr:colOff>
      <xdr:row>61</xdr:row>
      <xdr:rowOff>133350</xdr:rowOff>
    </xdr:to>
    <xdr:sp macro="" textlink="">
      <xdr:nvSpPr>
        <xdr:cNvPr id="32" name="左大かっこ 31">
          <a:extLst>
            <a:ext uri="{FF2B5EF4-FFF2-40B4-BE49-F238E27FC236}">
              <a16:creationId xmlns:a16="http://schemas.microsoft.com/office/drawing/2014/main" id="{00000000-0008-0000-2200-000020000000}"/>
            </a:ext>
          </a:extLst>
        </xdr:cNvPr>
        <xdr:cNvSpPr/>
      </xdr:nvSpPr>
      <xdr:spPr>
        <a:xfrm>
          <a:off x="4495800" y="93726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60</xdr:row>
      <xdr:rowOff>28575</xdr:rowOff>
    </xdr:from>
    <xdr:to>
      <xdr:col>27</xdr:col>
      <xdr:colOff>85725</xdr:colOff>
      <xdr:row>61</xdr:row>
      <xdr:rowOff>133350</xdr:rowOff>
    </xdr:to>
    <xdr:sp macro="" textlink="">
      <xdr:nvSpPr>
        <xdr:cNvPr id="33" name="左大かっこ 32">
          <a:extLst>
            <a:ext uri="{FF2B5EF4-FFF2-40B4-BE49-F238E27FC236}">
              <a16:creationId xmlns:a16="http://schemas.microsoft.com/office/drawing/2014/main" id="{00000000-0008-0000-2200-000021000000}"/>
            </a:ext>
          </a:extLst>
        </xdr:cNvPr>
        <xdr:cNvSpPr/>
      </xdr:nvSpPr>
      <xdr:spPr>
        <a:xfrm flipH="1">
          <a:off x="5162550" y="93726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18</xdr:row>
      <xdr:rowOff>28575</xdr:rowOff>
    </xdr:from>
    <xdr:to>
      <xdr:col>23</xdr:col>
      <xdr:colOff>140969</xdr:colOff>
      <xdr:row>19</xdr:row>
      <xdr:rowOff>133350</xdr:rowOff>
    </xdr:to>
    <xdr:sp macro="" textlink="">
      <xdr:nvSpPr>
        <xdr:cNvPr id="34" name="左大かっこ 33">
          <a:extLst>
            <a:ext uri="{FF2B5EF4-FFF2-40B4-BE49-F238E27FC236}">
              <a16:creationId xmlns:a16="http://schemas.microsoft.com/office/drawing/2014/main" id="{00000000-0008-0000-2200-000022000000}"/>
            </a:ext>
          </a:extLst>
        </xdr:cNvPr>
        <xdr:cNvSpPr/>
      </xdr:nvSpPr>
      <xdr:spPr>
        <a:xfrm>
          <a:off x="4500033" y="1732492"/>
          <a:ext cx="64769"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18</xdr:row>
      <xdr:rowOff>28575</xdr:rowOff>
    </xdr:from>
    <xdr:to>
      <xdr:col>27</xdr:col>
      <xdr:colOff>85725</xdr:colOff>
      <xdr:row>19</xdr:row>
      <xdr:rowOff>133350</xdr:rowOff>
    </xdr:to>
    <xdr:sp macro="" textlink="">
      <xdr:nvSpPr>
        <xdr:cNvPr id="35" name="左大かっこ 34">
          <a:extLst>
            <a:ext uri="{FF2B5EF4-FFF2-40B4-BE49-F238E27FC236}">
              <a16:creationId xmlns:a16="http://schemas.microsoft.com/office/drawing/2014/main" id="{00000000-0008-0000-2200-000023000000}"/>
            </a:ext>
          </a:extLst>
        </xdr:cNvPr>
        <xdr:cNvSpPr/>
      </xdr:nvSpPr>
      <xdr:spPr>
        <a:xfrm flipH="1">
          <a:off x="5162550" y="1732492"/>
          <a:ext cx="66675"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18</xdr:row>
      <xdr:rowOff>28575</xdr:rowOff>
    </xdr:from>
    <xdr:to>
      <xdr:col>23</xdr:col>
      <xdr:colOff>140969</xdr:colOff>
      <xdr:row>19</xdr:row>
      <xdr:rowOff>133350</xdr:rowOff>
    </xdr:to>
    <xdr:sp macro="" textlink="">
      <xdr:nvSpPr>
        <xdr:cNvPr id="36" name="左大かっこ 35">
          <a:extLst>
            <a:ext uri="{FF2B5EF4-FFF2-40B4-BE49-F238E27FC236}">
              <a16:creationId xmlns:a16="http://schemas.microsoft.com/office/drawing/2014/main" id="{00000000-0008-0000-2200-000024000000}"/>
            </a:ext>
          </a:extLst>
        </xdr:cNvPr>
        <xdr:cNvSpPr/>
      </xdr:nvSpPr>
      <xdr:spPr>
        <a:xfrm>
          <a:off x="4500033" y="1732492"/>
          <a:ext cx="64769"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18</xdr:row>
      <xdr:rowOff>28575</xdr:rowOff>
    </xdr:from>
    <xdr:to>
      <xdr:col>27</xdr:col>
      <xdr:colOff>85725</xdr:colOff>
      <xdr:row>19</xdr:row>
      <xdr:rowOff>133350</xdr:rowOff>
    </xdr:to>
    <xdr:sp macro="" textlink="">
      <xdr:nvSpPr>
        <xdr:cNvPr id="37" name="左大かっこ 36">
          <a:extLst>
            <a:ext uri="{FF2B5EF4-FFF2-40B4-BE49-F238E27FC236}">
              <a16:creationId xmlns:a16="http://schemas.microsoft.com/office/drawing/2014/main" id="{00000000-0008-0000-2200-000025000000}"/>
            </a:ext>
          </a:extLst>
        </xdr:cNvPr>
        <xdr:cNvSpPr/>
      </xdr:nvSpPr>
      <xdr:spPr>
        <a:xfrm flipH="1">
          <a:off x="5162550" y="1732492"/>
          <a:ext cx="66675"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25</xdr:row>
      <xdr:rowOff>28575</xdr:rowOff>
    </xdr:from>
    <xdr:to>
      <xdr:col>23</xdr:col>
      <xdr:colOff>140969</xdr:colOff>
      <xdr:row>26</xdr:row>
      <xdr:rowOff>133350</xdr:rowOff>
    </xdr:to>
    <xdr:sp macro="" textlink="">
      <xdr:nvSpPr>
        <xdr:cNvPr id="38" name="左大かっこ 37">
          <a:extLst>
            <a:ext uri="{FF2B5EF4-FFF2-40B4-BE49-F238E27FC236}">
              <a16:creationId xmlns:a16="http://schemas.microsoft.com/office/drawing/2014/main" id="{00000000-0008-0000-2200-000026000000}"/>
            </a:ext>
          </a:extLst>
        </xdr:cNvPr>
        <xdr:cNvSpPr/>
      </xdr:nvSpPr>
      <xdr:spPr>
        <a:xfrm>
          <a:off x="4500033" y="1732492"/>
          <a:ext cx="64769"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25</xdr:row>
      <xdr:rowOff>28575</xdr:rowOff>
    </xdr:from>
    <xdr:to>
      <xdr:col>27</xdr:col>
      <xdr:colOff>85725</xdr:colOff>
      <xdr:row>26</xdr:row>
      <xdr:rowOff>133350</xdr:rowOff>
    </xdr:to>
    <xdr:sp macro="" textlink="">
      <xdr:nvSpPr>
        <xdr:cNvPr id="39" name="左大かっこ 38">
          <a:extLst>
            <a:ext uri="{FF2B5EF4-FFF2-40B4-BE49-F238E27FC236}">
              <a16:creationId xmlns:a16="http://schemas.microsoft.com/office/drawing/2014/main" id="{00000000-0008-0000-2200-000027000000}"/>
            </a:ext>
          </a:extLst>
        </xdr:cNvPr>
        <xdr:cNvSpPr/>
      </xdr:nvSpPr>
      <xdr:spPr>
        <a:xfrm flipH="1">
          <a:off x="5162550" y="1732492"/>
          <a:ext cx="66675"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25</xdr:row>
      <xdr:rowOff>28575</xdr:rowOff>
    </xdr:from>
    <xdr:to>
      <xdr:col>23</xdr:col>
      <xdr:colOff>140969</xdr:colOff>
      <xdr:row>26</xdr:row>
      <xdr:rowOff>133350</xdr:rowOff>
    </xdr:to>
    <xdr:sp macro="" textlink="">
      <xdr:nvSpPr>
        <xdr:cNvPr id="40" name="左大かっこ 39">
          <a:extLst>
            <a:ext uri="{FF2B5EF4-FFF2-40B4-BE49-F238E27FC236}">
              <a16:creationId xmlns:a16="http://schemas.microsoft.com/office/drawing/2014/main" id="{00000000-0008-0000-2200-000028000000}"/>
            </a:ext>
          </a:extLst>
        </xdr:cNvPr>
        <xdr:cNvSpPr/>
      </xdr:nvSpPr>
      <xdr:spPr>
        <a:xfrm>
          <a:off x="4500033" y="1732492"/>
          <a:ext cx="64769"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25</xdr:row>
      <xdr:rowOff>28575</xdr:rowOff>
    </xdr:from>
    <xdr:to>
      <xdr:col>27</xdr:col>
      <xdr:colOff>85725</xdr:colOff>
      <xdr:row>26</xdr:row>
      <xdr:rowOff>133350</xdr:rowOff>
    </xdr:to>
    <xdr:sp macro="" textlink="">
      <xdr:nvSpPr>
        <xdr:cNvPr id="41" name="左大かっこ 40">
          <a:extLst>
            <a:ext uri="{FF2B5EF4-FFF2-40B4-BE49-F238E27FC236}">
              <a16:creationId xmlns:a16="http://schemas.microsoft.com/office/drawing/2014/main" id="{00000000-0008-0000-2200-000029000000}"/>
            </a:ext>
          </a:extLst>
        </xdr:cNvPr>
        <xdr:cNvSpPr/>
      </xdr:nvSpPr>
      <xdr:spPr>
        <a:xfrm flipH="1">
          <a:off x="5162550" y="1732492"/>
          <a:ext cx="66675"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32</xdr:row>
      <xdr:rowOff>28575</xdr:rowOff>
    </xdr:from>
    <xdr:to>
      <xdr:col>23</xdr:col>
      <xdr:colOff>140969</xdr:colOff>
      <xdr:row>33</xdr:row>
      <xdr:rowOff>133350</xdr:rowOff>
    </xdr:to>
    <xdr:sp macro="" textlink="">
      <xdr:nvSpPr>
        <xdr:cNvPr id="42" name="左大かっこ 41">
          <a:extLst>
            <a:ext uri="{FF2B5EF4-FFF2-40B4-BE49-F238E27FC236}">
              <a16:creationId xmlns:a16="http://schemas.microsoft.com/office/drawing/2014/main" id="{00000000-0008-0000-2200-00002A000000}"/>
            </a:ext>
          </a:extLst>
        </xdr:cNvPr>
        <xdr:cNvSpPr/>
      </xdr:nvSpPr>
      <xdr:spPr>
        <a:xfrm>
          <a:off x="4500033" y="1732492"/>
          <a:ext cx="64769"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32</xdr:row>
      <xdr:rowOff>28575</xdr:rowOff>
    </xdr:from>
    <xdr:to>
      <xdr:col>27</xdr:col>
      <xdr:colOff>85725</xdr:colOff>
      <xdr:row>33</xdr:row>
      <xdr:rowOff>133350</xdr:rowOff>
    </xdr:to>
    <xdr:sp macro="" textlink="">
      <xdr:nvSpPr>
        <xdr:cNvPr id="43" name="左大かっこ 42">
          <a:extLst>
            <a:ext uri="{FF2B5EF4-FFF2-40B4-BE49-F238E27FC236}">
              <a16:creationId xmlns:a16="http://schemas.microsoft.com/office/drawing/2014/main" id="{00000000-0008-0000-2200-00002B000000}"/>
            </a:ext>
          </a:extLst>
        </xdr:cNvPr>
        <xdr:cNvSpPr/>
      </xdr:nvSpPr>
      <xdr:spPr>
        <a:xfrm flipH="1">
          <a:off x="5162550" y="1732492"/>
          <a:ext cx="66675"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32</xdr:row>
      <xdr:rowOff>28575</xdr:rowOff>
    </xdr:from>
    <xdr:to>
      <xdr:col>23</xdr:col>
      <xdr:colOff>140969</xdr:colOff>
      <xdr:row>33</xdr:row>
      <xdr:rowOff>133350</xdr:rowOff>
    </xdr:to>
    <xdr:sp macro="" textlink="">
      <xdr:nvSpPr>
        <xdr:cNvPr id="44" name="左大かっこ 43">
          <a:extLst>
            <a:ext uri="{FF2B5EF4-FFF2-40B4-BE49-F238E27FC236}">
              <a16:creationId xmlns:a16="http://schemas.microsoft.com/office/drawing/2014/main" id="{00000000-0008-0000-2200-00002C000000}"/>
            </a:ext>
          </a:extLst>
        </xdr:cNvPr>
        <xdr:cNvSpPr/>
      </xdr:nvSpPr>
      <xdr:spPr>
        <a:xfrm>
          <a:off x="4500033" y="1732492"/>
          <a:ext cx="64769"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32</xdr:row>
      <xdr:rowOff>28575</xdr:rowOff>
    </xdr:from>
    <xdr:to>
      <xdr:col>27</xdr:col>
      <xdr:colOff>85725</xdr:colOff>
      <xdr:row>33</xdr:row>
      <xdr:rowOff>133350</xdr:rowOff>
    </xdr:to>
    <xdr:sp macro="" textlink="">
      <xdr:nvSpPr>
        <xdr:cNvPr id="45" name="左大かっこ 44">
          <a:extLst>
            <a:ext uri="{FF2B5EF4-FFF2-40B4-BE49-F238E27FC236}">
              <a16:creationId xmlns:a16="http://schemas.microsoft.com/office/drawing/2014/main" id="{00000000-0008-0000-2200-00002D000000}"/>
            </a:ext>
          </a:extLst>
        </xdr:cNvPr>
        <xdr:cNvSpPr/>
      </xdr:nvSpPr>
      <xdr:spPr>
        <a:xfrm flipH="1">
          <a:off x="5162550" y="1732492"/>
          <a:ext cx="66675"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39</xdr:row>
      <xdr:rowOff>28575</xdr:rowOff>
    </xdr:from>
    <xdr:to>
      <xdr:col>23</xdr:col>
      <xdr:colOff>140969</xdr:colOff>
      <xdr:row>40</xdr:row>
      <xdr:rowOff>133350</xdr:rowOff>
    </xdr:to>
    <xdr:sp macro="" textlink="">
      <xdr:nvSpPr>
        <xdr:cNvPr id="46" name="左大かっこ 45">
          <a:extLst>
            <a:ext uri="{FF2B5EF4-FFF2-40B4-BE49-F238E27FC236}">
              <a16:creationId xmlns:a16="http://schemas.microsoft.com/office/drawing/2014/main" id="{00000000-0008-0000-2200-00002E000000}"/>
            </a:ext>
          </a:extLst>
        </xdr:cNvPr>
        <xdr:cNvSpPr/>
      </xdr:nvSpPr>
      <xdr:spPr>
        <a:xfrm>
          <a:off x="4500033" y="1732492"/>
          <a:ext cx="64769"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39</xdr:row>
      <xdr:rowOff>28575</xdr:rowOff>
    </xdr:from>
    <xdr:to>
      <xdr:col>27</xdr:col>
      <xdr:colOff>85725</xdr:colOff>
      <xdr:row>40</xdr:row>
      <xdr:rowOff>133350</xdr:rowOff>
    </xdr:to>
    <xdr:sp macro="" textlink="">
      <xdr:nvSpPr>
        <xdr:cNvPr id="47" name="左大かっこ 46">
          <a:extLst>
            <a:ext uri="{FF2B5EF4-FFF2-40B4-BE49-F238E27FC236}">
              <a16:creationId xmlns:a16="http://schemas.microsoft.com/office/drawing/2014/main" id="{00000000-0008-0000-2200-00002F000000}"/>
            </a:ext>
          </a:extLst>
        </xdr:cNvPr>
        <xdr:cNvSpPr/>
      </xdr:nvSpPr>
      <xdr:spPr>
        <a:xfrm flipH="1">
          <a:off x="5162550" y="1732492"/>
          <a:ext cx="66675"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39</xdr:row>
      <xdr:rowOff>28575</xdr:rowOff>
    </xdr:from>
    <xdr:to>
      <xdr:col>23</xdr:col>
      <xdr:colOff>140969</xdr:colOff>
      <xdr:row>40</xdr:row>
      <xdr:rowOff>133350</xdr:rowOff>
    </xdr:to>
    <xdr:sp macro="" textlink="">
      <xdr:nvSpPr>
        <xdr:cNvPr id="48" name="左大かっこ 47">
          <a:extLst>
            <a:ext uri="{FF2B5EF4-FFF2-40B4-BE49-F238E27FC236}">
              <a16:creationId xmlns:a16="http://schemas.microsoft.com/office/drawing/2014/main" id="{00000000-0008-0000-2200-000030000000}"/>
            </a:ext>
          </a:extLst>
        </xdr:cNvPr>
        <xdr:cNvSpPr/>
      </xdr:nvSpPr>
      <xdr:spPr>
        <a:xfrm>
          <a:off x="4500033" y="1732492"/>
          <a:ext cx="64769"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39</xdr:row>
      <xdr:rowOff>28575</xdr:rowOff>
    </xdr:from>
    <xdr:to>
      <xdr:col>27</xdr:col>
      <xdr:colOff>85725</xdr:colOff>
      <xdr:row>40</xdr:row>
      <xdr:rowOff>133350</xdr:rowOff>
    </xdr:to>
    <xdr:sp macro="" textlink="">
      <xdr:nvSpPr>
        <xdr:cNvPr id="49" name="左大かっこ 48">
          <a:extLst>
            <a:ext uri="{FF2B5EF4-FFF2-40B4-BE49-F238E27FC236}">
              <a16:creationId xmlns:a16="http://schemas.microsoft.com/office/drawing/2014/main" id="{00000000-0008-0000-2200-000031000000}"/>
            </a:ext>
          </a:extLst>
        </xdr:cNvPr>
        <xdr:cNvSpPr/>
      </xdr:nvSpPr>
      <xdr:spPr>
        <a:xfrm flipH="1">
          <a:off x="5162550" y="1732492"/>
          <a:ext cx="66675"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46</xdr:row>
      <xdr:rowOff>28575</xdr:rowOff>
    </xdr:from>
    <xdr:to>
      <xdr:col>23</xdr:col>
      <xdr:colOff>140969</xdr:colOff>
      <xdr:row>47</xdr:row>
      <xdr:rowOff>133350</xdr:rowOff>
    </xdr:to>
    <xdr:sp macro="" textlink="">
      <xdr:nvSpPr>
        <xdr:cNvPr id="50" name="左大かっこ 49">
          <a:extLst>
            <a:ext uri="{FF2B5EF4-FFF2-40B4-BE49-F238E27FC236}">
              <a16:creationId xmlns:a16="http://schemas.microsoft.com/office/drawing/2014/main" id="{00000000-0008-0000-2200-000032000000}"/>
            </a:ext>
          </a:extLst>
        </xdr:cNvPr>
        <xdr:cNvSpPr/>
      </xdr:nvSpPr>
      <xdr:spPr>
        <a:xfrm>
          <a:off x="4500033" y="1732492"/>
          <a:ext cx="64769"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46</xdr:row>
      <xdr:rowOff>28575</xdr:rowOff>
    </xdr:from>
    <xdr:to>
      <xdr:col>27</xdr:col>
      <xdr:colOff>85725</xdr:colOff>
      <xdr:row>47</xdr:row>
      <xdr:rowOff>133350</xdr:rowOff>
    </xdr:to>
    <xdr:sp macro="" textlink="">
      <xdr:nvSpPr>
        <xdr:cNvPr id="51" name="左大かっこ 50">
          <a:extLst>
            <a:ext uri="{FF2B5EF4-FFF2-40B4-BE49-F238E27FC236}">
              <a16:creationId xmlns:a16="http://schemas.microsoft.com/office/drawing/2014/main" id="{00000000-0008-0000-2200-000033000000}"/>
            </a:ext>
          </a:extLst>
        </xdr:cNvPr>
        <xdr:cNvSpPr/>
      </xdr:nvSpPr>
      <xdr:spPr>
        <a:xfrm flipH="1">
          <a:off x="5162550" y="1732492"/>
          <a:ext cx="66675"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46</xdr:row>
      <xdr:rowOff>28575</xdr:rowOff>
    </xdr:from>
    <xdr:to>
      <xdr:col>23</xdr:col>
      <xdr:colOff>140969</xdr:colOff>
      <xdr:row>47</xdr:row>
      <xdr:rowOff>133350</xdr:rowOff>
    </xdr:to>
    <xdr:sp macro="" textlink="">
      <xdr:nvSpPr>
        <xdr:cNvPr id="52" name="左大かっこ 51">
          <a:extLst>
            <a:ext uri="{FF2B5EF4-FFF2-40B4-BE49-F238E27FC236}">
              <a16:creationId xmlns:a16="http://schemas.microsoft.com/office/drawing/2014/main" id="{00000000-0008-0000-2200-000034000000}"/>
            </a:ext>
          </a:extLst>
        </xdr:cNvPr>
        <xdr:cNvSpPr/>
      </xdr:nvSpPr>
      <xdr:spPr>
        <a:xfrm>
          <a:off x="4500033" y="1732492"/>
          <a:ext cx="64769"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46</xdr:row>
      <xdr:rowOff>28575</xdr:rowOff>
    </xdr:from>
    <xdr:to>
      <xdr:col>27</xdr:col>
      <xdr:colOff>85725</xdr:colOff>
      <xdr:row>47</xdr:row>
      <xdr:rowOff>133350</xdr:rowOff>
    </xdr:to>
    <xdr:sp macro="" textlink="">
      <xdr:nvSpPr>
        <xdr:cNvPr id="53" name="左大かっこ 52">
          <a:extLst>
            <a:ext uri="{FF2B5EF4-FFF2-40B4-BE49-F238E27FC236}">
              <a16:creationId xmlns:a16="http://schemas.microsoft.com/office/drawing/2014/main" id="{00000000-0008-0000-2200-000035000000}"/>
            </a:ext>
          </a:extLst>
        </xdr:cNvPr>
        <xdr:cNvSpPr/>
      </xdr:nvSpPr>
      <xdr:spPr>
        <a:xfrm flipH="1">
          <a:off x="5162550" y="1732492"/>
          <a:ext cx="66675"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53</xdr:row>
      <xdr:rowOff>28575</xdr:rowOff>
    </xdr:from>
    <xdr:to>
      <xdr:col>23</xdr:col>
      <xdr:colOff>140969</xdr:colOff>
      <xdr:row>54</xdr:row>
      <xdr:rowOff>133350</xdr:rowOff>
    </xdr:to>
    <xdr:sp macro="" textlink="">
      <xdr:nvSpPr>
        <xdr:cNvPr id="54" name="左大かっこ 53">
          <a:extLst>
            <a:ext uri="{FF2B5EF4-FFF2-40B4-BE49-F238E27FC236}">
              <a16:creationId xmlns:a16="http://schemas.microsoft.com/office/drawing/2014/main" id="{00000000-0008-0000-2200-000036000000}"/>
            </a:ext>
          </a:extLst>
        </xdr:cNvPr>
        <xdr:cNvSpPr/>
      </xdr:nvSpPr>
      <xdr:spPr>
        <a:xfrm>
          <a:off x="4500033" y="1732492"/>
          <a:ext cx="64769"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53</xdr:row>
      <xdr:rowOff>28575</xdr:rowOff>
    </xdr:from>
    <xdr:to>
      <xdr:col>27</xdr:col>
      <xdr:colOff>85725</xdr:colOff>
      <xdr:row>54</xdr:row>
      <xdr:rowOff>133350</xdr:rowOff>
    </xdr:to>
    <xdr:sp macro="" textlink="">
      <xdr:nvSpPr>
        <xdr:cNvPr id="55" name="左大かっこ 54">
          <a:extLst>
            <a:ext uri="{FF2B5EF4-FFF2-40B4-BE49-F238E27FC236}">
              <a16:creationId xmlns:a16="http://schemas.microsoft.com/office/drawing/2014/main" id="{00000000-0008-0000-2200-000037000000}"/>
            </a:ext>
          </a:extLst>
        </xdr:cNvPr>
        <xdr:cNvSpPr/>
      </xdr:nvSpPr>
      <xdr:spPr>
        <a:xfrm flipH="1">
          <a:off x="5162550" y="1732492"/>
          <a:ext cx="66675"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53</xdr:row>
      <xdr:rowOff>28575</xdr:rowOff>
    </xdr:from>
    <xdr:to>
      <xdr:col>23</xdr:col>
      <xdr:colOff>140969</xdr:colOff>
      <xdr:row>54</xdr:row>
      <xdr:rowOff>133350</xdr:rowOff>
    </xdr:to>
    <xdr:sp macro="" textlink="">
      <xdr:nvSpPr>
        <xdr:cNvPr id="56" name="左大かっこ 55">
          <a:extLst>
            <a:ext uri="{FF2B5EF4-FFF2-40B4-BE49-F238E27FC236}">
              <a16:creationId xmlns:a16="http://schemas.microsoft.com/office/drawing/2014/main" id="{00000000-0008-0000-2200-000038000000}"/>
            </a:ext>
          </a:extLst>
        </xdr:cNvPr>
        <xdr:cNvSpPr/>
      </xdr:nvSpPr>
      <xdr:spPr>
        <a:xfrm>
          <a:off x="4500033" y="1732492"/>
          <a:ext cx="64769"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53</xdr:row>
      <xdr:rowOff>28575</xdr:rowOff>
    </xdr:from>
    <xdr:to>
      <xdr:col>27</xdr:col>
      <xdr:colOff>85725</xdr:colOff>
      <xdr:row>54</xdr:row>
      <xdr:rowOff>133350</xdr:rowOff>
    </xdr:to>
    <xdr:sp macro="" textlink="">
      <xdr:nvSpPr>
        <xdr:cNvPr id="57" name="左大かっこ 56">
          <a:extLst>
            <a:ext uri="{FF2B5EF4-FFF2-40B4-BE49-F238E27FC236}">
              <a16:creationId xmlns:a16="http://schemas.microsoft.com/office/drawing/2014/main" id="{00000000-0008-0000-2200-000039000000}"/>
            </a:ext>
          </a:extLst>
        </xdr:cNvPr>
        <xdr:cNvSpPr/>
      </xdr:nvSpPr>
      <xdr:spPr>
        <a:xfrm flipH="1">
          <a:off x="5162550" y="1732492"/>
          <a:ext cx="66675"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60</xdr:row>
      <xdr:rowOff>28575</xdr:rowOff>
    </xdr:from>
    <xdr:to>
      <xdr:col>23</xdr:col>
      <xdr:colOff>140969</xdr:colOff>
      <xdr:row>61</xdr:row>
      <xdr:rowOff>133350</xdr:rowOff>
    </xdr:to>
    <xdr:sp macro="" textlink="">
      <xdr:nvSpPr>
        <xdr:cNvPr id="58" name="左大かっこ 57">
          <a:extLst>
            <a:ext uri="{FF2B5EF4-FFF2-40B4-BE49-F238E27FC236}">
              <a16:creationId xmlns:a16="http://schemas.microsoft.com/office/drawing/2014/main" id="{00000000-0008-0000-2200-00003A000000}"/>
            </a:ext>
          </a:extLst>
        </xdr:cNvPr>
        <xdr:cNvSpPr/>
      </xdr:nvSpPr>
      <xdr:spPr>
        <a:xfrm>
          <a:off x="4500033" y="1732492"/>
          <a:ext cx="64769"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60</xdr:row>
      <xdr:rowOff>28575</xdr:rowOff>
    </xdr:from>
    <xdr:to>
      <xdr:col>27</xdr:col>
      <xdr:colOff>85725</xdr:colOff>
      <xdr:row>61</xdr:row>
      <xdr:rowOff>133350</xdr:rowOff>
    </xdr:to>
    <xdr:sp macro="" textlink="">
      <xdr:nvSpPr>
        <xdr:cNvPr id="59" name="左大かっこ 58">
          <a:extLst>
            <a:ext uri="{FF2B5EF4-FFF2-40B4-BE49-F238E27FC236}">
              <a16:creationId xmlns:a16="http://schemas.microsoft.com/office/drawing/2014/main" id="{00000000-0008-0000-2200-00003B000000}"/>
            </a:ext>
          </a:extLst>
        </xdr:cNvPr>
        <xdr:cNvSpPr/>
      </xdr:nvSpPr>
      <xdr:spPr>
        <a:xfrm flipH="1">
          <a:off x="5162550" y="1732492"/>
          <a:ext cx="66675"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60</xdr:row>
      <xdr:rowOff>28575</xdr:rowOff>
    </xdr:from>
    <xdr:to>
      <xdr:col>23</xdr:col>
      <xdr:colOff>140969</xdr:colOff>
      <xdr:row>61</xdr:row>
      <xdr:rowOff>133350</xdr:rowOff>
    </xdr:to>
    <xdr:sp macro="" textlink="">
      <xdr:nvSpPr>
        <xdr:cNvPr id="60" name="左大かっこ 59">
          <a:extLst>
            <a:ext uri="{FF2B5EF4-FFF2-40B4-BE49-F238E27FC236}">
              <a16:creationId xmlns:a16="http://schemas.microsoft.com/office/drawing/2014/main" id="{00000000-0008-0000-2200-00003C000000}"/>
            </a:ext>
          </a:extLst>
        </xdr:cNvPr>
        <xdr:cNvSpPr/>
      </xdr:nvSpPr>
      <xdr:spPr>
        <a:xfrm>
          <a:off x="4500033" y="1732492"/>
          <a:ext cx="64769"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60</xdr:row>
      <xdr:rowOff>28575</xdr:rowOff>
    </xdr:from>
    <xdr:to>
      <xdr:col>27</xdr:col>
      <xdr:colOff>85725</xdr:colOff>
      <xdr:row>61</xdr:row>
      <xdr:rowOff>133350</xdr:rowOff>
    </xdr:to>
    <xdr:sp macro="" textlink="">
      <xdr:nvSpPr>
        <xdr:cNvPr id="61" name="左大かっこ 60">
          <a:extLst>
            <a:ext uri="{FF2B5EF4-FFF2-40B4-BE49-F238E27FC236}">
              <a16:creationId xmlns:a16="http://schemas.microsoft.com/office/drawing/2014/main" id="{00000000-0008-0000-2200-00003D000000}"/>
            </a:ext>
          </a:extLst>
        </xdr:cNvPr>
        <xdr:cNvSpPr/>
      </xdr:nvSpPr>
      <xdr:spPr>
        <a:xfrm flipH="1">
          <a:off x="5162550" y="1732492"/>
          <a:ext cx="66675"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38100</xdr:colOff>
      <xdr:row>1</xdr:row>
      <xdr:rowOff>85725</xdr:rowOff>
    </xdr:from>
    <xdr:to>
      <xdr:col>51</xdr:col>
      <xdr:colOff>161925</xdr:colOff>
      <xdr:row>14</xdr:row>
      <xdr:rowOff>9525</xdr:rowOff>
    </xdr:to>
    <xdr:sp macro="" textlink="">
      <xdr:nvSpPr>
        <xdr:cNvPr id="63" name="テキスト ボックス 62">
          <a:extLst>
            <a:ext uri="{FF2B5EF4-FFF2-40B4-BE49-F238E27FC236}">
              <a16:creationId xmlns:a16="http://schemas.microsoft.com/office/drawing/2014/main" id="{7ECC395E-0063-40C2-BA41-A653B9C1B4CC}"/>
            </a:ext>
          </a:extLst>
        </xdr:cNvPr>
        <xdr:cNvSpPr txBox="1"/>
      </xdr:nvSpPr>
      <xdr:spPr>
        <a:xfrm>
          <a:off x="7439025" y="257175"/>
          <a:ext cx="2952750" cy="19716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b="1">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endParaRPr lang="ja-JP" altLang="ja-JP" sz="1100"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・白色セルで青文字が入力されているセルは</a:t>
          </a:r>
          <a:endParaRPr lang="ja-JP" altLang="ja-JP" sz="1100"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他のシートまたは他のセルを参照している</a:t>
          </a:r>
          <a:endParaRPr lang="ja-JP" altLang="ja-JP" sz="1100"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箇所です。</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lt"/>
              <a:ea typeface="+mn-ea"/>
              <a:cs typeface="+mn-cs"/>
            </a:rPr>
            <a:t>変更があったセルを直接修正してください。</a:t>
          </a:r>
          <a:endParaRPr lang="ja-JP" altLang="ja-JP" b="1">
            <a:solidFill>
              <a:srgbClr val="FF0000"/>
            </a:solidFill>
            <a:effectLst/>
          </a:endParaRPr>
        </a:p>
        <a:p>
          <a:pPr rtl="0" eaLnBrk="1" fontAlgn="auto" latinLnBrk="0" hangingPunct="1"/>
          <a:endParaRPr lang="ja-JP" altLang="ja-JP" sz="1100" b="1">
            <a:solidFill>
              <a:srgbClr val="FF0000"/>
            </a:solidFill>
            <a:effectLst/>
            <a:latin typeface="+mn-ea"/>
            <a:ea typeface="+mn-ea"/>
          </a:endParaRP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12</xdr:col>
      <xdr:colOff>180975</xdr:colOff>
      <xdr:row>3</xdr:row>
      <xdr:rowOff>104775</xdr:rowOff>
    </xdr:from>
    <xdr:to>
      <xdr:col>16</xdr:col>
      <xdr:colOff>390525</xdr:colOff>
      <xdr:row>12</xdr:row>
      <xdr:rowOff>57150</xdr:rowOff>
    </xdr:to>
    <xdr:sp macro="" textlink="">
      <xdr:nvSpPr>
        <xdr:cNvPr id="6" name="テキスト ボックス 5">
          <a:extLst>
            <a:ext uri="{FF2B5EF4-FFF2-40B4-BE49-F238E27FC236}">
              <a16:creationId xmlns:a16="http://schemas.microsoft.com/office/drawing/2014/main" id="{2444FDEF-D5E2-4A82-B428-45088486270C}"/>
            </a:ext>
          </a:extLst>
        </xdr:cNvPr>
        <xdr:cNvSpPr txBox="1"/>
      </xdr:nvSpPr>
      <xdr:spPr>
        <a:xfrm>
          <a:off x="7362825" y="762000"/>
          <a:ext cx="2952750" cy="19716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b="1">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endParaRPr lang="ja-JP" altLang="ja-JP" sz="1100"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・白色セルで青文字が入力されているセルは</a:t>
          </a:r>
          <a:endParaRPr lang="ja-JP" altLang="ja-JP" sz="1100"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他のシートまたは他のセルを参照している</a:t>
          </a:r>
          <a:endParaRPr lang="ja-JP" altLang="ja-JP" sz="1100"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箇所です。</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lt"/>
              <a:ea typeface="+mn-ea"/>
              <a:cs typeface="+mn-cs"/>
            </a:rPr>
            <a:t>変更があったセルを直接修正してください。</a:t>
          </a:r>
          <a:endParaRPr lang="ja-JP" altLang="ja-JP" b="1">
            <a:solidFill>
              <a:srgbClr val="FF0000"/>
            </a:solidFill>
            <a:effectLst/>
          </a:endParaRPr>
        </a:p>
        <a:p>
          <a:pPr rtl="0" eaLnBrk="1" fontAlgn="auto" latinLnBrk="0" hangingPunct="1"/>
          <a:endParaRPr lang="ja-JP" altLang="ja-JP" sz="1100" b="1">
            <a:solidFill>
              <a:srgbClr val="FF0000"/>
            </a:solidFill>
            <a:effectLst/>
            <a:latin typeface="+mn-ea"/>
            <a:ea typeface="+mn-ea"/>
          </a:endParaRP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12</xdr:col>
      <xdr:colOff>180975</xdr:colOff>
      <xdr:row>3</xdr:row>
      <xdr:rowOff>104775</xdr:rowOff>
    </xdr:from>
    <xdr:to>
      <xdr:col>16</xdr:col>
      <xdr:colOff>390525</xdr:colOff>
      <xdr:row>12</xdr:row>
      <xdr:rowOff>57150</xdr:rowOff>
    </xdr:to>
    <xdr:sp macro="" textlink="">
      <xdr:nvSpPr>
        <xdr:cNvPr id="3" name="テキスト ボックス 2">
          <a:extLst>
            <a:ext uri="{FF2B5EF4-FFF2-40B4-BE49-F238E27FC236}">
              <a16:creationId xmlns:a16="http://schemas.microsoft.com/office/drawing/2014/main" id="{C83FB474-1F50-4132-946B-FECDB70D36FB}"/>
            </a:ext>
          </a:extLst>
        </xdr:cNvPr>
        <xdr:cNvSpPr txBox="1"/>
      </xdr:nvSpPr>
      <xdr:spPr>
        <a:xfrm>
          <a:off x="7362825" y="762000"/>
          <a:ext cx="2952750" cy="19716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b="1">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endParaRPr lang="ja-JP" altLang="ja-JP" sz="1100"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・白色セルで青文字が入力されているセルは</a:t>
          </a:r>
          <a:endParaRPr lang="ja-JP" altLang="ja-JP" sz="1100"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他のシートまたは他のセルを参照している</a:t>
          </a:r>
          <a:endParaRPr lang="ja-JP" altLang="ja-JP" sz="1100"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箇所です。</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lt"/>
              <a:ea typeface="+mn-ea"/>
              <a:cs typeface="+mn-cs"/>
            </a:rPr>
            <a:t>変更があったセルを直接修正してください。</a:t>
          </a:r>
          <a:endParaRPr lang="ja-JP" altLang="ja-JP" b="1">
            <a:solidFill>
              <a:srgbClr val="FF0000"/>
            </a:solidFill>
            <a:effectLst/>
          </a:endParaRPr>
        </a:p>
        <a:p>
          <a:pPr rtl="0" eaLnBrk="1" fontAlgn="auto" latinLnBrk="0" hangingPunct="1"/>
          <a:endParaRPr lang="ja-JP" altLang="ja-JP" sz="1100" b="1">
            <a:solidFill>
              <a:srgbClr val="FF0000"/>
            </a:solidFill>
            <a:effectLst/>
            <a:latin typeface="+mn-ea"/>
            <a:ea typeface="+mn-ea"/>
          </a:endParaRP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12</xdr:col>
      <xdr:colOff>180975</xdr:colOff>
      <xdr:row>3</xdr:row>
      <xdr:rowOff>104775</xdr:rowOff>
    </xdr:from>
    <xdr:to>
      <xdr:col>16</xdr:col>
      <xdr:colOff>390525</xdr:colOff>
      <xdr:row>12</xdr:row>
      <xdr:rowOff>57150</xdr:rowOff>
    </xdr:to>
    <xdr:sp macro="" textlink="">
      <xdr:nvSpPr>
        <xdr:cNvPr id="3" name="テキスト ボックス 2">
          <a:extLst>
            <a:ext uri="{FF2B5EF4-FFF2-40B4-BE49-F238E27FC236}">
              <a16:creationId xmlns:a16="http://schemas.microsoft.com/office/drawing/2014/main" id="{77B075CE-3CA2-4192-BD02-A29CD9554458}"/>
            </a:ext>
          </a:extLst>
        </xdr:cNvPr>
        <xdr:cNvSpPr txBox="1"/>
      </xdr:nvSpPr>
      <xdr:spPr>
        <a:xfrm>
          <a:off x="7362825" y="762000"/>
          <a:ext cx="2952750" cy="19716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b="1">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endParaRPr lang="ja-JP" altLang="ja-JP" sz="1100"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・白色セルで青文字が入力されているセルは</a:t>
          </a:r>
          <a:endParaRPr lang="ja-JP" altLang="ja-JP" sz="1100"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他のシートまたは他のセルを参照している</a:t>
          </a:r>
          <a:endParaRPr lang="ja-JP" altLang="ja-JP" sz="1100"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箇所です。</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lt"/>
              <a:ea typeface="+mn-ea"/>
              <a:cs typeface="+mn-cs"/>
            </a:rPr>
            <a:t>変更があったセルを直接修正してください。</a:t>
          </a:r>
          <a:endParaRPr lang="ja-JP" altLang="ja-JP" b="1">
            <a:solidFill>
              <a:srgbClr val="FF0000"/>
            </a:solidFill>
            <a:effectLst/>
          </a:endParaRPr>
        </a:p>
        <a:p>
          <a:pPr rtl="0" eaLnBrk="1" fontAlgn="auto" latinLnBrk="0" hangingPunct="1"/>
          <a:endParaRPr lang="ja-JP" altLang="ja-JP" sz="1100" b="1">
            <a:solidFill>
              <a:srgbClr val="FF0000"/>
            </a:solidFill>
            <a:effectLst/>
            <a:latin typeface="+mn-ea"/>
            <a:ea typeface="+mn-ea"/>
          </a:endParaRP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12</xdr:col>
      <xdr:colOff>180975</xdr:colOff>
      <xdr:row>3</xdr:row>
      <xdr:rowOff>104775</xdr:rowOff>
    </xdr:from>
    <xdr:to>
      <xdr:col>16</xdr:col>
      <xdr:colOff>390525</xdr:colOff>
      <xdr:row>12</xdr:row>
      <xdr:rowOff>57150</xdr:rowOff>
    </xdr:to>
    <xdr:sp macro="" textlink="">
      <xdr:nvSpPr>
        <xdr:cNvPr id="3" name="テキスト ボックス 2">
          <a:extLst>
            <a:ext uri="{FF2B5EF4-FFF2-40B4-BE49-F238E27FC236}">
              <a16:creationId xmlns:a16="http://schemas.microsoft.com/office/drawing/2014/main" id="{EDAFA8AD-D96D-4771-B022-09A5F051AE24}"/>
            </a:ext>
          </a:extLst>
        </xdr:cNvPr>
        <xdr:cNvSpPr txBox="1"/>
      </xdr:nvSpPr>
      <xdr:spPr>
        <a:xfrm>
          <a:off x="7362825" y="762000"/>
          <a:ext cx="2952750" cy="19716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b="1">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endParaRPr lang="ja-JP" altLang="ja-JP" sz="1100"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・白色セルで青文字が入力されているセルは</a:t>
          </a:r>
          <a:endParaRPr lang="ja-JP" altLang="ja-JP" sz="1100"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他のシートまたは他のセルを参照している</a:t>
          </a:r>
          <a:endParaRPr lang="ja-JP" altLang="ja-JP" sz="1100"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箇所です。</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lt"/>
              <a:ea typeface="+mn-ea"/>
              <a:cs typeface="+mn-cs"/>
            </a:rPr>
            <a:t>変更があったセルを直接修正してください。</a:t>
          </a:r>
          <a:endParaRPr lang="ja-JP" altLang="ja-JP" b="1">
            <a:solidFill>
              <a:srgbClr val="FF0000"/>
            </a:solidFill>
            <a:effectLst/>
          </a:endParaRPr>
        </a:p>
        <a:p>
          <a:pPr rtl="0" eaLnBrk="1" fontAlgn="auto" latinLnBrk="0" hangingPunct="1"/>
          <a:endParaRPr lang="ja-JP" altLang="ja-JP" sz="1100" b="1">
            <a:solidFill>
              <a:srgbClr val="FF0000"/>
            </a:solidFill>
            <a:effectLst/>
            <a:latin typeface="+mn-ea"/>
            <a:ea typeface="+mn-ea"/>
          </a:endParaRP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12</xdr:col>
      <xdr:colOff>180975</xdr:colOff>
      <xdr:row>3</xdr:row>
      <xdr:rowOff>104775</xdr:rowOff>
    </xdr:from>
    <xdr:to>
      <xdr:col>16</xdr:col>
      <xdr:colOff>390525</xdr:colOff>
      <xdr:row>12</xdr:row>
      <xdr:rowOff>57150</xdr:rowOff>
    </xdr:to>
    <xdr:sp macro="" textlink="">
      <xdr:nvSpPr>
        <xdr:cNvPr id="3" name="テキスト ボックス 2">
          <a:extLst>
            <a:ext uri="{FF2B5EF4-FFF2-40B4-BE49-F238E27FC236}">
              <a16:creationId xmlns:a16="http://schemas.microsoft.com/office/drawing/2014/main" id="{47062870-967F-4E33-B92B-D74AA574990C}"/>
            </a:ext>
          </a:extLst>
        </xdr:cNvPr>
        <xdr:cNvSpPr txBox="1"/>
      </xdr:nvSpPr>
      <xdr:spPr>
        <a:xfrm>
          <a:off x="7362825" y="762000"/>
          <a:ext cx="2952750" cy="19716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b="1">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endParaRPr lang="ja-JP" altLang="ja-JP" sz="1100"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・白色セルで青文字が入力されているセルは</a:t>
          </a:r>
          <a:endParaRPr lang="ja-JP" altLang="ja-JP" sz="1100"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他のシートまたは他のセルを参照している</a:t>
          </a:r>
          <a:endParaRPr lang="ja-JP" altLang="ja-JP" sz="1100"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箇所です。</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lt"/>
              <a:ea typeface="+mn-ea"/>
              <a:cs typeface="+mn-cs"/>
            </a:rPr>
            <a:t>変更があったセルを直接修正してください。</a:t>
          </a:r>
          <a:endParaRPr lang="ja-JP" altLang="ja-JP" b="1">
            <a:solidFill>
              <a:srgbClr val="FF0000"/>
            </a:solidFill>
            <a:effectLst/>
          </a:endParaRPr>
        </a:p>
        <a:p>
          <a:pPr rtl="0" eaLnBrk="1" fontAlgn="auto" latinLnBrk="0" hangingPunct="1"/>
          <a:endParaRPr lang="ja-JP" altLang="ja-JP" sz="1100" b="1">
            <a:solidFill>
              <a:srgbClr val="FF0000"/>
            </a:solidFill>
            <a:effectLst/>
            <a:latin typeface="+mn-ea"/>
            <a:ea typeface="+mn-ea"/>
          </a:endParaRP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12</xdr:col>
      <xdr:colOff>180975</xdr:colOff>
      <xdr:row>3</xdr:row>
      <xdr:rowOff>104775</xdr:rowOff>
    </xdr:from>
    <xdr:to>
      <xdr:col>16</xdr:col>
      <xdr:colOff>390525</xdr:colOff>
      <xdr:row>12</xdr:row>
      <xdr:rowOff>57150</xdr:rowOff>
    </xdr:to>
    <xdr:sp macro="" textlink="">
      <xdr:nvSpPr>
        <xdr:cNvPr id="3" name="テキスト ボックス 2">
          <a:extLst>
            <a:ext uri="{FF2B5EF4-FFF2-40B4-BE49-F238E27FC236}">
              <a16:creationId xmlns:a16="http://schemas.microsoft.com/office/drawing/2014/main" id="{DFF4F83B-4987-4BC7-878A-9FA0BB639A26}"/>
            </a:ext>
          </a:extLst>
        </xdr:cNvPr>
        <xdr:cNvSpPr txBox="1"/>
      </xdr:nvSpPr>
      <xdr:spPr>
        <a:xfrm>
          <a:off x="7362825" y="762000"/>
          <a:ext cx="2952750" cy="19716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b="1">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endParaRPr lang="ja-JP" altLang="ja-JP" sz="1100"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・白色セルで青文字が入力されているセルは</a:t>
          </a:r>
          <a:endParaRPr lang="ja-JP" altLang="ja-JP" sz="1100"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他のシートまたは他のセルを参照している</a:t>
          </a:r>
          <a:endParaRPr lang="ja-JP" altLang="ja-JP" sz="1100"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箇所です。</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lt"/>
              <a:ea typeface="+mn-ea"/>
              <a:cs typeface="+mn-cs"/>
            </a:rPr>
            <a:t>変更があったセルを直接修正してください。</a:t>
          </a:r>
          <a:endParaRPr lang="ja-JP" altLang="ja-JP" b="1">
            <a:solidFill>
              <a:srgbClr val="FF0000"/>
            </a:solidFill>
            <a:effectLst/>
          </a:endParaRPr>
        </a:p>
        <a:p>
          <a:pPr rtl="0" eaLnBrk="1" fontAlgn="auto" latinLnBrk="0" hangingPunct="1"/>
          <a:endParaRPr lang="ja-JP" altLang="ja-JP" sz="1100" b="1">
            <a:solidFill>
              <a:srgbClr val="FF0000"/>
            </a:solidFill>
            <a:effectLst/>
            <a:latin typeface="+mn-ea"/>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5</xdr:row>
      <xdr:rowOff>0</xdr:rowOff>
    </xdr:from>
    <xdr:to>
      <xdr:col>16</xdr:col>
      <xdr:colOff>333375</xdr:colOff>
      <xdr:row>17</xdr:row>
      <xdr:rowOff>38100</xdr:rowOff>
    </xdr:to>
    <xdr:sp macro="" textlink="">
      <xdr:nvSpPr>
        <xdr:cNvPr id="2" name="テキスト ボックス 1">
          <a:extLst>
            <a:ext uri="{FF2B5EF4-FFF2-40B4-BE49-F238E27FC236}">
              <a16:creationId xmlns:a16="http://schemas.microsoft.com/office/drawing/2014/main" id="{8DEFE359-562E-4B47-9AB5-944E5D429D4C}"/>
            </a:ext>
          </a:extLst>
        </xdr:cNvPr>
        <xdr:cNvSpPr txBox="1"/>
      </xdr:nvSpPr>
      <xdr:spPr>
        <a:xfrm>
          <a:off x="6638925" y="266700"/>
          <a:ext cx="3076575" cy="21621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ea"/>
              <a:ea typeface="+mn-ea"/>
              <a:cs typeface="+mn-cs"/>
            </a:rPr>
            <a:t>・白色セルで青文字が入力されているセルは</a:t>
          </a:r>
          <a:endParaRPr lang="ja-JP" altLang="ja-JP">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他のシートまたは他のセルを参照している</a:t>
          </a:r>
          <a:endParaRPr lang="ja-JP" altLang="ja-JP">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箇所です。</a:t>
          </a:r>
          <a:endParaRPr lang="ja-JP" altLang="ja-JP">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変更があったセルを直接修正してください。</a:t>
          </a:r>
          <a:endParaRPr lang="ja-JP" altLang="ja-JP">
            <a:solidFill>
              <a:srgbClr val="FF0000"/>
            </a:solidFill>
            <a:effectLst/>
            <a:latin typeface="+mn-ea"/>
            <a:ea typeface="+mn-ea"/>
          </a:endParaRP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13</xdr:col>
      <xdr:colOff>142875</xdr:colOff>
      <xdr:row>0</xdr:row>
      <xdr:rowOff>171450</xdr:rowOff>
    </xdr:from>
    <xdr:to>
      <xdr:col>17</xdr:col>
      <xdr:colOff>352425</xdr:colOff>
      <xdr:row>9</xdr:row>
      <xdr:rowOff>133350</xdr:rowOff>
    </xdr:to>
    <xdr:sp macro="" textlink="">
      <xdr:nvSpPr>
        <xdr:cNvPr id="3" name="テキスト ボックス 2">
          <a:extLst>
            <a:ext uri="{FF2B5EF4-FFF2-40B4-BE49-F238E27FC236}">
              <a16:creationId xmlns:a16="http://schemas.microsoft.com/office/drawing/2014/main" id="{482D0C9B-2737-41FD-9EAE-300D94A9D092}"/>
            </a:ext>
          </a:extLst>
        </xdr:cNvPr>
        <xdr:cNvSpPr txBox="1"/>
      </xdr:nvSpPr>
      <xdr:spPr>
        <a:xfrm>
          <a:off x="7924800" y="171450"/>
          <a:ext cx="2952750" cy="21717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b="1">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ea"/>
              <a:ea typeface="+mn-ea"/>
              <a:cs typeface="+mn-cs"/>
            </a:rPr>
            <a:t>・青色のセルはプルダウンより「○」「</a:t>
          </a: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」を</a:t>
          </a:r>
          <a:endParaRPr lang="ja-JP" altLang="ja-JP"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選択してください。</a:t>
          </a:r>
          <a:endParaRPr lang="ja-JP" altLang="ja-JP" b="1">
            <a:solidFill>
              <a:srgbClr val="FF0000"/>
            </a:solidFill>
            <a:effectLst/>
            <a:latin typeface="+mn-ea"/>
            <a:ea typeface="+mn-ea"/>
          </a:endParaRPr>
        </a:p>
        <a:p>
          <a:pPr rtl="0" eaLnBrk="1" fontAlgn="auto" latinLnBrk="0" hangingPunct="1"/>
          <a:r>
            <a:rPr lang="ja-JP" altLang="en-US" sz="1100" b="1" i="0" baseline="0">
              <a:solidFill>
                <a:srgbClr val="FF0000"/>
              </a:solidFill>
              <a:effectLst/>
              <a:latin typeface="+mn-ea"/>
              <a:ea typeface="+mn-ea"/>
              <a:cs typeface="+mn-cs"/>
            </a:rPr>
            <a:t>　</a:t>
          </a:r>
          <a:endParaRPr lang="ja-JP" altLang="ja-JP" sz="1100"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・白色セルで青文字が入力されているセルは</a:t>
          </a:r>
          <a:endParaRPr lang="ja-JP" altLang="ja-JP" sz="1100"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他のシートまたは他のセルを参照している</a:t>
          </a:r>
          <a:endParaRPr lang="ja-JP" altLang="ja-JP" sz="1100" b="1">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箇所です。</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変更があったセルを直接修正してください。</a:t>
          </a:r>
          <a:endParaRPr lang="ja-JP" altLang="ja-JP" b="1">
            <a:solidFill>
              <a:srgbClr val="FF0000"/>
            </a:solidFill>
            <a:effectLst/>
            <a:latin typeface="+mn-ea"/>
            <a:ea typeface="+mn-ea"/>
          </a:endParaRP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16</xdr:col>
      <xdr:colOff>142875</xdr:colOff>
      <xdr:row>5</xdr:row>
      <xdr:rowOff>171449</xdr:rowOff>
    </xdr:from>
    <xdr:to>
      <xdr:col>20</xdr:col>
      <xdr:colOff>476250</xdr:colOff>
      <xdr:row>15</xdr:row>
      <xdr:rowOff>238124</xdr:rowOff>
    </xdr:to>
    <xdr:sp macro="" textlink="">
      <xdr:nvSpPr>
        <xdr:cNvPr id="3" name="テキスト ボックス 2">
          <a:extLst>
            <a:ext uri="{FF2B5EF4-FFF2-40B4-BE49-F238E27FC236}">
              <a16:creationId xmlns:a16="http://schemas.microsoft.com/office/drawing/2014/main" id="{A5B08542-882B-4E24-88A8-061B8E6A215A}"/>
            </a:ext>
          </a:extLst>
        </xdr:cNvPr>
        <xdr:cNvSpPr txBox="1"/>
      </xdr:nvSpPr>
      <xdr:spPr>
        <a:xfrm>
          <a:off x="7715250" y="1266824"/>
          <a:ext cx="3076575" cy="263842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rtl="0" eaLnBrk="1" fontAlgn="auto" latinLnBrk="0" hangingPunct="1"/>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a:t>
          </a:r>
          <a:r>
            <a:rPr lang="ja-JP" altLang="en-US" sz="1100" b="1" i="0" baseline="0">
              <a:solidFill>
                <a:srgbClr val="FF0000"/>
              </a:solidFill>
              <a:effectLst/>
              <a:latin typeface="+mn-ea"/>
              <a:ea typeface="+mn-ea"/>
              <a:cs typeface="+mn-cs"/>
            </a:rPr>
            <a:t>黄色セルに</a:t>
          </a:r>
          <a:r>
            <a:rPr lang="ja-JP" altLang="ja-JP" sz="1100" b="1" i="0" baseline="0">
              <a:solidFill>
                <a:srgbClr val="FF0000"/>
              </a:solidFill>
              <a:effectLst/>
              <a:latin typeface="+mn-ea"/>
              <a:ea typeface="+mn-ea"/>
              <a:cs typeface="+mn-cs"/>
            </a:rPr>
            <a:t>青文字で入力されている</a:t>
          </a:r>
          <a:r>
            <a:rPr lang="ja-JP" altLang="en-US" sz="1100" b="1" i="0" baseline="0">
              <a:solidFill>
                <a:srgbClr val="FF0000"/>
              </a:solidFill>
              <a:effectLst/>
              <a:latin typeface="+mn-ea"/>
              <a:ea typeface="+mn-ea"/>
              <a:cs typeface="+mn-cs"/>
            </a:rPr>
            <a:t>部分</a:t>
          </a:r>
          <a:r>
            <a:rPr lang="ja-JP" altLang="ja-JP" sz="1100" b="1" i="0" baseline="0">
              <a:solidFill>
                <a:srgbClr val="FF0000"/>
              </a:solidFill>
              <a:effectLst/>
              <a:latin typeface="+mn-ea"/>
              <a:ea typeface="+mn-ea"/>
              <a:cs typeface="+mn-cs"/>
            </a:rPr>
            <a:t>は</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記入例です。上書きして構いません）</a:t>
          </a:r>
          <a:endParaRPr lang="ja-JP" altLang="ja-JP" sz="1100">
            <a:solidFill>
              <a:srgbClr val="FF0000"/>
            </a:solidFill>
            <a:effectLst/>
            <a:latin typeface="+mn-ea"/>
            <a:ea typeface="+mn-ea"/>
          </a:endParaRPr>
        </a:p>
        <a:p>
          <a:pPr rtl="0" eaLnBrk="1" fontAlgn="auto" latinLnBrk="0" hangingPunct="1"/>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・白色セルで青文字が入力されているセルは</a:t>
          </a:r>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他のシートまたは他のセルを参照している</a:t>
          </a:r>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箇所です。</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変更があったセルを直接修正してください。</a:t>
          </a:r>
          <a:endParaRPr lang="en-US" altLang="ja-JP" sz="1100" b="1" i="0" baseline="0">
            <a:solidFill>
              <a:srgbClr val="FF0000"/>
            </a:solidFill>
            <a:effectLst/>
            <a:latin typeface="+mn-ea"/>
            <a:ea typeface="+mn-ea"/>
            <a:cs typeface="+mn-cs"/>
          </a:endParaRPr>
        </a:p>
        <a:p>
          <a:pPr rtl="0" eaLnBrk="1" fontAlgn="auto" latinLnBrk="0" hangingPunct="1"/>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・用紙を印刷して研修生に日当を支払った後、</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en-US" altLang="ja-JP" sz="1100" b="1" i="0" baseline="0">
              <a:solidFill>
                <a:srgbClr val="FF0000"/>
              </a:solidFill>
              <a:effectLst/>
              <a:latin typeface="+mn-ea"/>
              <a:ea typeface="+mn-ea"/>
              <a:cs typeface="+mn-cs"/>
            </a:rPr>
            <a:t>Signature</a:t>
          </a:r>
          <a:r>
            <a:rPr lang="ja-JP" altLang="en-US" sz="1100" b="1" i="0" baseline="0">
              <a:solidFill>
                <a:srgbClr val="FF0000"/>
              </a:solidFill>
              <a:effectLst/>
              <a:latin typeface="+mn-ea"/>
              <a:ea typeface="+mn-ea"/>
              <a:cs typeface="+mn-cs"/>
            </a:rPr>
            <a:t>」欄にサインを受領してください</a:t>
          </a:r>
          <a:endParaRPr lang="ja-JP" altLang="ja-JP" sz="1100">
            <a:solidFill>
              <a:srgbClr val="FF0000"/>
            </a:solidFill>
            <a:effectLst/>
            <a:latin typeface="+mn-ea"/>
            <a:ea typeface="+mn-ea"/>
          </a:endParaRP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9</xdr:col>
      <xdr:colOff>257175</xdr:colOff>
      <xdr:row>0</xdr:row>
      <xdr:rowOff>114301</xdr:rowOff>
    </xdr:from>
    <xdr:to>
      <xdr:col>13</xdr:col>
      <xdr:colOff>590550</xdr:colOff>
      <xdr:row>12</xdr:row>
      <xdr:rowOff>1</xdr:rowOff>
    </xdr:to>
    <xdr:sp macro="" textlink="">
      <xdr:nvSpPr>
        <xdr:cNvPr id="3" name="テキスト ボックス 2">
          <a:extLst>
            <a:ext uri="{FF2B5EF4-FFF2-40B4-BE49-F238E27FC236}">
              <a16:creationId xmlns:a16="http://schemas.microsoft.com/office/drawing/2014/main" id="{6E55859E-D0E8-4461-9C4B-CA6F2FB77D20}"/>
            </a:ext>
          </a:extLst>
        </xdr:cNvPr>
        <xdr:cNvSpPr txBox="1"/>
      </xdr:nvSpPr>
      <xdr:spPr>
        <a:xfrm>
          <a:off x="6991350" y="114301"/>
          <a:ext cx="3076575" cy="25146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rtl="0" eaLnBrk="1" fontAlgn="auto" latinLnBrk="0" hangingPunct="1"/>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a:t>
          </a:r>
          <a:r>
            <a:rPr lang="ja-JP" altLang="en-US" sz="1100" b="1" i="0" baseline="0">
              <a:solidFill>
                <a:srgbClr val="FF0000"/>
              </a:solidFill>
              <a:effectLst/>
              <a:latin typeface="+mn-ea"/>
              <a:ea typeface="+mn-ea"/>
              <a:cs typeface="+mn-cs"/>
            </a:rPr>
            <a:t>黄色セルに</a:t>
          </a:r>
          <a:r>
            <a:rPr lang="ja-JP" altLang="ja-JP" sz="1100" b="1" i="0" baseline="0">
              <a:solidFill>
                <a:srgbClr val="FF0000"/>
              </a:solidFill>
              <a:effectLst/>
              <a:latin typeface="+mn-ea"/>
              <a:ea typeface="+mn-ea"/>
              <a:cs typeface="+mn-cs"/>
            </a:rPr>
            <a:t>青文字で入力されている</a:t>
          </a:r>
          <a:r>
            <a:rPr lang="ja-JP" altLang="en-US" sz="1100" b="1" i="0" baseline="0">
              <a:solidFill>
                <a:srgbClr val="FF0000"/>
              </a:solidFill>
              <a:effectLst/>
              <a:latin typeface="+mn-ea"/>
              <a:ea typeface="+mn-ea"/>
              <a:cs typeface="+mn-cs"/>
            </a:rPr>
            <a:t>部分</a:t>
          </a:r>
          <a:r>
            <a:rPr lang="ja-JP" altLang="ja-JP" sz="1100" b="1" i="0" baseline="0">
              <a:solidFill>
                <a:srgbClr val="FF0000"/>
              </a:solidFill>
              <a:effectLst/>
              <a:latin typeface="+mn-ea"/>
              <a:ea typeface="+mn-ea"/>
              <a:cs typeface="+mn-cs"/>
            </a:rPr>
            <a:t>は</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記入例です。上書きして構いません）</a:t>
          </a:r>
          <a:endParaRPr lang="ja-JP" altLang="ja-JP" sz="1100">
            <a:solidFill>
              <a:srgbClr val="FF0000"/>
            </a:solidFill>
            <a:effectLst/>
            <a:latin typeface="+mn-ea"/>
            <a:ea typeface="+mn-ea"/>
          </a:endParaRPr>
        </a:p>
        <a:p>
          <a:pPr rtl="0" eaLnBrk="1" fontAlgn="auto" latinLnBrk="0" hangingPunct="1"/>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・白色セルで青文字が入力されているセルは</a:t>
          </a:r>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他のシートまたは他のセルを参照している</a:t>
          </a:r>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箇所です。</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変更があったセルを直接修正してください。</a:t>
          </a:r>
          <a:endParaRPr lang="en-US" altLang="ja-JP" sz="1100" b="1" i="0" baseline="0">
            <a:solidFill>
              <a:srgbClr val="FF0000"/>
            </a:solidFill>
            <a:effectLst/>
            <a:latin typeface="+mn-ea"/>
            <a:ea typeface="+mn-ea"/>
            <a:cs typeface="+mn-cs"/>
          </a:endParaRPr>
        </a:p>
        <a:p>
          <a:pPr rtl="0" eaLnBrk="1" fontAlgn="auto" latinLnBrk="0" hangingPunct="1"/>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ea"/>
              <a:ea typeface="+mn-ea"/>
              <a:cs typeface="+mn-cs"/>
            </a:rPr>
            <a:t>・用紙を印刷して「</a:t>
          </a:r>
          <a:r>
            <a:rPr lang="en-US" altLang="ja-JP" sz="1100" b="1" i="0" baseline="0">
              <a:solidFill>
                <a:srgbClr val="FF0000"/>
              </a:solidFill>
              <a:effectLst/>
              <a:latin typeface="+mn-ea"/>
              <a:ea typeface="+mn-ea"/>
              <a:cs typeface="+mn-cs"/>
            </a:rPr>
            <a:t>Signature</a:t>
          </a:r>
          <a:r>
            <a:rPr lang="ja-JP" altLang="ja-JP" sz="1100" b="1" i="0" baseline="0">
              <a:solidFill>
                <a:srgbClr val="FF0000"/>
              </a:solidFill>
              <a:effectLst/>
              <a:latin typeface="+mn-ea"/>
              <a:ea typeface="+mn-ea"/>
              <a:cs typeface="+mn-cs"/>
            </a:rPr>
            <a:t>」欄にサインを</a:t>
          </a:r>
          <a:endParaRPr lang="ja-JP" altLang="ja-JP">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受領してください</a:t>
          </a:r>
          <a:endParaRPr lang="ja-JP" altLang="ja-JP">
            <a:solidFill>
              <a:srgbClr val="FF0000"/>
            </a:solidFill>
            <a:effectLst/>
            <a:latin typeface="+mn-ea"/>
            <a:ea typeface="+mn-ea"/>
          </a:endParaRP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9</xdr:col>
      <xdr:colOff>190500</xdr:colOff>
      <xdr:row>0</xdr:row>
      <xdr:rowOff>152400</xdr:rowOff>
    </xdr:from>
    <xdr:to>
      <xdr:col>13</xdr:col>
      <xdr:colOff>523875</xdr:colOff>
      <xdr:row>12</xdr:row>
      <xdr:rowOff>38100</xdr:rowOff>
    </xdr:to>
    <xdr:sp macro="" textlink="">
      <xdr:nvSpPr>
        <xdr:cNvPr id="3" name="テキスト ボックス 2">
          <a:extLst>
            <a:ext uri="{FF2B5EF4-FFF2-40B4-BE49-F238E27FC236}">
              <a16:creationId xmlns:a16="http://schemas.microsoft.com/office/drawing/2014/main" id="{7538B104-F3BB-4D47-B85D-EF3EF123B2BC}"/>
            </a:ext>
          </a:extLst>
        </xdr:cNvPr>
        <xdr:cNvSpPr txBox="1"/>
      </xdr:nvSpPr>
      <xdr:spPr>
        <a:xfrm>
          <a:off x="6924675" y="152400"/>
          <a:ext cx="3076575" cy="25146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rtl="0" eaLnBrk="1" fontAlgn="auto" latinLnBrk="0" hangingPunct="1"/>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a:t>
          </a:r>
          <a:r>
            <a:rPr lang="ja-JP" altLang="en-US" sz="1100" b="1" i="0" baseline="0">
              <a:solidFill>
                <a:srgbClr val="FF0000"/>
              </a:solidFill>
              <a:effectLst/>
              <a:latin typeface="+mn-ea"/>
              <a:ea typeface="+mn-ea"/>
              <a:cs typeface="+mn-cs"/>
            </a:rPr>
            <a:t>黄色セルに</a:t>
          </a:r>
          <a:r>
            <a:rPr lang="ja-JP" altLang="ja-JP" sz="1100" b="1" i="0" baseline="0">
              <a:solidFill>
                <a:srgbClr val="FF0000"/>
              </a:solidFill>
              <a:effectLst/>
              <a:latin typeface="+mn-ea"/>
              <a:ea typeface="+mn-ea"/>
              <a:cs typeface="+mn-cs"/>
            </a:rPr>
            <a:t>青文字で入力されている</a:t>
          </a:r>
          <a:r>
            <a:rPr lang="ja-JP" altLang="en-US" sz="1100" b="1" i="0" baseline="0">
              <a:solidFill>
                <a:srgbClr val="FF0000"/>
              </a:solidFill>
              <a:effectLst/>
              <a:latin typeface="+mn-ea"/>
              <a:ea typeface="+mn-ea"/>
              <a:cs typeface="+mn-cs"/>
            </a:rPr>
            <a:t>部分</a:t>
          </a:r>
          <a:r>
            <a:rPr lang="ja-JP" altLang="ja-JP" sz="1100" b="1" i="0" baseline="0">
              <a:solidFill>
                <a:srgbClr val="FF0000"/>
              </a:solidFill>
              <a:effectLst/>
              <a:latin typeface="+mn-ea"/>
              <a:ea typeface="+mn-ea"/>
              <a:cs typeface="+mn-cs"/>
            </a:rPr>
            <a:t>は</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記入例です。上書きして構いません）</a:t>
          </a:r>
          <a:endParaRPr lang="ja-JP" altLang="ja-JP" sz="1100">
            <a:solidFill>
              <a:srgbClr val="FF0000"/>
            </a:solidFill>
            <a:effectLst/>
            <a:latin typeface="+mn-ea"/>
            <a:ea typeface="+mn-ea"/>
          </a:endParaRPr>
        </a:p>
        <a:p>
          <a:pPr rtl="0" eaLnBrk="1" fontAlgn="auto" latinLnBrk="0" hangingPunct="1"/>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・白色セルで青文字が入力されているセルは</a:t>
          </a:r>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他のシートまたは他のセルを参照している</a:t>
          </a:r>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箇所です。</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変更があったセルを直接修正してください。</a:t>
          </a:r>
          <a:endParaRPr lang="en-US" altLang="ja-JP" sz="1100" b="1" i="0" baseline="0">
            <a:solidFill>
              <a:srgbClr val="FF0000"/>
            </a:solidFill>
            <a:effectLst/>
            <a:latin typeface="+mn-ea"/>
            <a:ea typeface="+mn-ea"/>
            <a:cs typeface="+mn-cs"/>
          </a:endParaRPr>
        </a:p>
        <a:p>
          <a:pPr rtl="0" eaLnBrk="1" fontAlgn="auto" latinLnBrk="0" hangingPunct="1"/>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ea"/>
              <a:ea typeface="+mn-ea"/>
              <a:cs typeface="+mn-cs"/>
            </a:rPr>
            <a:t>・用紙を印刷して「</a:t>
          </a:r>
          <a:r>
            <a:rPr lang="en-US" altLang="ja-JP" sz="1100" b="1" i="0" baseline="0">
              <a:solidFill>
                <a:srgbClr val="FF0000"/>
              </a:solidFill>
              <a:effectLst/>
              <a:latin typeface="+mn-ea"/>
              <a:ea typeface="+mn-ea"/>
              <a:cs typeface="+mn-cs"/>
            </a:rPr>
            <a:t>Signature</a:t>
          </a:r>
          <a:r>
            <a:rPr lang="ja-JP" altLang="ja-JP" sz="1100" b="1" i="0" baseline="0">
              <a:solidFill>
                <a:srgbClr val="FF0000"/>
              </a:solidFill>
              <a:effectLst/>
              <a:latin typeface="+mn-ea"/>
              <a:ea typeface="+mn-ea"/>
              <a:cs typeface="+mn-cs"/>
            </a:rPr>
            <a:t>」欄にサインを</a:t>
          </a:r>
          <a:endParaRPr lang="ja-JP" altLang="ja-JP">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受領してください</a:t>
          </a:r>
          <a:endParaRPr lang="ja-JP" altLang="ja-JP">
            <a:solidFill>
              <a:srgbClr val="FF0000"/>
            </a:solidFill>
            <a:effectLst/>
            <a:latin typeface="+mn-ea"/>
            <a:ea typeface="+mn-ea"/>
          </a:endParaRP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9</xdr:col>
      <xdr:colOff>209550</xdr:colOff>
      <xdr:row>0</xdr:row>
      <xdr:rowOff>85725</xdr:rowOff>
    </xdr:from>
    <xdr:to>
      <xdr:col>13</xdr:col>
      <xdr:colOff>542925</xdr:colOff>
      <xdr:row>9</xdr:row>
      <xdr:rowOff>57150</xdr:rowOff>
    </xdr:to>
    <xdr:sp macro="" textlink="">
      <xdr:nvSpPr>
        <xdr:cNvPr id="2" name="テキスト ボックス 1">
          <a:extLst>
            <a:ext uri="{FF2B5EF4-FFF2-40B4-BE49-F238E27FC236}">
              <a16:creationId xmlns:a16="http://schemas.microsoft.com/office/drawing/2014/main" id="{179A47B7-BE82-4FFA-A190-2558E29B0C1B}"/>
            </a:ext>
          </a:extLst>
        </xdr:cNvPr>
        <xdr:cNvSpPr txBox="1"/>
      </xdr:nvSpPr>
      <xdr:spPr>
        <a:xfrm>
          <a:off x="8105775" y="85725"/>
          <a:ext cx="3076575" cy="19431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rtl="0" eaLnBrk="1" fontAlgn="auto" latinLnBrk="0" hangingPunct="1"/>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a:t>
          </a:r>
          <a:r>
            <a:rPr lang="ja-JP" altLang="en-US" sz="1100" b="1" i="0" baseline="0">
              <a:solidFill>
                <a:srgbClr val="FF0000"/>
              </a:solidFill>
              <a:effectLst/>
              <a:latin typeface="+mn-ea"/>
              <a:ea typeface="+mn-ea"/>
              <a:cs typeface="+mn-cs"/>
            </a:rPr>
            <a:t>黄色セルに</a:t>
          </a:r>
          <a:r>
            <a:rPr lang="ja-JP" altLang="ja-JP" sz="1100" b="1" i="0" baseline="0">
              <a:solidFill>
                <a:srgbClr val="FF0000"/>
              </a:solidFill>
              <a:effectLst/>
              <a:latin typeface="+mn-ea"/>
              <a:ea typeface="+mn-ea"/>
              <a:cs typeface="+mn-cs"/>
            </a:rPr>
            <a:t>青文字で入力されている</a:t>
          </a:r>
          <a:r>
            <a:rPr lang="ja-JP" altLang="en-US" sz="1100" b="1" i="0" baseline="0">
              <a:solidFill>
                <a:srgbClr val="FF0000"/>
              </a:solidFill>
              <a:effectLst/>
              <a:latin typeface="+mn-ea"/>
              <a:ea typeface="+mn-ea"/>
              <a:cs typeface="+mn-cs"/>
            </a:rPr>
            <a:t>部分</a:t>
          </a:r>
          <a:r>
            <a:rPr lang="ja-JP" altLang="ja-JP" sz="1100" b="1" i="0" baseline="0">
              <a:solidFill>
                <a:srgbClr val="FF0000"/>
              </a:solidFill>
              <a:effectLst/>
              <a:latin typeface="+mn-ea"/>
              <a:ea typeface="+mn-ea"/>
              <a:cs typeface="+mn-cs"/>
            </a:rPr>
            <a:t>は</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記入例です。上書きして構いません）</a:t>
          </a:r>
          <a:endParaRPr lang="ja-JP" altLang="ja-JP" sz="1100">
            <a:solidFill>
              <a:srgbClr val="FF0000"/>
            </a:solidFill>
            <a:effectLst/>
            <a:latin typeface="+mn-ea"/>
            <a:ea typeface="+mn-ea"/>
          </a:endParaRPr>
        </a:p>
        <a:p>
          <a:pPr rtl="0" eaLnBrk="1" fontAlgn="auto" latinLnBrk="0" hangingPunct="1"/>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・白色セルで青文字が入力されているセルは</a:t>
          </a:r>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他のシートまたは他のセルを参照している</a:t>
          </a:r>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箇所です。</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変更があったセルを直接修正してください。</a:t>
          </a:r>
          <a:endParaRPr lang="en-US" altLang="ja-JP" sz="1100" b="1" i="0" baseline="0">
            <a:solidFill>
              <a:srgbClr val="FF0000"/>
            </a:solidFill>
            <a:effectLst/>
            <a:latin typeface="+mn-ea"/>
            <a:ea typeface="+mn-ea"/>
            <a:cs typeface="+mn-cs"/>
          </a:endParaRP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9</xdr:col>
      <xdr:colOff>381000</xdr:colOff>
      <xdr:row>14</xdr:row>
      <xdr:rowOff>152400</xdr:rowOff>
    </xdr:from>
    <xdr:to>
      <xdr:col>14</xdr:col>
      <xdr:colOff>228600</xdr:colOff>
      <xdr:row>18</xdr:row>
      <xdr:rowOff>85725</xdr:rowOff>
    </xdr:to>
    <xdr:sp macro="" textlink="">
      <xdr:nvSpPr>
        <xdr:cNvPr id="2" name="吹き出し: 四角形 1">
          <a:extLst>
            <a:ext uri="{FF2B5EF4-FFF2-40B4-BE49-F238E27FC236}">
              <a16:creationId xmlns:a16="http://schemas.microsoft.com/office/drawing/2014/main" id="{00000000-0008-0000-2A00-000002000000}"/>
            </a:ext>
          </a:extLst>
        </xdr:cNvPr>
        <xdr:cNvSpPr/>
      </xdr:nvSpPr>
      <xdr:spPr>
        <a:xfrm>
          <a:off x="6886575" y="3219450"/>
          <a:ext cx="3276600" cy="809625"/>
        </a:xfrm>
        <a:prstGeom prst="wedgeRectCallout">
          <a:avLst>
            <a:gd name="adj1" fmla="val -60128"/>
            <a:gd name="adj2" fmla="val -4063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050"/>
            <a:t>日本からの送金に必要なコード（</a:t>
          </a:r>
          <a:r>
            <a:rPr kumimoji="1" lang="en-US" altLang="ja-JP" sz="1050">
              <a:solidFill>
                <a:schemeClr val="dk1"/>
              </a:solidFill>
              <a:effectLst/>
              <a:latin typeface="+mn-lt"/>
              <a:ea typeface="+mn-ea"/>
              <a:cs typeface="+mn-cs"/>
            </a:rPr>
            <a:t>SWIFT</a:t>
          </a:r>
          <a:r>
            <a:rPr kumimoji="1" lang="en-US" altLang="ja-JP" sz="1050" baseline="0">
              <a:solidFill>
                <a:schemeClr val="dk1"/>
              </a:solidFill>
              <a:effectLst/>
              <a:latin typeface="+mn-lt"/>
              <a:ea typeface="+mn-ea"/>
              <a:cs typeface="+mn-cs"/>
            </a:rPr>
            <a:t> CODE,</a:t>
          </a:r>
        </a:p>
        <a:p>
          <a:pPr algn="l"/>
          <a:r>
            <a:rPr kumimoji="1" lang="en-US" altLang="ja-JP" sz="1050" baseline="0">
              <a:solidFill>
                <a:schemeClr val="dk1"/>
              </a:solidFill>
              <a:effectLst/>
              <a:latin typeface="+mn-lt"/>
              <a:ea typeface="+mn-ea"/>
              <a:cs typeface="+mn-cs"/>
            </a:rPr>
            <a:t>IBAN CODE</a:t>
          </a:r>
          <a:r>
            <a:rPr kumimoji="1" lang="ja-JP" altLang="en-US" sz="1050" baseline="0">
              <a:solidFill>
                <a:schemeClr val="dk1"/>
              </a:solidFill>
              <a:effectLst/>
              <a:latin typeface="+mn-lt"/>
              <a:ea typeface="+mn-ea"/>
              <a:cs typeface="+mn-cs"/>
            </a:rPr>
            <a:t>または両方）</a:t>
          </a:r>
          <a:r>
            <a:rPr kumimoji="1" lang="ja-JP" altLang="en-US" sz="1050"/>
            <a:t>を確認し記載してください。</a:t>
          </a:r>
          <a:endParaRPr kumimoji="1" lang="en-US" altLang="ja-JP" sz="1050"/>
        </a:p>
        <a:p>
          <a:pPr algn="l"/>
          <a:r>
            <a:rPr kumimoji="1" lang="ja-JP" altLang="en-US" sz="1050"/>
            <a:t>国より</a:t>
          </a:r>
          <a:r>
            <a:rPr kumimoji="1" lang="en-US" altLang="ja-JP" sz="1050"/>
            <a:t>SWIFT</a:t>
          </a:r>
          <a:r>
            <a:rPr kumimoji="1" lang="en-US" altLang="ja-JP" sz="1050" baseline="0"/>
            <a:t> CODE,IBAN CODE</a:t>
          </a:r>
          <a:r>
            <a:rPr kumimoji="1" lang="ja-JP" altLang="en-US" sz="1050" baseline="0"/>
            <a:t>の両方が必要な場合やどちらか指定の１つが必要な場合があり、異なります。</a:t>
          </a:r>
          <a:endParaRPr kumimoji="1" lang="ja-JP" altLang="en-US" sz="105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15</xdr:col>
      <xdr:colOff>272864</xdr:colOff>
      <xdr:row>16</xdr:row>
      <xdr:rowOff>220756</xdr:rowOff>
    </xdr:from>
    <xdr:to>
      <xdr:col>19</xdr:col>
      <xdr:colOff>261658</xdr:colOff>
      <xdr:row>17</xdr:row>
      <xdr:rowOff>346821</xdr:rowOff>
    </xdr:to>
    <xdr:sp macro="" textlink="">
      <xdr:nvSpPr>
        <xdr:cNvPr id="4" name="テキスト ボックス 3">
          <a:extLst>
            <a:ext uri="{FF2B5EF4-FFF2-40B4-BE49-F238E27FC236}">
              <a16:creationId xmlns:a16="http://schemas.microsoft.com/office/drawing/2014/main" id="{B0C6729F-602F-447D-A80E-D1682AE889A2}"/>
            </a:ext>
          </a:extLst>
        </xdr:cNvPr>
        <xdr:cNvSpPr txBox="1"/>
      </xdr:nvSpPr>
      <xdr:spPr>
        <a:xfrm>
          <a:off x="9273989" y="5126131"/>
          <a:ext cx="2731994" cy="54516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050" b="0" i="0" baseline="0">
              <a:solidFill>
                <a:schemeClr val="dk1"/>
              </a:solidFill>
              <a:effectLst/>
              <a:latin typeface="+mn-lt"/>
              <a:ea typeface="+mn-ea"/>
              <a:cs typeface="+mn-cs"/>
            </a:rPr>
            <a:t>研修最終日の翌日以降の空白行は非表示にしてください。</a:t>
          </a:r>
          <a:endParaRPr kumimoji="1" lang="ja-JP" altLang="en-US" sz="1050"/>
        </a:p>
      </xdr:txBody>
    </xdr:sp>
    <xdr:clientData/>
  </xdr:twoCellAnchor>
  <xdr:twoCellAnchor>
    <xdr:from>
      <xdr:col>15</xdr:col>
      <xdr:colOff>224118</xdr:colOff>
      <xdr:row>1</xdr:row>
      <xdr:rowOff>100852</xdr:rowOff>
    </xdr:from>
    <xdr:to>
      <xdr:col>19</xdr:col>
      <xdr:colOff>566458</xdr:colOff>
      <xdr:row>10</xdr:row>
      <xdr:rowOff>114299</xdr:rowOff>
    </xdr:to>
    <xdr:sp macro="" textlink="">
      <xdr:nvSpPr>
        <xdr:cNvPr id="2" name="テキスト ボックス 1">
          <a:extLst>
            <a:ext uri="{FF2B5EF4-FFF2-40B4-BE49-F238E27FC236}">
              <a16:creationId xmlns:a16="http://schemas.microsoft.com/office/drawing/2014/main" id="{6D287046-9BE1-4230-BEE5-5FF209E28050}"/>
            </a:ext>
          </a:extLst>
        </xdr:cNvPr>
        <xdr:cNvSpPr txBox="1"/>
      </xdr:nvSpPr>
      <xdr:spPr>
        <a:xfrm>
          <a:off x="9225243" y="186577"/>
          <a:ext cx="3085540" cy="2127997"/>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・白色セルで青文字が入力されているセルは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変更があったセルを直接修正してください。</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ja-JP" altLang="en-US" sz="1050" b="1">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23</xdr:col>
      <xdr:colOff>76200</xdr:colOff>
      <xdr:row>11</xdr:row>
      <xdr:rowOff>28575</xdr:rowOff>
    </xdr:from>
    <xdr:to>
      <xdr:col>23</xdr:col>
      <xdr:colOff>140969</xdr:colOff>
      <xdr:row>12</xdr:row>
      <xdr:rowOff>133350</xdr:rowOff>
    </xdr:to>
    <xdr:sp macro="" textlink="">
      <xdr:nvSpPr>
        <xdr:cNvPr id="2" name="左大かっこ 1">
          <a:extLst>
            <a:ext uri="{FF2B5EF4-FFF2-40B4-BE49-F238E27FC236}">
              <a16:creationId xmlns:a16="http://schemas.microsoft.com/office/drawing/2014/main" id="{00000000-0008-0000-0700-000002000000}"/>
            </a:ext>
          </a:extLst>
        </xdr:cNvPr>
        <xdr:cNvSpPr/>
      </xdr:nvSpPr>
      <xdr:spPr>
        <a:xfrm>
          <a:off x="4495800" y="17716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11</xdr:row>
      <xdr:rowOff>28575</xdr:rowOff>
    </xdr:from>
    <xdr:to>
      <xdr:col>27</xdr:col>
      <xdr:colOff>85725</xdr:colOff>
      <xdr:row>12</xdr:row>
      <xdr:rowOff>133350</xdr:rowOff>
    </xdr:to>
    <xdr:sp macro="" textlink="">
      <xdr:nvSpPr>
        <xdr:cNvPr id="3" name="左大かっこ 2">
          <a:extLst>
            <a:ext uri="{FF2B5EF4-FFF2-40B4-BE49-F238E27FC236}">
              <a16:creationId xmlns:a16="http://schemas.microsoft.com/office/drawing/2014/main" id="{00000000-0008-0000-0700-000003000000}"/>
            </a:ext>
          </a:extLst>
        </xdr:cNvPr>
        <xdr:cNvSpPr/>
      </xdr:nvSpPr>
      <xdr:spPr>
        <a:xfrm flipH="1">
          <a:off x="5162550" y="17716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18</xdr:row>
      <xdr:rowOff>28575</xdr:rowOff>
    </xdr:from>
    <xdr:to>
      <xdr:col>23</xdr:col>
      <xdr:colOff>140969</xdr:colOff>
      <xdr:row>19</xdr:row>
      <xdr:rowOff>133350</xdr:rowOff>
    </xdr:to>
    <xdr:sp macro="" textlink="">
      <xdr:nvSpPr>
        <xdr:cNvPr id="4" name="左大かっこ 3">
          <a:extLst>
            <a:ext uri="{FF2B5EF4-FFF2-40B4-BE49-F238E27FC236}">
              <a16:creationId xmlns:a16="http://schemas.microsoft.com/office/drawing/2014/main" id="{00000000-0008-0000-0700-000004000000}"/>
            </a:ext>
          </a:extLst>
        </xdr:cNvPr>
        <xdr:cNvSpPr/>
      </xdr:nvSpPr>
      <xdr:spPr>
        <a:xfrm>
          <a:off x="4495800" y="28575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18</xdr:row>
      <xdr:rowOff>28575</xdr:rowOff>
    </xdr:from>
    <xdr:to>
      <xdr:col>27</xdr:col>
      <xdr:colOff>85725</xdr:colOff>
      <xdr:row>19</xdr:row>
      <xdr:rowOff>133350</xdr:rowOff>
    </xdr:to>
    <xdr:sp macro="" textlink="">
      <xdr:nvSpPr>
        <xdr:cNvPr id="5" name="左大かっこ 4">
          <a:extLst>
            <a:ext uri="{FF2B5EF4-FFF2-40B4-BE49-F238E27FC236}">
              <a16:creationId xmlns:a16="http://schemas.microsoft.com/office/drawing/2014/main" id="{00000000-0008-0000-0700-000005000000}"/>
            </a:ext>
          </a:extLst>
        </xdr:cNvPr>
        <xdr:cNvSpPr/>
      </xdr:nvSpPr>
      <xdr:spPr>
        <a:xfrm flipH="1">
          <a:off x="5162550" y="28575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25</xdr:row>
      <xdr:rowOff>28575</xdr:rowOff>
    </xdr:from>
    <xdr:to>
      <xdr:col>23</xdr:col>
      <xdr:colOff>140969</xdr:colOff>
      <xdr:row>26</xdr:row>
      <xdr:rowOff>133350</xdr:rowOff>
    </xdr:to>
    <xdr:sp macro="" textlink="">
      <xdr:nvSpPr>
        <xdr:cNvPr id="6" name="左大かっこ 5">
          <a:extLst>
            <a:ext uri="{FF2B5EF4-FFF2-40B4-BE49-F238E27FC236}">
              <a16:creationId xmlns:a16="http://schemas.microsoft.com/office/drawing/2014/main" id="{00000000-0008-0000-0700-000006000000}"/>
            </a:ext>
          </a:extLst>
        </xdr:cNvPr>
        <xdr:cNvSpPr/>
      </xdr:nvSpPr>
      <xdr:spPr>
        <a:xfrm>
          <a:off x="4495800" y="39433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25</xdr:row>
      <xdr:rowOff>28575</xdr:rowOff>
    </xdr:from>
    <xdr:to>
      <xdr:col>27</xdr:col>
      <xdr:colOff>85725</xdr:colOff>
      <xdr:row>26</xdr:row>
      <xdr:rowOff>133350</xdr:rowOff>
    </xdr:to>
    <xdr:sp macro="" textlink="">
      <xdr:nvSpPr>
        <xdr:cNvPr id="7" name="左大かっこ 6">
          <a:extLst>
            <a:ext uri="{FF2B5EF4-FFF2-40B4-BE49-F238E27FC236}">
              <a16:creationId xmlns:a16="http://schemas.microsoft.com/office/drawing/2014/main" id="{00000000-0008-0000-0700-000007000000}"/>
            </a:ext>
          </a:extLst>
        </xdr:cNvPr>
        <xdr:cNvSpPr/>
      </xdr:nvSpPr>
      <xdr:spPr>
        <a:xfrm flipH="1">
          <a:off x="5162550" y="39433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32</xdr:row>
      <xdr:rowOff>28575</xdr:rowOff>
    </xdr:from>
    <xdr:to>
      <xdr:col>23</xdr:col>
      <xdr:colOff>140969</xdr:colOff>
      <xdr:row>33</xdr:row>
      <xdr:rowOff>133350</xdr:rowOff>
    </xdr:to>
    <xdr:sp macro="" textlink="">
      <xdr:nvSpPr>
        <xdr:cNvPr id="8" name="左大かっこ 7">
          <a:extLst>
            <a:ext uri="{FF2B5EF4-FFF2-40B4-BE49-F238E27FC236}">
              <a16:creationId xmlns:a16="http://schemas.microsoft.com/office/drawing/2014/main" id="{00000000-0008-0000-0700-000008000000}"/>
            </a:ext>
          </a:extLst>
        </xdr:cNvPr>
        <xdr:cNvSpPr/>
      </xdr:nvSpPr>
      <xdr:spPr>
        <a:xfrm>
          <a:off x="4495800" y="50292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32</xdr:row>
      <xdr:rowOff>28575</xdr:rowOff>
    </xdr:from>
    <xdr:to>
      <xdr:col>27</xdr:col>
      <xdr:colOff>85725</xdr:colOff>
      <xdr:row>33</xdr:row>
      <xdr:rowOff>133350</xdr:rowOff>
    </xdr:to>
    <xdr:sp macro="" textlink="">
      <xdr:nvSpPr>
        <xdr:cNvPr id="9" name="左大かっこ 8">
          <a:extLst>
            <a:ext uri="{FF2B5EF4-FFF2-40B4-BE49-F238E27FC236}">
              <a16:creationId xmlns:a16="http://schemas.microsoft.com/office/drawing/2014/main" id="{00000000-0008-0000-0700-000009000000}"/>
            </a:ext>
          </a:extLst>
        </xdr:cNvPr>
        <xdr:cNvSpPr/>
      </xdr:nvSpPr>
      <xdr:spPr>
        <a:xfrm flipH="1">
          <a:off x="5162550" y="50292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39</xdr:row>
      <xdr:rowOff>28575</xdr:rowOff>
    </xdr:from>
    <xdr:to>
      <xdr:col>23</xdr:col>
      <xdr:colOff>140969</xdr:colOff>
      <xdr:row>40</xdr:row>
      <xdr:rowOff>133350</xdr:rowOff>
    </xdr:to>
    <xdr:sp macro="" textlink="">
      <xdr:nvSpPr>
        <xdr:cNvPr id="10" name="左大かっこ 9">
          <a:extLst>
            <a:ext uri="{FF2B5EF4-FFF2-40B4-BE49-F238E27FC236}">
              <a16:creationId xmlns:a16="http://schemas.microsoft.com/office/drawing/2014/main" id="{00000000-0008-0000-0700-00000A000000}"/>
            </a:ext>
          </a:extLst>
        </xdr:cNvPr>
        <xdr:cNvSpPr/>
      </xdr:nvSpPr>
      <xdr:spPr>
        <a:xfrm>
          <a:off x="4495800" y="61150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39</xdr:row>
      <xdr:rowOff>28575</xdr:rowOff>
    </xdr:from>
    <xdr:to>
      <xdr:col>27</xdr:col>
      <xdr:colOff>85725</xdr:colOff>
      <xdr:row>40</xdr:row>
      <xdr:rowOff>133350</xdr:rowOff>
    </xdr:to>
    <xdr:sp macro="" textlink="">
      <xdr:nvSpPr>
        <xdr:cNvPr id="11" name="左大かっこ 10">
          <a:extLst>
            <a:ext uri="{FF2B5EF4-FFF2-40B4-BE49-F238E27FC236}">
              <a16:creationId xmlns:a16="http://schemas.microsoft.com/office/drawing/2014/main" id="{00000000-0008-0000-0700-00000B000000}"/>
            </a:ext>
          </a:extLst>
        </xdr:cNvPr>
        <xdr:cNvSpPr/>
      </xdr:nvSpPr>
      <xdr:spPr>
        <a:xfrm flipH="1">
          <a:off x="5162550" y="61150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46</xdr:row>
      <xdr:rowOff>28575</xdr:rowOff>
    </xdr:from>
    <xdr:to>
      <xdr:col>23</xdr:col>
      <xdr:colOff>140969</xdr:colOff>
      <xdr:row>47</xdr:row>
      <xdr:rowOff>133350</xdr:rowOff>
    </xdr:to>
    <xdr:sp macro="" textlink="">
      <xdr:nvSpPr>
        <xdr:cNvPr id="12" name="左大かっこ 11">
          <a:extLst>
            <a:ext uri="{FF2B5EF4-FFF2-40B4-BE49-F238E27FC236}">
              <a16:creationId xmlns:a16="http://schemas.microsoft.com/office/drawing/2014/main" id="{00000000-0008-0000-0700-00000C000000}"/>
            </a:ext>
          </a:extLst>
        </xdr:cNvPr>
        <xdr:cNvSpPr/>
      </xdr:nvSpPr>
      <xdr:spPr>
        <a:xfrm>
          <a:off x="4495800" y="72009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46</xdr:row>
      <xdr:rowOff>28575</xdr:rowOff>
    </xdr:from>
    <xdr:to>
      <xdr:col>27</xdr:col>
      <xdr:colOff>85725</xdr:colOff>
      <xdr:row>47</xdr:row>
      <xdr:rowOff>133350</xdr:rowOff>
    </xdr:to>
    <xdr:sp macro="" textlink="">
      <xdr:nvSpPr>
        <xdr:cNvPr id="13" name="左大かっこ 12">
          <a:extLst>
            <a:ext uri="{FF2B5EF4-FFF2-40B4-BE49-F238E27FC236}">
              <a16:creationId xmlns:a16="http://schemas.microsoft.com/office/drawing/2014/main" id="{00000000-0008-0000-0700-00000D000000}"/>
            </a:ext>
          </a:extLst>
        </xdr:cNvPr>
        <xdr:cNvSpPr/>
      </xdr:nvSpPr>
      <xdr:spPr>
        <a:xfrm flipH="1">
          <a:off x="5162550" y="72009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53</xdr:row>
      <xdr:rowOff>28575</xdr:rowOff>
    </xdr:from>
    <xdr:to>
      <xdr:col>23</xdr:col>
      <xdr:colOff>140969</xdr:colOff>
      <xdr:row>54</xdr:row>
      <xdr:rowOff>133350</xdr:rowOff>
    </xdr:to>
    <xdr:sp macro="" textlink="">
      <xdr:nvSpPr>
        <xdr:cNvPr id="14" name="左大かっこ 13">
          <a:extLst>
            <a:ext uri="{FF2B5EF4-FFF2-40B4-BE49-F238E27FC236}">
              <a16:creationId xmlns:a16="http://schemas.microsoft.com/office/drawing/2014/main" id="{00000000-0008-0000-0700-00000E000000}"/>
            </a:ext>
          </a:extLst>
        </xdr:cNvPr>
        <xdr:cNvSpPr/>
      </xdr:nvSpPr>
      <xdr:spPr>
        <a:xfrm>
          <a:off x="4495800" y="82867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53</xdr:row>
      <xdr:rowOff>28575</xdr:rowOff>
    </xdr:from>
    <xdr:to>
      <xdr:col>27</xdr:col>
      <xdr:colOff>85725</xdr:colOff>
      <xdr:row>54</xdr:row>
      <xdr:rowOff>133350</xdr:rowOff>
    </xdr:to>
    <xdr:sp macro="" textlink="">
      <xdr:nvSpPr>
        <xdr:cNvPr id="15" name="左大かっこ 14">
          <a:extLst>
            <a:ext uri="{FF2B5EF4-FFF2-40B4-BE49-F238E27FC236}">
              <a16:creationId xmlns:a16="http://schemas.microsoft.com/office/drawing/2014/main" id="{00000000-0008-0000-0700-00000F000000}"/>
            </a:ext>
          </a:extLst>
        </xdr:cNvPr>
        <xdr:cNvSpPr/>
      </xdr:nvSpPr>
      <xdr:spPr>
        <a:xfrm flipH="1">
          <a:off x="5162550" y="82867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60</xdr:row>
      <xdr:rowOff>28575</xdr:rowOff>
    </xdr:from>
    <xdr:to>
      <xdr:col>23</xdr:col>
      <xdr:colOff>140969</xdr:colOff>
      <xdr:row>61</xdr:row>
      <xdr:rowOff>133350</xdr:rowOff>
    </xdr:to>
    <xdr:sp macro="" textlink="">
      <xdr:nvSpPr>
        <xdr:cNvPr id="16" name="左大かっこ 15">
          <a:extLst>
            <a:ext uri="{FF2B5EF4-FFF2-40B4-BE49-F238E27FC236}">
              <a16:creationId xmlns:a16="http://schemas.microsoft.com/office/drawing/2014/main" id="{00000000-0008-0000-0700-000010000000}"/>
            </a:ext>
          </a:extLst>
        </xdr:cNvPr>
        <xdr:cNvSpPr/>
      </xdr:nvSpPr>
      <xdr:spPr>
        <a:xfrm>
          <a:off x="4495800" y="93726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60</xdr:row>
      <xdr:rowOff>28575</xdr:rowOff>
    </xdr:from>
    <xdr:to>
      <xdr:col>27</xdr:col>
      <xdr:colOff>85725</xdr:colOff>
      <xdr:row>61</xdr:row>
      <xdr:rowOff>133350</xdr:rowOff>
    </xdr:to>
    <xdr:sp macro="" textlink="">
      <xdr:nvSpPr>
        <xdr:cNvPr id="17" name="左大かっこ 16">
          <a:extLst>
            <a:ext uri="{FF2B5EF4-FFF2-40B4-BE49-F238E27FC236}">
              <a16:creationId xmlns:a16="http://schemas.microsoft.com/office/drawing/2014/main" id="{00000000-0008-0000-0700-000011000000}"/>
            </a:ext>
          </a:extLst>
        </xdr:cNvPr>
        <xdr:cNvSpPr/>
      </xdr:nvSpPr>
      <xdr:spPr>
        <a:xfrm flipH="1">
          <a:off x="5162550" y="93726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11</xdr:row>
      <xdr:rowOff>28575</xdr:rowOff>
    </xdr:from>
    <xdr:to>
      <xdr:col>23</xdr:col>
      <xdr:colOff>140969</xdr:colOff>
      <xdr:row>12</xdr:row>
      <xdr:rowOff>133350</xdr:rowOff>
    </xdr:to>
    <xdr:sp macro="" textlink="">
      <xdr:nvSpPr>
        <xdr:cNvPr id="18" name="左大かっこ 17">
          <a:extLst>
            <a:ext uri="{FF2B5EF4-FFF2-40B4-BE49-F238E27FC236}">
              <a16:creationId xmlns:a16="http://schemas.microsoft.com/office/drawing/2014/main" id="{00000000-0008-0000-0700-000012000000}"/>
            </a:ext>
          </a:extLst>
        </xdr:cNvPr>
        <xdr:cNvSpPr/>
      </xdr:nvSpPr>
      <xdr:spPr>
        <a:xfrm>
          <a:off x="4495800" y="17716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11</xdr:row>
      <xdr:rowOff>28575</xdr:rowOff>
    </xdr:from>
    <xdr:to>
      <xdr:col>27</xdr:col>
      <xdr:colOff>85725</xdr:colOff>
      <xdr:row>12</xdr:row>
      <xdr:rowOff>133350</xdr:rowOff>
    </xdr:to>
    <xdr:sp macro="" textlink="">
      <xdr:nvSpPr>
        <xdr:cNvPr id="19" name="左大かっこ 18">
          <a:extLst>
            <a:ext uri="{FF2B5EF4-FFF2-40B4-BE49-F238E27FC236}">
              <a16:creationId xmlns:a16="http://schemas.microsoft.com/office/drawing/2014/main" id="{00000000-0008-0000-0700-000013000000}"/>
            </a:ext>
          </a:extLst>
        </xdr:cNvPr>
        <xdr:cNvSpPr/>
      </xdr:nvSpPr>
      <xdr:spPr>
        <a:xfrm flipH="1">
          <a:off x="5162550" y="17716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18</xdr:row>
      <xdr:rowOff>28575</xdr:rowOff>
    </xdr:from>
    <xdr:to>
      <xdr:col>23</xdr:col>
      <xdr:colOff>140969</xdr:colOff>
      <xdr:row>19</xdr:row>
      <xdr:rowOff>133350</xdr:rowOff>
    </xdr:to>
    <xdr:sp macro="" textlink="">
      <xdr:nvSpPr>
        <xdr:cNvPr id="20" name="左大かっこ 19">
          <a:extLst>
            <a:ext uri="{FF2B5EF4-FFF2-40B4-BE49-F238E27FC236}">
              <a16:creationId xmlns:a16="http://schemas.microsoft.com/office/drawing/2014/main" id="{00000000-0008-0000-0700-000014000000}"/>
            </a:ext>
          </a:extLst>
        </xdr:cNvPr>
        <xdr:cNvSpPr/>
      </xdr:nvSpPr>
      <xdr:spPr>
        <a:xfrm>
          <a:off x="4495800" y="28575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18</xdr:row>
      <xdr:rowOff>28575</xdr:rowOff>
    </xdr:from>
    <xdr:to>
      <xdr:col>27</xdr:col>
      <xdr:colOff>85725</xdr:colOff>
      <xdr:row>19</xdr:row>
      <xdr:rowOff>133350</xdr:rowOff>
    </xdr:to>
    <xdr:sp macro="" textlink="">
      <xdr:nvSpPr>
        <xdr:cNvPr id="21" name="左大かっこ 20">
          <a:extLst>
            <a:ext uri="{FF2B5EF4-FFF2-40B4-BE49-F238E27FC236}">
              <a16:creationId xmlns:a16="http://schemas.microsoft.com/office/drawing/2014/main" id="{00000000-0008-0000-0700-000015000000}"/>
            </a:ext>
          </a:extLst>
        </xdr:cNvPr>
        <xdr:cNvSpPr/>
      </xdr:nvSpPr>
      <xdr:spPr>
        <a:xfrm flipH="1">
          <a:off x="5162550" y="28575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25</xdr:row>
      <xdr:rowOff>28575</xdr:rowOff>
    </xdr:from>
    <xdr:to>
      <xdr:col>23</xdr:col>
      <xdr:colOff>140969</xdr:colOff>
      <xdr:row>26</xdr:row>
      <xdr:rowOff>133350</xdr:rowOff>
    </xdr:to>
    <xdr:sp macro="" textlink="">
      <xdr:nvSpPr>
        <xdr:cNvPr id="22" name="左大かっこ 21">
          <a:extLst>
            <a:ext uri="{FF2B5EF4-FFF2-40B4-BE49-F238E27FC236}">
              <a16:creationId xmlns:a16="http://schemas.microsoft.com/office/drawing/2014/main" id="{00000000-0008-0000-0700-000016000000}"/>
            </a:ext>
          </a:extLst>
        </xdr:cNvPr>
        <xdr:cNvSpPr/>
      </xdr:nvSpPr>
      <xdr:spPr>
        <a:xfrm>
          <a:off x="4495800" y="39433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25</xdr:row>
      <xdr:rowOff>28575</xdr:rowOff>
    </xdr:from>
    <xdr:to>
      <xdr:col>27</xdr:col>
      <xdr:colOff>85725</xdr:colOff>
      <xdr:row>26</xdr:row>
      <xdr:rowOff>133350</xdr:rowOff>
    </xdr:to>
    <xdr:sp macro="" textlink="">
      <xdr:nvSpPr>
        <xdr:cNvPr id="23" name="左大かっこ 22">
          <a:extLst>
            <a:ext uri="{FF2B5EF4-FFF2-40B4-BE49-F238E27FC236}">
              <a16:creationId xmlns:a16="http://schemas.microsoft.com/office/drawing/2014/main" id="{00000000-0008-0000-0700-000017000000}"/>
            </a:ext>
          </a:extLst>
        </xdr:cNvPr>
        <xdr:cNvSpPr/>
      </xdr:nvSpPr>
      <xdr:spPr>
        <a:xfrm flipH="1">
          <a:off x="5162550" y="39433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32</xdr:row>
      <xdr:rowOff>28575</xdr:rowOff>
    </xdr:from>
    <xdr:to>
      <xdr:col>23</xdr:col>
      <xdr:colOff>140969</xdr:colOff>
      <xdr:row>33</xdr:row>
      <xdr:rowOff>133350</xdr:rowOff>
    </xdr:to>
    <xdr:sp macro="" textlink="">
      <xdr:nvSpPr>
        <xdr:cNvPr id="24" name="左大かっこ 23">
          <a:extLst>
            <a:ext uri="{FF2B5EF4-FFF2-40B4-BE49-F238E27FC236}">
              <a16:creationId xmlns:a16="http://schemas.microsoft.com/office/drawing/2014/main" id="{00000000-0008-0000-0700-000018000000}"/>
            </a:ext>
          </a:extLst>
        </xdr:cNvPr>
        <xdr:cNvSpPr/>
      </xdr:nvSpPr>
      <xdr:spPr>
        <a:xfrm>
          <a:off x="4495800" y="50292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32</xdr:row>
      <xdr:rowOff>28575</xdr:rowOff>
    </xdr:from>
    <xdr:to>
      <xdr:col>27</xdr:col>
      <xdr:colOff>85725</xdr:colOff>
      <xdr:row>33</xdr:row>
      <xdr:rowOff>133350</xdr:rowOff>
    </xdr:to>
    <xdr:sp macro="" textlink="">
      <xdr:nvSpPr>
        <xdr:cNvPr id="25" name="左大かっこ 24">
          <a:extLst>
            <a:ext uri="{FF2B5EF4-FFF2-40B4-BE49-F238E27FC236}">
              <a16:creationId xmlns:a16="http://schemas.microsoft.com/office/drawing/2014/main" id="{00000000-0008-0000-0700-000019000000}"/>
            </a:ext>
          </a:extLst>
        </xdr:cNvPr>
        <xdr:cNvSpPr/>
      </xdr:nvSpPr>
      <xdr:spPr>
        <a:xfrm flipH="1">
          <a:off x="5162550" y="50292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39</xdr:row>
      <xdr:rowOff>28575</xdr:rowOff>
    </xdr:from>
    <xdr:to>
      <xdr:col>23</xdr:col>
      <xdr:colOff>140969</xdr:colOff>
      <xdr:row>40</xdr:row>
      <xdr:rowOff>133350</xdr:rowOff>
    </xdr:to>
    <xdr:sp macro="" textlink="">
      <xdr:nvSpPr>
        <xdr:cNvPr id="26" name="左大かっこ 25">
          <a:extLst>
            <a:ext uri="{FF2B5EF4-FFF2-40B4-BE49-F238E27FC236}">
              <a16:creationId xmlns:a16="http://schemas.microsoft.com/office/drawing/2014/main" id="{00000000-0008-0000-0700-00001A000000}"/>
            </a:ext>
          </a:extLst>
        </xdr:cNvPr>
        <xdr:cNvSpPr/>
      </xdr:nvSpPr>
      <xdr:spPr>
        <a:xfrm>
          <a:off x="4495800" y="61150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39</xdr:row>
      <xdr:rowOff>28575</xdr:rowOff>
    </xdr:from>
    <xdr:to>
      <xdr:col>27</xdr:col>
      <xdr:colOff>85725</xdr:colOff>
      <xdr:row>40</xdr:row>
      <xdr:rowOff>133350</xdr:rowOff>
    </xdr:to>
    <xdr:sp macro="" textlink="">
      <xdr:nvSpPr>
        <xdr:cNvPr id="27" name="左大かっこ 26">
          <a:extLst>
            <a:ext uri="{FF2B5EF4-FFF2-40B4-BE49-F238E27FC236}">
              <a16:creationId xmlns:a16="http://schemas.microsoft.com/office/drawing/2014/main" id="{00000000-0008-0000-0700-00001B000000}"/>
            </a:ext>
          </a:extLst>
        </xdr:cNvPr>
        <xdr:cNvSpPr/>
      </xdr:nvSpPr>
      <xdr:spPr>
        <a:xfrm flipH="1">
          <a:off x="5162550" y="61150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46</xdr:row>
      <xdr:rowOff>28575</xdr:rowOff>
    </xdr:from>
    <xdr:to>
      <xdr:col>23</xdr:col>
      <xdr:colOff>140969</xdr:colOff>
      <xdr:row>47</xdr:row>
      <xdr:rowOff>133350</xdr:rowOff>
    </xdr:to>
    <xdr:sp macro="" textlink="">
      <xdr:nvSpPr>
        <xdr:cNvPr id="28" name="左大かっこ 27">
          <a:extLst>
            <a:ext uri="{FF2B5EF4-FFF2-40B4-BE49-F238E27FC236}">
              <a16:creationId xmlns:a16="http://schemas.microsoft.com/office/drawing/2014/main" id="{00000000-0008-0000-0700-00001C000000}"/>
            </a:ext>
          </a:extLst>
        </xdr:cNvPr>
        <xdr:cNvSpPr/>
      </xdr:nvSpPr>
      <xdr:spPr>
        <a:xfrm>
          <a:off x="4495800" y="72009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46</xdr:row>
      <xdr:rowOff>28575</xdr:rowOff>
    </xdr:from>
    <xdr:to>
      <xdr:col>27</xdr:col>
      <xdr:colOff>85725</xdr:colOff>
      <xdr:row>47</xdr:row>
      <xdr:rowOff>133350</xdr:rowOff>
    </xdr:to>
    <xdr:sp macro="" textlink="">
      <xdr:nvSpPr>
        <xdr:cNvPr id="29" name="左大かっこ 28">
          <a:extLst>
            <a:ext uri="{FF2B5EF4-FFF2-40B4-BE49-F238E27FC236}">
              <a16:creationId xmlns:a16="http://schemas.microsoft.com/office/drawing/2014/main" id="{00000000-0008-0000-0700-00001D000000}"/>
            </a:ext>
          </a:extLst>
        </xdr:cNvPr>
        <xdr:cNvSpPr/>
      </xdr:nvSpPr>
      <xdr:spPr>
        <a:xfrm flipH="1">
          <a:off x="5162550" y="72009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53</xdr:row>
      <xdr:rowOff>28575</xdr:rowOff>
    </xdr:from>
    <xdr:to>
      <xdr:col>23</xdr:col>
      <xdr:colOff>140969</xdr:colOff>
      <xdr:row>54</xdr:row>
      <xdr:rowOff>133350</xdr:rowOff>
    </xdr:to>
    <xdr:sp macro="" textlink="">
      <xdr:nvSpPr>
        <xdr:cNvPr id="30" name="左大かっこ 29">
          <a:extLst>
            <a:ext uri="{FF2B5EF4-FFF2-40B4-BE49-F238E27FC236}">
              <a16:creationId xmlns:a16="http://schemas.microsoft.com/office/drawing/2014/main" id="{00000000-0008-0000-0700-00001E000000}"/>
            </a:ext>
          </a:extLst>
        </xdr:cNvPr>
        <xdr:cNvSpPr/>
      </xdr:nvSpPr>
      <xdr:spPr>
        <a:xfrm>
          <a:off x="4495800" y="82867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53</xdr:row>
      <xdr:rowOff>28575</xdr:rowOff>
    </xdr:from>
    <xdr:to>
      <xdr:col>27</xdr:col>
      <xdr:colOff>85725</xdr:colOff>
      <xdr:row>54</xdr:row>
      <xdr:rowOff>133350</xdr:rowOff>
    </xdr:to>
    <xdr:sp macro="" textlink="">
      <xdr:nvSpPr>
        <xdr:cNvPr id="31" name="左大かっこ 30">
          <a:extLst>
            <a:ext uri="{FF2B5EF4-FFF2-40B4-BE49-F238E27FC236}">
              <a16:creationId xmlns:a16="http://schemas.microsoft.com/office/drawing/2014/main" id="{00000000-0008-0000-0700-00001F000000}"/>
            </a:ext>
          </a:extLst>
        </xdr:cNvPr>
        <xdr:cNvSpPr/>
      </xdr:nvSpPr>
      <xdr:spPr>
        <a:xfrm flipH="1">
          <a:off x="5162550" y="82867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60</xdr:row>
      <xdr:rowOff>28575</xdr:rowOff>
    </xdr:from>
    <xdr:to>
      <xdr:col>23</xdr:col>
      <xdr:colOff>140969</xdr:colOff>
      <xdr:row>61</xdr:row>
      <xdr:rowOff>133350</xdr:rowOff>
    </xdr:to>
    <xdr:sp macro="" textlink="">
      <xdr:nvSpPr>
        <xdr:cNvPr id="32" name="左大かっこ 31">
          <a:extLst>
            <a:ext uri="{FF2B5EF4-FFF2-40B4-BE49-F238E27FC236}">
              <a16:creationId xmlns:a16="http://schemas.microsoft.com/office/drawing/2014/main" id="{00000000-0008-0000-0700-000020000000}"/>
            </a:ext>
          </a:extLst>
        </xdr:cNvPr>
        <xdr:cNvSpPr/>
      </xdr:nvSpPr>
      <xdr:spPr>
        <a:xfrm>
          <a:off x="4495800" y="93726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60</xdr:row>
      <xdr:rowOff>28575</xdr:rowOff>
    </xdr:from>
    <xdr:to>
      <xdr:col>27</xdr:col>
      <xdr:colOff>85725</xdr:colOff>
      <xdr:row>61</xdr:row>
      <xdr:rowOff>133350</xdr:rowOff>
    </xdr:to>
    <xdr:sp macro="" textlink="">
      <xdr:nvSpPr>
        <xdr:cNvPr id="33" name="左大かっこ 32">
          <a:extLst>
            <a:ext uri="{FF2B5EF4-FFF2-40B4-BE49-F238E27FC236}">
              <a16:creationId xmlns:a16="http://schemas.microsoft.com/office/drawing/2014/main" id="{00000000-0008-0000-0700-000021000000}"/>
            </a:ext>
          </a:extLst>
        </xdr:cNvPr>
        <xdr:cNvSpPr/>
      </xdr:nvSpPr>
      <xdr:spPr>
        <a:xfrm flipH="1">
          <a:off x="5162550" y="93726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152400</xdr:colOff>
      <xdr:row>1</xdr:row>
      <xdr:rowOff>66675</xdr:rowOff>
    </xdr:from>
    <xdr:to>
      <xdr:col>51</xdr:col>
      <xdr:colOff>238125</xdr:colOff>
      <xdr:row>5</xdr:row>
      <xdr:rowOff>133350</xdr:rowOff>
    </xdr:to>
    <xdr:sp macro="" textlink="">
      <xdr:nvSpPr>
        <xdr:cNvPr id="34" name="テキスト ボックス 33">
          <a:extLst>
            <a:ext uri="{FF2B5EF4-FFF2-40B4-BE49-F238E27FC236}">
              <a16:creationId xmlns:a16="http://schemas.microsoft.com/office/drawing/2014/main" id="{49AD25F9-04CC-4845-9BAB-E764689A8A93}"/>
            </a:ext>
          </a:extLst>
        </xdr:cNvPr>
        <xdr:cNvSpPr txBox="1"/>
      </xdr:nvSpPr>
      <xdr:spPr>
        <a:xfrm>
          <a:off x="7391400" y="238125"/>
          <a:ext cx="3076575" cy="70485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・黄色のセルを記入してください。</a:t>
          </a:r>
          <a:endParaRPr lang="en-US" altLang="ja-JP" sz="1100" b="1" i="0" baseline="0">
            <a:solidFill>
              <a:srgbClr val="FF0000"/>
            </a:solidFill>
            <a:effectLst/>
            <a:latin typeface="+mn-ea"/>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45</xdr:col>
      <xdr:colOff>121228</xdr:colOff>
      <xdr:row>51</xdr:row>
      <xdr:rowOff>124165</xdr:rowOff>
    </xdr:from>
    <xdr:to>
      <xdr:col>47</xdr:col>
      <xdr:colOff>577613</xdr:colOff>
      <xdr:row>54</xdr:row>
      <xdr:rowOff>127221</xdr:rowOff>
    </xdr:to>
    <xdr:sp macro="" textlink="">
      <xdr:nvSpPr>
        <xdr:cNvPr id="2" name="吹き出し: 四角形 1">
          <a:extLst>
            <a:ext uri="{FF2B5EF4-FFF2-40B4-BE49-F238E27FC236}">
              <a16:creationId xmlns:a16="http://schemas.microsoft.com/office/drawing/2014/main" id="{00000000-0008-0000-0800-000002000000}"/>
            </a:ext>
          </a:extLst>
        </xdr:cNvPr>
        <xdr:cNvSpPr/>
      </xdr:nvSpPr>
      <xdr:spPr>
        <a:xfrm>
          <a:off x="6788728" y="8788400"/>
          <a:ext cx="1231085" cy="0"/>
        </a:xfrm>
        <a:prstGeom prst="wedgeRectCallout">
          <a:avLst>
            <a:gd name="adj1" fmla="val -57192"/>
            <a:gd name="adj2" fmla="val -59286"/>
          </a:avLst>
        </a:prstGeom>
        <a:solidFill>
          <a:schemeClr val="accent2">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rgbClr val="FF0000"/>
              </a:solidFill>
            </a:rPr>
            <a:t>修正　</a:t>
          </a:r>
        </a:p>
      </xdr:txBody>
    </xdr:sp>
    <xdr:clientData/>
  </xdr:twoCellAnchor>
  <xdr:twoCellAnchor>
    <xdr:from>
      <xdr:col>45</xdr:col>
      <xdr:colOff>40409</xdr:colOff>
      <xdr:row>56</xdr:row>
      <xdr:rowOff>150091</xdr:rowOff>
    </xdr:from>
    <xdr:to>
      <xdr:col>51</xdr:col>
      <xdr:colOff>415637</xdr:colOff>
      <xdr:row>60</xdr:row>
      <xdr:rowOff>57727</xdr:rowOff>
    </xdr:to>
    <xdr:sp macro="" textlink="">
      <xdr:nvSpPr>
        <xdr:cNvPr id="5" name="吹き出し: 四角形 4">
          <a:extLst>
            <a:ext uri="{FF2B5EF4-FFF2-40B4-BE49-F238E27FC236}">
              <a16:creationId xmlns:a16="http://schemas.microsoft.com/office/drawing/2014/main" id="{00000000-0008-0000-0800-000005000000}"/>
            </a:ext>
          </a:extLst>
        </xdr:cNvPr>
        <xdr:cNvSpPr/>
      </xdr:nvSpPr>
      <xdr:spPr>
        <a:xfrm>
          <a:off x="6707909" y="8788400"/>
          <a:ext cx="3664528" cy="0"/>
        </a:xfrm>
        <a:prstGeom prst="wedgeRectCallout">
          <a:avLst>
            <a:gd name="adj1" fmla="val -57192"/>
            <a:gd name="adj2" fmla="val -59286"/>
          </a:avLst>
        </a:prstGeom>
        <a:solidFill>
          <a:schemeClr val="accent2">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rgbClr val="FF0000"/>
              </a:solidFill>
            </a:rPr>
            <a:t>アンケートの形が決まったら、集計用のシートもつくる</a:t>
          </a:r>
        </a:p>
      </xdr:txBody>
    </xdr:sp>
    <xdr:clientData/>
  </xdr:twoCellAnchor>
  <xdr:twoCellAnchor>
    <xdr:from>
      <xdr:col>7</xdr:col>
      <xdr:colOff>60961</xdr:colOff>
      <xdr:row>23</xdr:row>
      <xdr:rowOff>170591</xdr:rowOff>
    </xdr:from>
    <xdr:to>
      <xdr:col>7</xdr:col>
      <xdr:colOff>124199</xdr:colOff>
      <xdr:row>27</xdr:row>
      <xdr:rowOff>162560</xdr:rowOff>
    </xdr:to>
    <xdr:sp macro="" textlink="">
      <xdr:nvSpPr>
        <xdr:cNvPr id="6" name="左中かっこ 5">
          <a:extLst>
            <a:ext uri="{FF2B5EF4-FFF2-40B4-BE49-F238E27FC236}">
              <a16:creationId xmlns:a16="http://schemas.microsoft.com/office/drawing/2014/main" id="{00000000-0008-0000-0800-000006000000}"/>
            </a:ext>
          </a:extLst>
        </xdr:cNvPr>
        <xdr:cNvSpPr/>
      </xdr:nvSpPr>
      <xdr:spPr>
        <a:xfrm>
          <a:off x="1178561" y="4304441"/>
          <a:ext cx="63238" cy="703169"/>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448235</xdr:colOff>
      <xdr:row>42</xdr:row>
      <xdr:rowOff>190502</xdr:rowOff>
    </xdr:from>
    <xdr:to>
      <xdr:col>15</xdr:col>
      <xdr:colOff>246528</xdr:colOff>
      <xdr:row>44</xdr:row>
      <xdr:rowOff>123825</xdr:rowOff>
    </xdr:to>
    <xdr:sp macro="" textlink="">
      <xdr:nvSpPr>
        <xdr:cNvPr id="2" name="テキスト ボックス 1">
          <a:extLst>
            <a:ext uri="{FF2B5EF4-FFF2-40B4-BE49-F238E27FC236}">
              <a16:creationId xmlns:a16="http://schemas.microsoft.com/office/drawing/2014/main" id="{A7AA1D20-6B79-459E-9F6F-5E41C0AD3B89}"/>
            </a:ext>
          </a:extLst>
        </xdr:cNvPr>
        <xdr:cNvSpPr txBox="1"/>
      </xdr:nvSpPr>
      <xdr:spPr>
        <a:xfrm>
          <a:off x="7391960" y="8096252"/>
          <a:ext cx="2541493" cy="333373"/>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000" b="0" i="0" baseline="0">
              <a:solidFill>
                <a:schemeClr val="dk1"/>
              </a:solidFill>
              <a:effectLst/>
              <a:latin typeface="+mn-lt"/>
              <a:ea typeface="+mn-ea"/>
              <a:cs typeface="+mn-cs"/>
            </a:rPr>
            <a:t>プルダウンより「レ」を選択してください。</a:t>
          </a:r>
          <a:endParaRPr kumimoji="1" lang="ja-JP" altLang="en-US" sz="1000"/>
        </a:p>
      </xdr:txBody>
    </xdr:sp>
    <xdr:clientData/>
  </xdr:twoCellAnchor>
  <xdr:twoCellAnchor>
    <xdr:from>
      <xdr:col>11</xdr:col>
      <xdr:colOff>100853</xdr:colOff>
      <xdr:row>37</xdr:row>
      <xdr:rowOff>0</xdr:rowOff>
    </xdr:from>
    <xdr:to>
      <xdr:col>11</xdr:col>
      <xdr:colOff>336177</xdr:colOff>
      <xdr:row>50</xdr:row>
      <xdr:rowOff>1</xdr:rowOff>
    </xdr:to>
    <xdr:sp macro="" textlink="">
      <xdr:nvSpPr>
        <xdr:cNvPr id="3" name="右中かっこ 2">
          <a:extLst>
            <a:ext uri="{FF2B5EF4-FFF2-40B4-BE49-F238E27FC236}">
              <a16:creationId xmlns:a16="http://schemas.microsoft.com/office/drawing/2014/main" id="{DD4DB48E-7555-0ADB-A62C-1E143462AE78}"/>
            </a:ext>
          </a:extLst>
        </xdr:cNvPr>
        <xdr:cNvSpPr/>
      </xdr:nvSpPr>
      <xdr:spPr>
        <a:xfrm>
          <a:off x="7026088" y="7182971"/>
          <a:ext cx="235324" cy="2498912"/>
        </a:xfrm>
        <a:prstGeom prst="righ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0</xdr:colOff>
      <xdr:row>3</xdr:row>
      <xdr:rowOff>142875</xdr:rowOff>
    </xdr:from>
    <xdr:to>
      <xdr:col>16</xdr:col>
      <xdr:colOff>333375</xdr:colOff>
      <xdr:row>17</xdr:row>
      <xdr:rowOff>47625</xdr:rowOff>
    </xdr:to>
    <xdr:sp macro="" textlink="">
      <xdr:nvSpPr>
        <xdr:cNvPr id="4" name="テキスト ボックス 3">
          <a:extLst>
            <a:ext uri="{FF2B5EF4-FFF2-40B4-BE49-F238E27FC236}">
              <a16:creationId xmlns:a16="http://schemas.microsoft.com/office/drawing/2014/main" id="{1DC77054-CA98-473E-BDFA-74B95DFB2A8C}"/>
            </a:ext>
          </a:extLst>
        </xdr:cNvPr>
        <xdr:cNvSpPr txBox="1"/>
      </xdr:nvSpPr>
      <xdr:spPr>
        <a:xfrm>
          <a:off x="7629525" y="685800"/>
          <a:ext cx="3076575" cy="20955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lt"/>
              <a:ea typeface="+mn-ea"/>
              <a:cs typeface="+mn-cs"/>
            </a:rPr>
            <a:t>・白色セルで青文字が入力されているセルは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変更があったセルを直接修正してください。</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ja-JP" altLang="en-US" sz="1050" b="1">
            <a:solidFill>
              <a:srgbClr val="FF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11</xdr:col>
      <xdr:colOff>495548</xdr:colOff>
      <xdr:row>24</xdr:row>
      <xdr:rowOff>40218</xdr:rowOff>
    </xdr:from>
    <xdr:to>
      <xdr:col>15</xdr:col>
      <xdr:colOff>285374</xdr:colOff>
      <xdr:row>27</xdr:row>
      <xdr:rowOff>63500</xdr:rowOff>
    </xdr:to>
    <xdr:sp macro="" textlink="">
      <xdr:nvSpPr>
        <xdr:cNvPr id="2" name="テキスト ボックス 1">
          <a:extLst>
            <a:ext uri="{FF2B5EF4-FFF2-40B4-BE49-F238E27FC236}">
              <a16:creationId xmlns:a16="http://schemas.microsoft.com/office/drawing/2014/main" id="{29173C05-E3C6-488E-A544-2F0C836451B1}"/>
            </a:ext>
          </a:extLst>
        </xdr:cNvPr>
        <xdr:cNvSpPr txBox="1"/>
      </xdr:nvSpPr>
      <xdr:spPr>
        <a:xfrm>
          <a:off x="7226548" y="5077885"/>
          <a:ext cx="2541493" cy="531282"/>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000" b="0" i="0" baseline="0">
              <a:solidFill>
                <a:schemeClr val="dk1"/>
              </a:solidFill>
              <a:effectLst/>
              <a:latin typeface="+mn-lt"/>
              <a:ea typeface="+mn-ea"/>
              <a:cs typeface="+mn-cs"/>
            </a:rPr>
            <a:t>該当するものにプルダウンより選択して「レ」を入れてください。</a:t>
          </a:r>
          <a:endParaRPr kumimoji="1" lang="ja-JP" altLang="en-US" sz="1000"/>
        </a:p>
      </xdr:txBody>
    </xdr:sp>
    <xdr:clientData/>
  </xdr:twoCellAnchor>
  <xdr:twoCellAnchor>
    <xdr:from>
      <xdr:col>11</xdr:col>
      <xdr:colOff>84665</xdr:colOff>
      <xdr:row>19</xdr:row>
      <xdr:rowOff>105833</xdr:rowOff>
    </xdr:from>
    <xdr:to>
      <xdr:col>11</xdr:col>
      <xdr:colOff>328082</xdr:colOff>
      <xdr:row>31</xdr:row>
      <xdr:rowOff>31750</xdr:rowOff>
    </xdr:to>
    <xdr:sp macro="" textlink="">
      <xdr:nvSpPr>
        <xdr:cNvPr id="3" name="右中かっこ 2">
          <a:extLst>
            <a:ext uri="{FF2B5EF4-FFF2-40B4-BE49-F238E27FC236}">
              <a16:creationId xmlns:a16="http://schemas.microsoft.com/office/drawing/2014/main" id="{2CB06E5A-B76F-4D8F-AF22-D2228E3D8961}"/>
            </a:ext>
          </a:extLst>
        </xdr:cNvPr>
        <xdr:cNvSpPr/>
      </xdr:nvSpPr>
      <xdr:spPr>
        <a:xfrm>
          <a:off x="6815665" y="4296833"/>
          <a:ext cx="243417" cy="1957917"/>
        </a:xfrm>
        <a:prstGeom prst="righ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144992</xdr:colOff>
      <xdr:row>3</xdr:row>
      <xdr:rowOff>104774</xdr:rowOff>
    </xdr:from>
    <xdr:to>
      <xdr:col>15</xdr:col>
      <xdr:colOff>469900</xdr:colOff>
      <xdr:row>15</xdr:row>
      <xdr:rowOff>38100</xdr:rowOff>
    </xdr:to>
    <xdr:sp macro="" textlink="">
      <xdr:nvSpPr>
        <xdr:cNvPr id="5" name="テキスト ボックス 4">
          <a:extLst>
            <a:ext uri="{FF2B5EF4-FFF2-40B4-BE49-F238E27FC236}">
              <a16:creationId xmlns:a16="http://schemas.microsoft.com/office/drawing/2014/main" id="{880BEF19-C143-4B1B-9A67-13A9E8585503}"/>
            </a:ext>
          </a:extLst>
        </xdr:cNvPr>
        <xdr:cNvSpPr txBox="1"/>
      </xdr:nvSpPr>
      <xdr:spPr>
        <a:xfrm>
          <a:off x="6860117" y="619124"/>
          <a:ext cx="3068108" cy="2343151"/>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rgbClr val="FF0000"/>
              </a:solidFill>
              <a:effectLst/>
              <a:latin typeface="+mn-lt"/>
              <a:ea typeface="+mn-ea"/>
              <a:cs typeface="+mn-cs"/>
            </a:rPr>
            <a:t>・本シートは中堅・中小企業のみご提出ください。</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lt"/>
              <a:ea typeface="+mn-ea"/>
              <a:cs typeface="+mn-cs"/>
            </a:rPr>
            <a:t>・白色セルで青文字が入力されているセルは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変更があったセルを直接修正してください。</a:t>
          </a:r>
          <a:endParaRPr lang="ja-JP" altLang="ja-JP">
            <a:solidFill>
              <a:srgbClr val="FF0000"/>
            </a:solidFill>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KC002\&#31649;&#29702;&#30740;&#20462;&#29677;\&#31649;&#30740;&#20849;&#36890;&#25991;&#26360;\&#12467;&#12540;&#12473;&#23455;&#26045;&#23450;&#22411;&#25991;\&#35413;&#20385;&#26360;v2.0\&#35413;&#20385;&#26360;Ver.2.0(win).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Tsrfl011\04.&#30740;&#20462;&#12539;&#27966;&#36963;&#26989;&#21209;G\000%20&#20250;&#31038;\&#23554;&#38272;&#23478;&#27966;&#36963;\&#12363;&#34892;\&#12369;\KTX\2023\ODA&#30003;&#35531;&#26360;&#39006;%20Ver9.1%20KTX&#20304;&#12293;&#26408;(20230725)Rev02.xlsx" TargetMode="External"/><Relationship Id="rId1" Type="http://schemas.openxmlformats.org/officeDocument/2006/relationships/externalLinkPath" Target="file:///\\tsrfl011\04.&#30740;&#20462;&#12539;&#27966;&#36963;&#26989;&#21209;G\000%20&#20250;&#31038;\&#23554;&#38272;&#23478;&#27966;&#36963;\&#12363;&#34892;\&#12369;\KTX\2023\ODA&#30003;&#35531;&#26360;&#39006;%20Ver9.1%20KTX&#20304;&#12293;&#26408;(20230725)Rev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srfl011\TKC-G\&#30740;&#20462;&#25285;&#24403;\A&#65306;&#12288;&#12467;&#12540;&#12473;&#38306;&#36899;\1&#65306;&#12288;&#12467;&#12540;&#12473;&#27598;\(2)%20&#27161;&#28310;&#26360;&#24335;\&#9733;2022&#24180;&#24230;%20&#27161;&#28310;&#26360;&#24335;&#9733;\1.%20&#12467;&#12540;&#12473;&#12501;&#12457;&#12523;&#12480;\f.%20&#35211;&#23398;\&#12496;&#12473;&#30330;&#27880;&#26360;&#12539;&#20132;&#36890;&#36027;&#26126;&#3204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Ykc002\&#27083;&#36896;&#25903;&#25588;&#35506;\&#20107;&#26989;&#27598;\2004&#39640;&#24230;IT\04%20IT&#28023;&#22806;&#30740;&#20462;\d.&#27010;&#31639;&#25173;&#12356;\&#28023;&#30740;&#12497;&#12483;&#12463;(PHFE2W).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質問票"/>
      <sheetName val="000000"/>
      <sheetName val="集計表"/>
      <sheetName val="報告書"/>
      <sheetName val="入力データ"/>
      <sheetName val="S2様式【A,B】"/>
      <sheetName val="S2様式【C】"/>
      <sheetName val="S2経過反省表"/>
      <sheetName val="S2評価の考え方"/>
      <sheetName val="1軸"/>
      <sheetName val="7軸"/>
      <sheetName val="11軸"/>
      <sheetName val="2軸"/>
      <sheetName val="6軸"/>
      <sheetName val="12軸"/>
      <sheetName val="海外部品"/>
      <sheetName val="#REF!"/>
      <sheetName val="台数シュミレーション"/>
      <sheetName val="旧96下"/>
      <sheetName val="安着"/>
      <sheetName val="安着連絡"/>
      <sheetName val="リコンファーム"/>
      <sheetName val="Sheet1"/>
      <sheetName val="名前"/>
      <sheetName val="（分野）"/>
      <sheetName val="非表示"/>
    </sheetNames>
    <sheetDataSet>
      <sheetData sheetId="0" refreshError="1">
        <row r="1">
          <cell r="A1" t="str">
            <v>EVALUATION QUESTIONNAIRE</v>
          </cell>
        </row>
        <row r="2">
          <cell r="A2" t="str">
            <v>(Please submit this questionnaire to your course coordinator on March 15.)</v>
          </cell>
        </row>
        <row r="4">
          <cell r="B4" t="str">
            <v>01-ASCM</v>
          </cell>
        </row>
        <row r="5">
          <cell r="B5" t="str">
            <v>The Program on Corporate Management for the ASEAN Food Industry</v>
          </cell>
        </row>
        <row r="7">
          <cell r="B7" t="str">
            <v>4 March to 15 March ,2002</v>
          </cell>
          <cell r="C7" t="str">
            <v>2002年3月4日～3月15日</v>
          </cell>
          <cell r="E7" t="str">
            <v>2Ｗ</v>
          </cell>
        </row>
        <row r="9">
          <cell r="A9" t="str">
            <v xml:space="preserve">NAME : </v>
          </cell>
          <cell r="C9" t="str">
            <v>TRAINEE NUMBER :</v>
          </cell>
        </row>
        <row r="11">
          <cell r="A11" t="str">
            <v>COUNTRY:</v>
          </cell>
        </row>
        <row r="13">
          <cell r="A13" t="str">
            <v>BUSINESS FIELD:</v>
          </cell>
        </row>
        <row r="15">
          <cell r="A15" t="str">
            <v>LEVEL OF POSITION:</v>
          </cell>
        </row>
        <row r="17">
          <cell r="A17" t="str">
            <v>NUMBER OF EMPLOYEES:</v>
          </cell>
        </row>
        <row r="26">
          <cell r="A26" t="str">
            <v xml:space="preserve"> </v>
          </cell>
        </row>
        <row r="34">
          <cell r="A34" t="str">
            <v>1-1. Please write down your evaluation of the lectures.</v>
          </cell>
        </row>
        <row r="36">
          <cell r="A36" t="str">
            <v xml:space="preserve">  (1) Level of interest in the subject</v>
          </cell>
        </row>
        <row r="37">
          <cell r="A37" t="str">
            <v xml:space="preserve">  (2) Degree of your understanding of the lecture</v>
          </cell>
        </row>
        <row r="38">
          <cell r="A38" t="str">
            <v xml:space="preserve">  (3) Usefulness to your company or organization</v>
          </cell>
        </row>
        <row r="39">
          <cell r="A39" t="str">
            <v>＊Please write down any comments you have on the good / bad points of the lectures.</v>
          </cell>
        </row>
        <row r="41">
          <cell r="A41" t="str">
            <v>No.</v>
          </cell>
          <cell r="B41" t="str">
            <v>Subject</v>
          </cell>
          <cell r="C41" t="str">
            <v>Level of 
interest</v>
          </cell>
          <cell r="D41" t="str">
            <v>Degree of  understanding</v>
          </cell>
          <cell r="E41" t="str">
            <v>Usefulness</v>
          </cell>
        </row>
        <row r="42">
          <cell r="A42" t="str">
            <v>1-1-1</v>
          </cell>
          <cell r="B42" t="str">
            <v>Management Strategy</v>
          </cell>
          <cell r="C42" t="str">
            <v>A B C D E</v>
          </cell>
          <cell r="D42" t="str">
            <v>A B C D E</v>
          </cell>
          <cell r="E42" t="str">
            <v>A B C D E</v>
          </cell>
        </row>
        <row r="43">
          <cell r="B43" t="str">
            <v>Mr.Toshihiko KOJIMA (Mar.4)</v>
          </cell>
        </row>
        <row r="44">
          <cell r="A44" t="str">
            <v>Comments:</v>
          </cell>
        </row>
        <row r="45">
          <cell r="A45" t="str">
            <v>1-1-2</v>
          </cell>
          <cell r="B45" t="str">
            <v>Quality Control of the Food Industry①</v>
          </cell>
          <cell r="C45" t="str">
            <v>A B C D E</v>
          </cell>
          <cell r="D45" t="str">
            <v>A B C D E</v>
          </cell>
          <cell r="E45" t="str">
            <v>A B C D E</v>
          </cell>
        </row>
        <row r="46">
          <cell r="B46" t="str">
            <v>Mr.Osamu TANNO (Mar.6)</v>
          </cell>
        </row>
        <row r="47">
          <cell r="A47" t="str">
            <v>Comments:</v>
          </cell>
        </row>
        <row r="48">
          <cell r="A48" t="str">
            <v>1-1-3</v>
          </cell>
          <cell r="B48" t="str">
            <v>Quality Control of the Food Industry②</v>
          </cell>
          <cell r="C48" t="str">
            <v>A B C D E</v>
          </cell>
          <cell r="D48" t="str">
            <v>A B C D E</v>
          </cell>
          <cell r="E48" t="str">
            <v>A B C D E</v>
          </cell>
        </row>
        <row r="49">
          <cell r="B49" t="str">
            <v>Mr.Osamu TANNO (Mar.6)</v>
          </cell>
        </row>
        <row r="50">
          <cell r="A50" t="str">
            <v>Comments:</v>
          </cell>
        </row>
        <row r="51">
          <cell r="A51" t="str">
            <v>1-1-4</v>
          </cell>
          <cell r="B51" t="str">
            <v>Keypoints of KAIZEN Activities</v>
          </cell>
          <cell r="C51" t="str">
            <v>A B C D E</v>
          </cell>
          <cell r="D51" t="str">
            <v>A B C D E</v>
          </cell>
          <cell r="E51" t="str">
            <v>A B C D E</v>
          </cell>
        </row>
        <row r="52">
          <cell r="B52" t="str">
            <v>Mr.Momoharu IIJIMA (Mar.7))</v>
          </cell>
        </row>
        <row r="53">
          <cell r="A53" t="str">
            <v>Comments:</v>
          </cell>
        </row>
        <row r="54">
          <cell r="A54" t="str">
            <v>1-1-5</v>
          </cell>
          <cell r="B54" t="str">
            <v>The Recent Tendency of the Japanese Food Market and Characteristics</v>
          </cell>
          <cell r="C54" t="str">
            <v>A B C D E</v>
          </cell>
          <cell r="D54" t="str">
            <v>A B C D E</v>
          </cell>
          <cell r="E54" t="str">
            <v>A B C D E</v>
          </cell>
        </row>
        <row r="55">
          <cell r="B55" t="str">
            <v>Mr.Yasuyuki SEI (Mar.8)</v>
          </cell>
        </row>
        <row r="56">
          <cell r="A56" t="str">
            <v>Comments:</v>
          </cell>
        </row>
        <row r="57">
          <cell r="A57" t="str">
            <v>1-1-6</v>
          </cell>
          <cell r="B57" t="str">
            <v>Marketing and Sales Promotion</v>
          </cell>
          <cell r="C57" t="str">
            <v>A B C D E</v>
          </cell>
          <cell r="D57" t="str">
            <v>A B C D E</v>
          </cell>
          <cell r="E57" t="str">
            <v>A B C D E</v>
          </cell>
        </row>
        <row r="58">
          <cell r="B58" t="str">
            <v>Mr.Yoshizo IGA (Mar.11)</v>
          </cell>
        </row>
        <row r="59">
          <cell r="A59" t="str">
            <v>Comments:</v>
          </cell>
        </row>
        <row r="60">
          <cell r="A60" t="str">
            <v>1-1-7</v>
          </cell>
          <cell r="C60" t="str">
            <v>A B C D E</v>
          </cell>
          <cell r="D60" t="str">
            <v>A B C D E</v>
          </cell>
          <cell r="E60" t="str">
            <v>A B C D E</v>
          </cell>
        </row>
        <row r="62">
          <cell r="A62" t="str">
            <v>Comments:</v>
          </cell>
        </row>
        <row r="63">
          <cell r="A63" t="str">
            <v>1-1-8</v>
          </cell>
          <cell r="B63" t="str">
            <v>Malti-Machine Handling Design</v>
          </cell>
          <cell r="C63" t="str">
            <v>A B C D E</v>
          </cell>
          <cell r="D63" t="str">
            <v>A B C D E</v>
          </cell>
          <cell r="E63" t="str">
            <v>A B C D E</v>
          </cell>
        </row>
        <row r="64">
          <cell r="B64" t="str">
            <v>Mr.Momoharu IIJIMA (Oct.31)</v>
          </cell>
        </row>
        <row r="65">
          <cell r="A65" t="str">
            <v>Comments:</v>
          </cell>
        </row>
        <row r="66">
          <cell r="A66" t="str">
            <v>1-1-9</v>
          </cell>
          <cell r="B66" t="str">
            <v>Line Balancing Type Process</v>
          </cell>
          <cell r="C66" t="str">
            <v>A B C D E</v>
          </cell>
          <cell r="D66" t="str">
            <v>A B C D E</v>
          </cell>
          <cell r="E66" t="str">
            <v>A B C D E</v>
          </cell>
        </row>
        <row r="67">
          <cell r="B67" t="str">
            <v>Mr.Momoharu IIJIMA (Oct.31)</v>
          </cell>
        </row>
        <row r="68">
          <cell r="A68" t="str">
            <v>Comments:</v>
          </cell>
        </row>
        <row r="69">
          <cell r="A69" t="str">
            <v>1-1-10</v>
          </cell>
          <cell r="B69" t="str">
            <v>Applied Analysis Using Pareto Diagram</v>
          </cell>
          <cell r="C69" t="str">
            <v>A B C D E</v>
          </cell>
          <cell r="D69" t="str">
            <v>A B C D E</v>
          </cell>
          <cell r="E69" t="str">
            <v>A B C D E</v>
          </cell>
        </row>
        <row r="70">
          <cell r="B70" t="str">
            <v>Mr.Shoji AMAI (Nov.1)</v>
          </cell>
        </row>
        <row r="71">
          <cell r="A71" t="str">
            <v>Comments:</v>
          </cell>
        </row>
        <row r="72">
          <cell r="A72" t="str">
            <v>1-1-11</v>
          </cell>
          <cell r="B72" t="str">
            <v>Affinity Diagram Method And Converting Ploblems</v>
          </cell>
          <cell r="C72" t="str">
            <v>A B C D E</v>
          </cell>
          <cell r="D72" t="str">
            <v>A B C D E</v>
          </cell>
          <cell r="E72" t="str">
            <v>A B C D E</v>
          </cell>
        </row>
        <row r="73">
          <cell r="B73" t="str">
            <v>Mr.Shoji AMAI (Nov.1)</v>
          </cell>
        </row>
        <row r="74">
          <cell r="A74" t="str">
            <v>Comments:</v>
          </cell>
        </row>
        <row r="75">
          <cell r="A75" t="str">
            <v>1-1-12</v>
          </cell>
          <cell r="B75" t="str">
            <v>Case Study of IE</v>
          </cell>
          <cell r="C75" t="str">
            <v>A B C D E</v>
          </cell>
          <cell r="D75" t="str">
            <v>A B C D E</v>
          </cell>
          <cell r="E75" t="str">
            <v>A B C D E</v>
          </cell>
        </row>
        <row r="76">
          <cell r="B76" t="str">
            <v>Mr.Shigenobu WADA, Mr.Shoji AMAI (Nov.2)</v>
          </cell>
        </row>
        <row r="77">
          <cell r="A77" t="str">
            <v>Comments:</v>
          </cell>
        </row>
        <row r="78">
          <cell r="A78" t="str">
            <v>1-1-13</v>
          </cell>
          <cell r="B78" t="str">
            <v>Applied Analysis Using Histograms</v>
          </cell>
          <cell r="C78" t="str">
            <v>A B C D E</v>
          </cell>
          <cell r="D78" t="str">
            <v>A B C D E</v>
          </cell>
          <cell r="E78" t="str">
            <v>A B C D E</v>
          </cell>
        </row>
        <row r="79">
          <cell r="B79" t="str">
            <v>Mr.Eiichi ISHII (Nov.5)</v>
          </cell>
        </row>
        <row r="80">
          <cell r="A80" t="str">
            <v>Comments:</v>
          </cell>
        </row>
        <row r="81">
          <cell r="A81" t="str">
            <v>1-1-14</v>
          </cell>
          <cell r="B81" t="str">
            <v>Applied Analysis Using Control Charts</v>
          </cell>
          <cell r="C81" t="str">
            <v>A B C D E</v>
          </cell>
          <cell r="D81" t="str">
            <v>A B C D E</v>
          </cell>
          <cell r="E81" t="str">
            <v>A B C D E</v>
          </cell>
        </row>
        <row r="82">
          <cell r="B82" t="str">
            <v>Mr.Eiichi ISHII (Nov.5)</v>
          </cell>
        </row>
        <row r="83">
          <cell r="A83" t="str">
            <v>Comments:</v>
          </cell>
        </row>
        <row r="84">
          <cell r="A84" t="str">
            <v>1-1-15</v>
          </cell>
          <cell r="B84" t="str">
            <v>Case study of QC</v>
          </cell>
          <cell r="C84" t="str">
            <v>A B C D E</v>
          </cell>
          <cell r="D84" t="str">
            <v>A B C D E</v>
          </cell>
          <cell r="E84" t="str">
            <v>A B C D E</v>
          </cell>
        </row>
        <row r="85">
          <cell r="B85" t="str">
            <v>Mr.Shigenobu WADA, Mr.Shoji AMAI (Nov.6)</v>
          </cell>
        </row>
        <row r="86">
          <cell r="A86" t="str">
            <v>Comments:</v>
          </cell>
        </row>
        <row r="87">
          <cell r="A87" t="str">
            <v>1-1-16</v>
          </cell>
          <cell r="B87" t="str">
            <v>Implementation of JIT Production System</v>
          </cell>
          <cell r="C87" t="str">
            <v>A B C D E</v>
          </cell>
          <cell r="D87" t="str">
            <v>A B C D E</v>
          </cell>
          <cell r="E87" t="str">
            <v>A B C D E</v>
          </cell>
        </row>
        <row r="88">
          <cell r="B88" t="str">
            <v>Mr.Noriyuki OKAZAKI (Nov.7)</v>
          </cell>
        </row>
        <row r="89">
          <cell r="A89" t="str">
            <v>Comments:</v>
          </cell>
        </row>
        <row r="90">
          <cell r="A90" t="str">
            <v>1-1-17</v>
          </cell>
          <cell r="B90" t="str">
            <v>IN-Plant Exercise</v>
          </cell>
          <cell r="C90" t="str">
            <v>A B C D E</v>
          </cell>
          <cell r="D90" t="str">
            <v>A B C D E</v>
          </cell>
          <cell r="E90" t="str">
            <v>A B C D E</v>
          </cell>
        </row>
        <row r="91">
          <cell r="B91" t="str">
            <v>Mr.WADA, Mr.IIJIMA, Mr.AMAI (Nov.12)</v>
          </cell>
        </row>
        <row r="92">
          <cell r="A92" t="str">
            <v>Comments:</v>
          </cell>
        </row>
        <row r="93">
          <cell r="A93" t="str">
            <v>1-1-18</v>
          </cell>
          <cell r="C93" t="str">
            <v>A B C D E</v>
          </cell>
          <cell r="D93" t="str">
            <v>A B C D E</v>
          </cell>
        </row>
        <row r="95">
          <cell r="A95" t="str">
            <v>Comments:</v>
          </cell>
        </row>
        <row r="96">
          <cell r="A96" t="str">
            <v>1-1-19</v>
          </cell>
          <cell r="C96" t="str">
            <v>A B C D E</v>
          </cell>
          <cell r="D96" t="str">
            <v>A B C D E</v>
          </cell>
        </row>
        <row r="98">
          <cell r="A98" t="str">
            <v>Comments:</v>
          </cell>
        </row>
        <row r="99">
          <cell r="A99" t="str">
            <v>1-1-20</v>
          </cell>
          <cell r="C99" t="str">
            <v>A B C D E</v>
          </cell>
          <cell r="D99" t="str">
            <v>A B C D E</v>
          </cell>
        </row>
        <row r="101">
          <cell r="A101" t="str">
            <v>Comments:</v>
          </cell>
        </row>
        <row r="106">
          <cell r="A106" t="str">
            <v>1-2. Please write down your evaluation of visits.</v>
          </cell>
        </row>
        <row r="108">
          <cell r="A108" t="str">
            <v xml:space="preserve">  (1) Level of interest in the visit</v>
          </cell>
        </row>
        <row r="109">
          <cell r="A109" t="str">
            <v xml:space="preserve">  (2) Informativeness</v>
          </cell>
        </row>
        <row r="112">
          <cell r="A112" t="str">
            <v>No.</v>
          </cell>
          <cell r="B112" t="str">
            <v>Subject</v>
          </cell>
          <cell r="D112" t="str">
            <v>Level of 
interest</v>
          </cell>
          <cell r="E112" t="str">
            <v>Informative-
ness</v>
          </cell>
        </row>
        <row r="113">
          <cell r="A113" t="str">
            <v>1-2-1</v>
          </cell>
          <cell r="B113" t="str">
            <v>Glicopia Kobe (Mar.5)</v>
          </cell>
          <cell r="D113" t="str">
            <v>A B C D E</v>
          </cell>
          <cell r="E113" t="str">
            <v>A B C D E</v>
          </cell>
        </row>
        <row r="114">
          <cell r="A114" t="str">
            <v>Comments:</v>
          </cell>
        </row>
        <row r="115">
          <cell r="A115" t="str">
            <v>1-2-2</v>
          </cell>
          <cell r="B115" t="str">
            <v>Itami Kanetetsu Food Corporation (Mar.6)</v>
          </cell>
          <cell r="D115" t="str">
            <v>A B C D E</v>
          </cell>
          <cell r="E115" t="str">
            <v>A B C D E</v>
          </cell>
        </row>
        <row r="116">
          <cell r="A116" t="str">
            <v>Comments:</v>
          </cell>
        </row>
        <row r="117">
          <cell r="A117" t="str">
            <v>1-2-3</v>
          </cell>
          <cell r="B117" t="str">
            <v>Kink Coca-Cola Bottling Co.,Ltd. (Mar.7)</v>
          </cell>
          <cell r="D117" t="str">
            <v>A B C D E</v>
          </cell>
          <cell r="E117" t="str">
            <v>A B C D E</v>
          </cell>
        </row>
        <row r="118">
          <cell r="A118" t="str">
            <v>Comments:</v>
          </cell>
        </row>
        <row r="119">
          <cell r="A119" t="str">
            <v>1-2-4</v>
          </cell>
          <cell r="B119" t="str">
            <v>World Trade Center Osaka (Mar.8)</v>
          </cell>
        </row>
        <row r="120">
          <cell r="A120" t="str">
            <v>Comments:</v>
          </cell>
        </row>
        <row r="121">
          <cell r="A121" t="str">
            <v>1-2-5</v>
          </cell>
          <cell r="B121" t="str">
            <v>Coop KOBE (Mar.11)</v>
          </cell>
        </row>
        <row r="122">
          <cell r="A122" t="str">
            <v>Comments:</v>
          </cell>
        </row>
        <row r="123">
          <cell r="A123" t="str">
            <v>1-2-6</v>
          </cell>
          <cell r="B123" t="str">
            <v>Hoteres Japan (Mar.12)</v>
          </cell>
          <cell r="D123" t="str">
            <v>A B C D E</v>
          </cell>
          <cell r="E123" t="str">
            <v>A B C D E</v>
          </cell>
        </row>
        <row r="124">
          <cell r="A124" t="str">
            <v>Comments:</v>
          </cell>
        </row>
        <row r="125">
          <cell r="A125" t="str">
            <v>1-2-7</v>
          </cell>
          <cell r="B125" t="str">
            <v>Foodex Japan (Mar.13)</v>
          </cell>
          <cell r="D125" t="str">
            <v>A B C D E</v>
          </cell>
          <cell r="E125" t="str">
            <v>A B C D E</v>
          </cell>
        </row>
        <row r="126">
          <cell r="A126" t="str">
            <v>Comments:</v>
          </cell>
        </row>
        <row r="127">
          <cell r="A127" t="str">
            <v>1-2-8</v>
          </cell>
          <cell r="B127" t="str">
            <v>kewpie Corporation (Mar.14)</v>
          </cell>
          <cell r="D127" t="str">
            <v>A B C D E</v>
          </cell>
          <cell r="E127" t="str">
            <v>A B C D E</v>
          </cell>
        </row>
        <row r="128">
          <cell r="A128" t="str">
            <v>Comments:</v>
          </cell>
        </row>
        <row r="129">
          <cell r="A129" t="str">
            <v>1-2-9</v>
          </cell>
          <cell r="D129" t="str">
            <v>A B C D E</v>
          </cell>
          <cell r="E129" t="str">
            <v>A B C D E</v>
          </cell>
        </row>
        <row r="130">
          <cell r="A130" t="str">
            <v>Comments:</v>
          </cell>
        </row>
        <row r="131">
          <cell r="A131" t="str">
            <v>1-2-10</v>
          </cell>
          <cell r="D131" t="str">
            <v>A B C D E</v>
          </cell>
          <cell r="E131" t="str">
            <v>A B C D E</v>
          </cell>
        </row>
        <row r="132">
          <cell r="A132" t="str">
            <v>Comments:</v>
          </cell>
        </row>
        <row r="134">
          <cell r="A134" t="str">
            <v>1-3. Please write down your evaluation of the Group Work, Presentation.</v>
          </cell>
        </row>
        <row r="136">
          <cell r="A136" t="str">
            <v>No.</v>
          </cell>
          <cell r="B136" t="str">
            <v>Subject</v>
          </cell>
          <cell r="C136" t="str">
            <v>Overall arrangement of the group work</v>
          </cell>
          <cell r="D136" t="str">
            <v>Usefulness of comments and advice given by commentators</v>
          </cell>
          <cell r="E136" t="str">
            <v>Informative-ness of group work</v>
          </cell>
        </row>
        <row r="137">
          <cell r="A137" t="str">
            <v>1-3-1</v>
          </cell>
          <cell r="B137" t="str">
            <v>Group Presentation (Mar.15)</v>
          </cell>
          <cell r="C137" t="str">
            <v>A B C D E</v>
          </cell>
          <cell r="D137" t="str">
            <v>A B C D E</v>
          </cell>
          <cell r="E137" t="str">
            <v>A B C D E</v>
          </cell>
        </row>
        <row r="138">
          <cell r="A138" t="str">
            <v>Comments:</v>
          </cell>
        </row>
        <row r="139">
          <cell r="A139" t="str">
            <v>1-3-2</v>
          </cell>
          <cell r="C139" t="str">
            <v>A B C D E</v>
          </cell>
          <cell r="D139" t="str">
            <v>A B C D E</v>
          </cell>
          <cell r="E139" t="str">
            <v>A B C D E</v>
          </cell>
        </row>
        <row r="140">
          <cell r="A140" t="str">
            <v>Comments:</v>
          </cell>
        </row>
        <row r="141">
          <cell r="A141" t="str">
            <v>1-3-3</v>
          </cell>
          <cell r="C141" t="str">
            <v>A B C D E</v>
          </cell>
          <cell r="D141" t="str">
            <v>A B C D E</v>
          </cell>
          <cell r="E141" t="str">
            <v>A B C D E</v>
          </cell>
        </row>
        <row r="142">
          <cell r="A142" t="str">
            <v>Comments:</v>
          </cell>
        </row>
        <row r="143">
          <cell r="A143" t="str">
            <v>1-3-4</v>
          </cell>
          <cell r="C143" t="str">
            <v>A B C D E</v>
          </cell>
          <cell r="D143" t="str">
            <v>A B C D E</v>
          </cell>
          <cell r="E143" t="str">
            <v>A B C D E</v>
          </cell>
        </row>
        <row r="144">
          <cell r="A144" t="str">
            <v>Comments:</v>
          </cell>
        </row>
        <row r="145">
          <cell r="A145" t="str">
            <v>1-3-5</v>
          </cell>
          <cell r="C145" t="str">
            <v>A B C D E</v>
          </cell>
          <cell r="D145" t="str">
            <v>A B C D E</v>
          </cell>
          <cell r="E145" t="str">
            <v>A B C D E</v>
          </cell>
        </row>
        <row r="146">
          <cell r="A146" t="str">
            <v>Comments:</v>
          </cell>
        </row>
        <row r="147">
          <cell r="A147" t="str">
            <v>1-4. Please write down your comments on Study Tour.</v>
          </cell>
        </row>
        <row r="150">
          <cell r="A150" t="str">
            <v xml:space="preserve">2-1. Please write down your comments on the course design, curriculum, </v>
          </cell>
        </row>
        <row r="151">
          <cell r="A151" t="str">
            <v xml:space="preserve">        and training method, etc.</v>
          </cell>
        </row>
        <row r="157">
          <cell r="A157" t="str">
            <v>2-2. Please write down your evaluation of the interpreters.</v>
          </cell>
        </row>
        <row r="164">
          <cell r="A164" t="str">
            <v>2-3. Please write down your evaluation of AOTS Course Coordinator:</v>
          </cell>
        </row>
        <row r="172">
          <cell r="A172" t="str">
            <v>2-4. Please write down your evaluation of life in the Kenshu Center, i.e.,</v>
          </cell>
        </row>
        <row r="174">
          <cell r="A174" t="str">
            <v xml:space="preserve">        facilities, services ( cafeteria, reception, etc. ).</v>
          </cell>
        </row>
      </sheetData>
      <sheetData sheetId="1"/>
      <sheetData sheetId="2"/>
      <sheetData sheetId="3"/>
      <sheetData sheetId="4" refreshError="1"/>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表紙"/>
      <sheetName val="1)申請書(概要)"/>
      <sheetName val="2)申請書"/>
      <sheetName val="2)申告書"/>
      <sheetName val="3)要請書"/>
      <sheetName val="4)指導計画書"/>
      <sheetName val="4-2)指導スケジュール"/>
      <sheetName val="5)同意書及び経歴書"/>
      <sheetName val="6)注意点"/>
      <sheetName val="6)健康診断書"/>
      <sheetName val="6)問診表"/>
      <sheetName val="個人情報保護方針"/>
      <sheetName val="設定"/>
    </sheetNames>
    <sheetDataSet>
      <sheetData sheetId="0"/>
      <sheetData sheetId="1">
        <row r="12">
          <cell r="H12" t="str">
            <v>KTX株式会社</v>
          </cell>
        </row>
      </sheetData>
      <sheetData sheetId="2">
        <row r="10">
          <cell r="O10" t="str">
            <v>KTX株式会社</v>
          </cell>
        </row>
        <row r="57">
          <cell r="K57" t="str">
            <v>KTX CORPORATION</v>
          </cell>
        </row>
      </sheetData>
      <sheetData sheetId="3"/>
      <sheetData sheetId="4">
        <row r="69">
          <cell r="D69">
            <v>87.5</v>
          </cell>
          <cell r="T69">
            <v>100</v>
          </cell>
          <cell r="X69"/>
          <cell r="AB69"/>
        </row>
        <row r="70">
          <cell r="D70">
            <v>10</v>
          </cell>
          <cell r="T70"/>
          <cell r="X70"/>
          <cell r="AB70">
            <v>100</v>
          </cell>
        </row>
        <row r="74">
          <cell r="D74">
            <v>2.5</v>
          </cell>
          <cell r="T74"/>
          <cell r="X74">
            <v>100</v>
          </cell>
          <cell r="AB74"/>
        </row>
      </sheetData>
      <sheetData sheetId="5">
        <row r="5">
          <cell r="K5" t="str">
            <v>自動車用高精度射出成形部品の製造効率化及びEV車用部品製造に関する指導</v>
          </cell>
        </row>
      </sheetData>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バス発注"/>
      <sheetName val="明細（概算）"/>
      <sheetName val="明細（精算）"/>
    </sheetNames>
    <sheetDataSet>
      <sheetData sheetId="0"/>
      <sheetData sheetId="1">
        <row r="1">
          <cell r="P1" t="str">
            <v>鉄道賃・車賃
（現金支払）</v>
          </cell>
        </row>
        <row r="2">
          <cell r="P2" t="str">
            <v>鉄道賃・車賃
（IC利用）</v>
          </cell>
        </row>
        <row r="3">
          <cell r="P3" t="str">
            <v>タクシー代</v>
          </cell>
        </row>
        <row r="4">
          <cell r="P4" t="str">
            <v>入場料等</v>
          </cell>
        </row>
        <row r="5">
          <cell r="P5" t="str">
            <v>その他</v>
          </cell>
        </row>
      </sheetData>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FE2W"/>
      <sheetName val="基本データ"/>
      <sheetName val="（概算払）稟議書"/>
      <sheetName val="（精算）仕切"/>
      <sheetName val="（精算）算出内訳"/>
      <sheetName val="（精算）実施費確定＆仮払稟議"/>
      <sheetName val="（精算）円建確定稟議"/>
      <sheetName val="（精算）円建総経費内訳"/>
      <sheetName val="（精算）円建総経費内訳 (2)"/>
      <sheetName val="（精算）仕訳表(通常型）"/>
      <sheetName val="（精算）仕訳表(第三国型）"/>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solidFill>
          <a:srgbClr val="CCFFFF"/>
        </a:solidFill>
        <a:ln w="9525" cmpd="sng">
          <a:solidFill>
            <a:sysClr val="windowText" lastClr="000000"/>
          </a:solidFill>
        </a:ln>
      </a:spPr>
      <a:bodyPr vertOverflow="clip" horzOverflow="clip" wrap="square" rtlCol="0" anchor="t"/>
      <a:lstStyle>
        <a:defPPr marL="0" marR="0" indent="0" algn="l" defTabSz="914400" rtl="0" eaLnBrk="1" fontAlgn="auto" latinLnBrk="0" hangingPunct="1">
          <a:lnSpc>
            <a:spcPct val="100000"/>
          </a:lnSpc>
          <a:spcBef>
            <a:spcPts val="0"/>
          </a:spcBef>
          <a:spcAft>
            <a:spcPts val="0"/>
          </a:spcAft>
          <a:buClrTx/>
          <a:buSzTx/>
          <a:buFontTx/>
          <a:buNone/>
          <a:tabLst/>
          <a:defRPr kumimoji="1" sz="1050" b="0" i="0" baseline="0">
            <a:solidFill>
              <a:schemeClr val="dk1"/>
            </a:solidFill>
            <a:effectLst/>
            <a:latin typeface="+mn-lt"/>
            <a:ea typeface="+mn-ea"/>
            <a:cs typeface="+mn-cs"/>
          </a:defRPr>
        </a:defPPr>
      </a:lstStyle>
      <a:style>
        <a:lnRef idx="0">
          <a:scrgbClr r="0" g="0" b="0"/>
        </a:lnRef>
        <a:fillRef idx="0">
          <a:scrgbClr r="0" g="0" b="0"/>
        </a:fillRef>
        <a:effectRef idx="0">
          <a:scrgbClr r="0" g="0" b="0"/>
        </a:effectRef>
        <a:fontRef idx="minor">
          <a:schemeClr val="dk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7.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8.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9.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3.xml"/><Relationship Id="rId1" Type="http://schemas.openxmlformats.org/officeDocument/2006/relationships/printerSettings" Target="../printerSettings/printerSettings18.bin"/><Relationship Id="rId4" Type="http://schemas.openxmlformats.org/officeDocument/2006/relationships/comments" Target="../comments11.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4.xml"/><Relationship Id="rId1" Type="http://schemas.openxmlformats.org/officeDocument/2006/relationships/printerSettings" Target="../printerSettings/printerSettings19.bin"/><Relationship Id="rId4" Type="http://schemas.openxmlformats.org/officeDocument/2006/relationships/comments" Target="../comments12.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7.xml"/><Relationship Id="rId1" Type="http://schemas.openxmlformats.org/officeDocument/2006/relationships/printerSettings" Target="../printerSettings/printerSettings22.bin"/><Relationship Id="rId4" Type="http://schemas.openxmlformats.org/officeDocument/2006/relationships/comments" Target="../comments13.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8.xml"/><Relationship Id="rId1" Type="http://schemas.openxmlformats.org/officeDocument/2006/relationships/printerSettings" Target="../printerSettings/printerSettings23.bin"/><Relationship Id="rId4" Type="http://schemas.openxmlformats.org/officeDocument/2006/relationships/comments" Target="../comments14.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9.xml"/><Relationship Id="rId1" Type="http://schemas.openxmlformats.org/officeDocument/2006/relationships/printerSettings" Target="../printerSettings/printerSettings24.bin"/><Relationship Id="rId4" Type="http://schemas.openxmlformats.org/officeDocument/2006/relationships/comments" Target="../comments15.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20.xml"/><Relationship Id="rId1" Type="http://schemas.openxmlformats.org/officeDocument/2006/relationships/printerSettings" Target="../printerSettings/printerSettings25.bin"/><Relationship Id="rId4" Type="http://schemas.openxmlformats.org/officeDocument/2006/relationships/comments" Target="../comments16.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21.xml"/><Relationship Id="rId1" Type="http://schemas.openxmlformats.org/officeDocument/2006/relationships/printerSettings" Target="../printerSettings/printerSettings26.bin"/><Relationship Id="rId4" Type="http://schemas.openxmlformats.org/officeDocument/2006/relationships/comments" Target="../comments1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22.xml"/><Relationship Id="rId1" Type="http://schemas.openxmlformats.org/officeDocument/2006/relationships/printerSettings" Target="../printerSettings/printerSettings27.bin"/><Relationship Id="rId4" Type="http://schemas.openxmlformats.org/officeDocument/2006/relationships/comments" Target="../comments1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23.xml"/><Relationship Id="rId1" Type="http://schemas.openxmlformats.org/officeDocument/2006/relationships/printerSettings" Target="../printerSettings/printerSettings28.bin"/><Relationship Id="rId4" Type="http://schemas.openxmlformats.org/officeDocument/2006/relationships/comments" Target="../comments19.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20.vml"/><Relationship Id="rId7" Type="http://schemas.openxmlformats.org/officeDocument/2006/relationships/comments" Target="../comments20.xml"/><Relationship Id="rId2" Type="http://schemas.openxmlformats.org/officeDocument/2006/relationships/drawing" Target="../drawings/drawing24.xml"/><Relationship Id="rId1" Type="http://schemas.openxmlformats.org/officeDocument/2006/relationships/printerSettings" Target="../printerSettings/printerSettings29.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5.xml"/><Relationship Id="rId1" Type="http://schemas.openxmlformats.org/officeDocument/2006/relationships/printerSettings" Target="../printerSettings/printerSettings30.bin"/><Relationship Id="rId4" Type="http://schemas.openxmlformats.org/officeDocument/2006/relationships/comments" Target="../comments21.xml"/></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6.xml"/><Relationship Id="rId1" Type="http://schemas.openxmlformats.org/officeDocument/2006/relationships/printerSettings" Target="../printerSettings/printerSettings31.bin"/><Relationship Id="rId4" Type="http://schemas.openxmlformats.org/officeDocument/2006/relationships/comments" Target="../comments2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2.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3.bin"/></Relationships>
</file>

<file path=xl/worksheets/_rels/sheet38.xml.rels><?xml version="1.0" encoding="UTF-8" standalone="yes"?>
<Relationships xmlns="http://schemas.openxmlformats.org/package/2006/relationships"><Relationship Id="rId13" Type="http://schemas.openxmlformats.org/officeDocument/2006/relationships/ctrlProp" Target="../ctrlProps/ctrlProp13.xml"/><Relationship Id="rId18" Type="http://schemas.openxmlformats.org/officeDocument/2006/relationships/ctrlProp" Target="../ctrlProps/ctrlProp18.xml"/><Relationship Id="rId26" Type="http://schemas.openxmlformats.org/officeDocument/2006/relationships/ctrlProp" Target="../ctrlProps/ctrlProp26.xml"/><Relationship Id="rId39" Type="http://schemas.openxmlformats.org/officeDocument/2006/relationships/ctrlProp" Target="../ctrlProps/ctrlProp39.xml"/><Relationship Id="rId3" Type="http://schemas.openxmlformats.org/officeDocument/2006/relationships/vmlDrawing" Target="../drawings/vmlDrawing23.vml"/><Relationship Id="rId21" Type="http://schemas.openxmlformats.org/officeDocument/2006/relationships/ctrlProp" Target="../ctrlProps/ctrlProp21.xml"/><Relationship Id="rId34" Type="http://schemas.openxmlformats.org/officeDocument/2006/relationships/ctrlProp" Target="../ctrlProps/ctrlProp34.xml"/><Relationship Id="rId42" Type="http://schemas.openxmlformats.org/officeDocument/2006/relationships/ctrlProp" Target="../ctrlProps/ctrlProp42.xml"/><Relationship Id="rId47" Type="http://schemas.openxmlformats.org/officeDocument/2006/relationships/ctrlProp" Target="../ctrlProps/ctrlProp47.xml"/><Relationship Id="rId50" Type="http://schemas.openxmlformats.org/officeDocument/2006/relationships/comments" Target="../comments23.xml"/><Relationship Id="rId7" Type="http://schemas.openxmlformats.org/officeDocument/2006/relationships/ctrlProp" Target="../ctrlProps/ctrlProp7.xml"/><Relationship Id="rId12" Type="http://schemas.openxmlformats.org/officeDocument/2006/relationships/ctrlProp" Target="../ctrlProps/ctrlProp12.xml"/><Relationship Id="rId17" Type="http://schemas.openxmlformats.org/officeDocument/2006/relationships/ctrlProp" Target="../ctrlProps/ctrlProp17.xml"/><Relationship Id="rId25" Type="http://schemas.openxmlformats.org/officeDocument/2006/relationships/ctrlProp" Target="../ctrlProps/ctrlProp25.xml"/><Relationship Id="rId33" Type="http://schemas.openxmlformats.org/officeDocument/2006/relationships/ctrlProp" Target="../ctrlProps/ctrlProp33.xml"/><Relationship Id="rId38" Type="http://schemas.openxmlformats.org/officeDocument/2006/relationships/ctrlProp" Target="../ctrlProps/ctrlProp38.xml"/><Relationship Id="rId46" Type="http://schemas.openxmlformats.org/officeDocument/2006/relationships/ctrlProp" Target="../ctrlProps/ctrlProp46.xml"/><Relationship Id="rId2" Type="http://schemas.openxmlformats.org/officeDocument/2006/relationships/drawing" Target="../drawings/drawing30.xml"/><Relationship Id="rId16" Type="http://schemas.openxmlformats.org/officeDocument/2006/relationships/ctrlProp" Target="../ctrlProps/ctrlProp16.xml"/><Relationship Id="rId20" Type="http://schemas.openxmlformats.org/officeDocument/2006/relationships/ctrlProp" Target="../ctrlProps/ctrlProp20.xml"/><Relationship Id="rId29" Type="http://schemas.openxmlformats.org/officeDocument/2006/relationships/ctrlProp" Target="../ctrlProps/ctrlProp29.xml"/><Relationship Id="rId41" Type="http://schemas.openxmlformats.org/officeDocument/2006/relationships/ctrlProp" Target="../ctrlProps/ctrlProp41.xml"/><Relationship Id="rId1" Type="http://schemas.openxmlformats.org/officeDocument/2006/relationships/printerSettings" Target="../printerSettings/printerSettings34.bin"/><Relationship Id="rId6" Type="http://schemas.openxmlformats.org/officeDocument/2006/relationships/ctrlProp" Target="../ctrlProps/ctrlProp6.xml"/><Relationship Id="rId11" Type="http://schemas.openxmlformats.org/officeDocument/2006/relationships/ctrlProp" Target="../ctrlProps/ctrlProp11.xml"/><Relationship Id="rId24" Type="http://schemas.openxmlformats.org/officeDocument/2006/relationships/ctrlProp" Target="../ctrlProps/ctrlProp24.xml"/><Relationship Id="rId32" Type="http://schemas.openxmlformats.org/officeDocument/2006/relationships/ctrlProp" Target="../ctrlProps/ctrlProp32.xml"/><Relationship Id="rId37" Type="http://schemas.openxmlformats.org/officeDocument/2006/relationships/ctrlProp" Target="../ctrlProps/ctrlProp37.xml"/><Relationship Id="rId40" Type="http://schemas.openxmlformats.org/officeDocument/2006/relationships/ctrlProp" Target="../ctrlProps/ctrlProp40.xml"/><Relationship Id="rId45" Type="http://schemas.openxmlformats.org/officeDocument/2006/relationships/ctrlProp" Target="../ctrlProps/ctrlProp45.xml"/><Relationship Id="rId5" Type="http://schemas.openxmlformats.org/officeDocument/2006/relationships/ctrlProp" Target="../ctrlProps/ctrlProp5.xml"/><Relationship Id="rId15" Type="http://schemas.openxmlformats.org/officeDocument/2006/relationships/ctrlProp" Target="../ctrlProps/ctrlProp15.xml"/><Relationship Id="rId23" Type="http://schemas.openxmlformats.org/officeDocument/2006/relationships/ctrlProp" Target="../ctrlProps/ctrlProp23.xml"/><Relationship Id="rId28" Type="http://schemas.openxmlformats.org/officeDocument/2006/relationships/ctrlProp" Target="../ctrlProps/ctrlProp28.xml"/><Relationship Id="rId36" Type="http://schemas.openxmlformats.org/officeDocument/2006/relationships/ctrlProp" Target="../ctrlProps/ctrlProp36.xml"/><Relationship Id="rId49" Type="http://schemas.openxmlformats.org/officeDocument/2006/relationships/ctrlProp" Target="../ctrlProps/ctrlProp49.xml"/><Relationship Id="rId10" Type="http://schemas.openxmlformats.org/officeDocument/2006/relationships/ctrlProp" Target="../ctrlProps/ctrlProp10.xml"/><Relationship Id="rId19" Type="http://schemas.openxmlformats.org/officeDocument/2006/relationships/ctrlProp" Target="../ctrlProps/ctrlProp19.xml"/><Relationship Id="rId31" Type="http://schemas.openxmlformats.org/officeDocument/2006/relationships/ctrlProp" Target="../ctrlProps/ctrlProp31.xml"/><Relationship Id="rId44" Type="http://schemas.openxmlformats.org/officeDocument/2006/relationships/ctrlProp" Target="../ctrlProps/ctrlProp44.xml"/><Relationship Id="rId4" Type="http://schemas.openxmlformats.org/officeDocument/2006/relationships/ctrlProp" Target="../ctrlProps/ctrlProp4.xml"/><Relationship Id="rId9" Type="http://schemas.openxmlformats.org/officeDocument/2006/relationships/ctrlProp" Target="../ctrlProps/ctrlProp9.xml"/><Relationship Id="rId14" Type="http://schemas.openxmlformats.org/officeDocument/2006/relationships/ctrlProp" Target="../ctrlProps/ctrlProp14.xml"/><Relationship Id="rId22" Type="http://schemas.openxmlformats.org/officeDocument/2006/relationships/ctrlProp" Target="../ctrlProps/ctrlProp22.xml"/><Relationship Id="rId27" Type="http://schemas.openxmlformats.org/officeDocument/2006/relationships/ctrlProp" Target="../ctrlProps/ctrlProp27.xml"/><Relationship Id="rId30" Type="http://schemas.openxmlformats.org/officeDocument/2006/relationships/ctrlProp" Target="../ctrlProps/ctrlProp30.xml"/><Relationship Id="rId35" Type="http://schemas.openxmlformats.org/officeDocument/2006/relationships/ctrlProp" Target="../ctrlProps/ctrlProp35.xml"/><Relationship Id="rId43" Type="http://schemas.openxmlformats.org/officeDocument/2006/relationships/ctrlProp" Target="../ctrlProps/ctrlProp43.xml"/><Relationship Id="rId48" Type="http://schemas.openxmlformats.org/officeDocument/2006/relationships/ctrlProp" Target="../ctrlProps/ctrlProp48.xml"/><Relationship Id="rId8" Type="http://schemas.openxmlformats.org/officeDocument/2006/relationships/ctrlProp" Target="../ctrlProps/ctrlProp8.xml"/></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31.xml"/><Relationship Id="rId1" Type="http://schemas.openxmlformats.org/officeDocument/2006/relationships/printerSettings" Target="../printerSettings/printerSettings35.bin"/><Relationship Id="rId4" Type="http://schemas.openxmlformats.org/officeDocument/2006/relationships/comments" Target="../comments24.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40.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32.xml"/><Relationship Id="rId1" Type="http://schemas.openxmlformats.org/officeDocument/2006/relationships/printerSettings" Target="../printerSettings/printerSettings36.bin"/><Relationship Id="rId4" Type="http://schemas.openxmlformats.org/officeDocument/2006/relationships/comments" Target="../comments25.xml"/></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7.bin"/></Relationships>
</file>

<file path=xl/worksheets/_rels/sheet42.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34.xml"/><Relationship Id="rId1" Type="http://schemas.openxmlformats.org/officeDocument/2006/relationships/printerSettings" Target="../printerSettings/printerSettings38.bin"/><Relationship Id="rId4" Type="http://schemas.openxmlformats.org/officeDocument/2006/relationships/comments" Target="../comments26.xml"/></Relationships>
</file>

<file path=xl/worksheets/_rels/sheet43.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drawing" Target="../drawings/drawing35.xml"/><Relationship Id="rId1" Type="http://schemas.openxmlformats.org/officeDocument/2006/relationships/printerSettings" Target="../printerSettings/printerSettings39.bin"/><Relationship Id="rId4" Type="http://schemas.openxmlformats.org/officeDocument/2006/relationships/comments" Target="../comments27.xml"/></Relationships>
</file>

<file path=xl/worksheets/_rels/sheet44.xml.rels><?xml version="1.0" encoding="UTF-8" standalone="yes"?>
<Relationships xmlns="http://schemas.openxmlformats.org/package/2006/relationships"><Relationship Id="rId3" Type="http://schemas.openxmlformats.org/officeDocument/2006/relationships/vmlDrawing" Target="../drawings/vmlDrawing28.vml"/><Relationship Id="rId2" Type="http://schemas.openxmlformats.org/officeDocument/2006/relationships/drawing" Target="../drawings/drawing36.xml"/><Relationship Id="rId1" Type="http://schemas.openxmlformats.org/officeDocument/2006/relationships/printerSettings" Target="../printerSettings/printerSettings40.bin"/><Relationship Id="rId4" Type="http://schemas.openxmlformats.org/officeDocument/2006/relationships/comments" Target="../comments28.xml"/></Relationships>
</file>

<file path=xl/worksheets/_rels/sheet45.xml.rels><?xml version="1.0" encoding="UTF-8" standalone="yes"?>
<Relationships xmlns="http://schemas.openxmlformats.org/package/2006/relationships"><Relationship Id="rId3" Type="http://schemas.openxmlformats.org/officeDocument/2006/relationships/vmlDrawing" Target="../drawings/vmlDrawing29.vml"/><Relationship Id="rId2" Type="http://schemas.openxmlformats.org/officeDocument/2006/relationships/drawing" Target="../drawings/drawing37.xml"/><Relationship Id="rId1" Type="http://schemas.openxmlformats.org/officeDocument/2006/relationships/printerSettings" Target="../printerSettings/printerSettings41.bin"/><Relationship Id="rId4" Type="http://schemas.openxmlformats.org/officeDocument/2006/relationships/comments" Target="../comments29.xml"/></Relationships>
</file>

<file path=xl/worksheets/_rels/sheet46.xml.rels><?xml version="1.0" encoding="UTF-8" standalone="yes"?>
<Relationships xmlns="http://schemas.openxmlformats.org/package/2006/relationships"><Relationship Id="rId3" Type="http://schemas.openxmlformats.org/officeDocument/2006/relationships/vmlDrawing" Target="../drawings/vmlDrawing30.vml"/><Relationship Id="rId2" Type="http://schemas.openxmlformats.org/officeDocument/2006/relationships/drawing" Target="../drawings/drawing38.xml"/><Relationship Id="rId1" Type="http://schemas.openxmlformats.org/officeDocument/2006/relationships/printerSettings" Target="../printerSettings/printerSettings42.bin"/><Relationship Id="rId4" Type="http://schemas.openxmlformats.org/officeDocument/2006/relationships/comments" Target="../comments30.xml"/></Relationships>
</file>

<file path=xl/worksheets/_rels/sheet47.xml.rels><?xml version="1.0" encoding="UTF-8" standalone="yes"?>
<Relationships xmlns="http://schemas.openxmlformats.org/package/2006/relationships"><Relationship Id="rId3" Type="http://schemas.openxmlformats.org/officeDocument/2006/relationships/vmlDrawing" Target="../drawings/vmlDrawing31.vml"/><Relationship Id="rId2" Type="http://schemas.openxmlformats.org/officeDocument/2006/relationships/drawing" Target="../drawings/drawing39.xml"/><Relationship Id="rId1" Type="http://schemas.openxmlformats.org/officeDocument/2006/relationships/printerSettings" Target="../printerSettings/printerSettings43.bin"/><Relationship Id="rId4" Type="http://schemas.openxmlformats.org/officeDocument/2006/relationships/comments" Target="../comments31.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4.bin"/></Relationships>
</file>

<file path=xl/worksheets/_rels/sheet49.xml.rels><?xml version="1.0" encoding="UTF-8" standalone="yes"?>
<Relationships xmlns="http://schemas.openxmlformats.org/package/2006/relationships"><Relationship Id="rId3" Type="http://schemas.openxmlformats.org/officeDocument/2006/relationships/vmlDrawing" Target="../drawings/vmlDrawing32.vml"/><Relationship Id="rId2" Type="http://schemas.openxmlformats.org/officeDocument/2006/relationships/drawing" Target="../drawings/drawing41.xml"/><Relationship Id="rId1" Type="http://schemas.openxmlformats.org/officeDocument/2006/relationships/printerSettings" Target="../printerSettings/printerSettings45.bin"/><Relationship Id="rId4" Type="http://schemas.openxmlformats.org/officeDocument/2006/relationships/comments" Target="../comments3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50.xml.rels><?xml version="1.0" encoding="UTF-8" standalone="yes"?>
<Relationships xmlns="http://schemas.openxmlformats.org/package/2006/relationships"><Relationship Id="rId3" Type="http://schemas.openxmlformats.org/officeDocument/2006/relationships/vmlDrawing" Target="../drawings/vmlDrawing33.vml"/><Relationship Id="rId2" Type="http://schemas.openxmlformats.org/officeDocument/2006/relationships/drawing" Target="../drawings/drawing42.xml"/><Relationship Id="rId1" Type="http://schemas.openxmlformats.org/officeDocument/2006/relationships/printerSettings" Target="../printerSettings/printerSettings46.bin"/><Relationship Id="rId4" Type="http://schemas.openxmlformats.org/officeDocument/2006/relationships/comments" Target="../comments33.xml"/></Relationships>
</file>

<file path=xl/worksheets/_rels/sheet51.xml.rels><?xml version="1.0" encoding="UTF-8" standalone="yes"?>
<Relationships xmlns="http://schemas.openxmlformats.org/package/2006/relationships"><Relationship Id="rId3" Type="http://schemas.openxmlformats.org/officeDocument/2006/relationships/vmlDrawing" Target="../drawings/vmlDrawing34.vml"/><Relationship Id="rId2" Type="http://schemas.openxmlformats.org/officeDocument/2006/relationships/drawing" Target="../drawings/drawing43.xml"/><Relationship Id="rId1" Type="http://schemas.openxmlformats.org/officeDocument/2006/relationships/printerSettings" Target="../printerSettings/printerSettings47.bin"/><Relationship Id="rId4" Type="http://schemas.openxmlformats.org/officeDocument/2006/relationships/comments" Target="../comments34.xml"/></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8.bin"/></Relationships>
</file>

<file path=xl/worksheets/_rels/sheet53.xml.rels><?xml version="1.0" encoding="UTF-8" standalone="yes"?>
<Relationships xmlns="http://schemas.openxmlformats.org/package/2006/relationships"><Relationship Id="rId3" Type="http://schemas.openxmlformats.org/officeDocument/2006/relationships/vmlDrawing" Target="../drawings/vmlDrawing35.vml"/><Relationship Id="rId2" Type="http://schemas.openxmlformats.org/officeDocument/2006/relationships/printerSettings" Target="../printerSettings/printerSettings49.bin"/><Relationship Id="rId1" Type="http://schemas.openxmlformats.org/officeDocument/2006/relationships/hyperlink" Target="http://www.jp-bank.japanpost.jp/kojin/sokin/furikomi/kouza/kj_sk_fm_kz_1.html" TargetMode="External"/><Relationship Id="rId4" Type="http://schemas.openxmlformats.org/officeDocument/2006/relationships/comments" Target="../comments35.xml"/></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CEF80-2EB9-4250-BDB7-A1E4C62D256A}">
  <sheetPr codeName="Sheet1">
    <tabColor theme="7" tint="0.79998168889431442"/>
  </sheetPr>
  <dimension ref="B1:L40"/>
  <sheetViews>
    <sheetView showGridLines="0" tabSelected="1" view="pageBreakPreview" topLeftCell="B1" zoomScaleNormal="100" zoomScaleSheetLayoutView="100" workbookViewId="0">
      <selection activeCell="B1" sqref="B1"/>
    </sheetView>
  </sheetViews>
  <sheetFormatPr defaultColWidth="9" defaultRowHeight="17.25" customHeight="1"/>
  <cols>
    <col min="1" max="1" width="2.125" style="3" customWidth="1"/>
    <col min="2" max="2" width="9" style="3"/>
    <col min="3" max="3" width="5.5" style="3" customWidth="1"/>
    <col min="4" max="4" width="5.75" style="3" customWidth="1"/>
    <col min="5" max="5" width="1.5" style="4" customWidth="1"/>
    <col min="6" max="6" width="10.625" style="4" customWidth="1"/>
    <col min="7" max="7" width="38.125" style="3" customWidth="1"/>
    <col min="8" max="11" width="7.25" style="174" customWidth="1"/>
    <col min="12" max="12" width="10.125" style="174" customWidth="1"/>
    <col min="13" max="16384" width="9" style="3"/>
  </cols>
  <sheetData>
    <row r="1" spans="2:12" ht="19.5" customHeight="1">
      <c r="B1" s="1705" t="s">
        <v>1134</v>
      </c>
      <c r="C1" s="1"/>
      <c r="D1" s="1"/>
      <c r="E1" s="2"/>
      <c r="F1" s="2"/>
      <c r="L1" s="174" t="s">
        <v>1146</v>
      </c>
    </row>
    <row r="2" spans="2:12" ht="8.1" customHeight="1" thickBot="1">
      <c r="C2" s="1"/>
      <c r="D2" s="1"/>
      <c r="E2" s="2"/>
      <c r="F2" s="2"/>
    </row>
    <row r="3" spans="2:12" ht="17.25" customHeight="1">
      <c r="B3" s="1"/>
      <c r="H3" s="831" t="s">
        <v>885</v>
      </c>
      <c r="I3" s="832"/>
      <c r="J3" s="832"/>
      <c r="K3" s="833"/>
      <c r="L3" s="533" t="s">
        <v>887</v>
      </c>
    </row>
    <row r="4" spans="2:12" ht="17.25" customHeight="1">
      <c r="C4" s="5"/>
      <c r="D4" s="5"/>
      <c r="E4" s="6"/>
      <c r="F4" s="6"/>
      <c r="H4" s="828" t="s">
        <v>1147</v>
      </c>
      <c r="I4" s="829"/>
      <c r="J4" s="830" t="s">
        <v>1148</v>
      </c>
      <c r="K4" s="829"/>
      <c r="L4" s="557" t="s">
        <v>1147</v>
      </c>
    </row>
    <row r="5" spans="2:12" ht="26.1" customHeight="1" thickBot="1">
      <c r="G5" s="4" t="s">
        <v>889</v>
      </c>
      <c r="H5" s="534" t="s">
        <v>752</v>
      </c>
      <c r="I5" s="535" t="s">
        <v>886</v>
      </c>
      <c r="J5" s="536" t="s">
        <v>752</v>
      </c>
      <c r="K5" s="538" t="s">
        <v>886</v>
      </c>
      <c r="L5" s="537" t="s">
        <v>752</v>
      </c>
    </row>
    <row r="6" spans="2:12" ht="17.25" customHeight="1">
      <c r="B6" s="834" t="s">
        <v>1301</v>
      </c>
      <c r="C6" s="361" t="s">
        <v>0</v>
      </c>
      <c r="D6" s="839" t="s">
        <v>1300</v>
      </c>
      <c r="E6" s="840"/>
      <c r="F6" s="840"/>
      <c r="G6" s="841"/>
      <c r="H6" s="506" t="s">
        <v>888</v>
      </c>
      <c r="I6" s="524" t="s">
        <v>888</v>
      </c>
      <c r="J6" s="502" t="s">
        <v>888</v>
      </c>
      <c r="K6" s="539" t="s">
        <v>888</v>
      </c>
      <c r="L6" s="362" t="s">
        <v>888</v>
      </c>
    </row>
    <row r="7" spans="2:12" ht="17.25" customHeight="1">
      <c r="B7" s="835"/>
      <c r="C7" s="245" t="s">
        <v>876</v>
      </c>
      <c r="D7" s="848" t="s">
        <v>890</v>
      </c>
      <c r="E7" s="849"/>
      <c r="F7" s="849"/>
      <c r="G7" s="850"/>
      <c r="H7" s="507"/>
      <c r="I7" s="525"/>
      <c r="J7" s="501"/>
      <c r="K7" s="540"/>
      <c r="L7" s="363" t="s">
        <v>888</v>
      </c>
    </row>
    <row r="8" spans="2:12" ht="17.25" customHeight="1">
      <c r="B8" s="835"/>
      <c r="C8" s="357" t="s">
        <v>1</v>
      </c>
      <c r="D8" s="358" t="s">
        <v>1149</v>
      </c>
      <c r="E8" s="359"/>
      <c r="F8" s="359"/>
      <c r="G8" s="360"/>
      <c r="H8" s="507" t="s">
        <v>888</v>
      </c>
      <c r="I8" s="525" t="s">
        <v>888</v>
      </c>
      <c r="J8" s="757" t="s">
        <v>619</v>
      </c>
      <c r="K8" s="758" t="s">
        <v>619</v>
      </c>
      <c r="L8" s="363" t="s">
        <v>888</v>
      </c>
    </row>
    <row r="9" spans="2:12" ht="17.25" customHeight="1" thickBot="1">
      <c r="B9" s="836"/>
      <c r="C9" s="247" t="s">
        <v>877</v>
      </c>
      <c r="D9" s="842" t="s">
        <v>1135</v>
      </c>
      <c r="E9" s="843"/>
      <c r="F9" s="843"/>
      <c r="G9" s="844"/>
      <c r="H9" s="508"/>
      <c r="I9" s="526"/>
      <c r="J9" s="515" t="s">
        <v>888</v>
      </c>
      <c r="K9" s="541" t="s">
        <v>888</v>
      </c>
      <c r="L9" s="548"/>
    </row>
    <row r="10" spans="2:12" ht="17.25" customHeight="1" thickBot="1">
      <c r="B10" s="442" t="s">
        <v>1016</v>
      </c>
      <c r="C10" s="446" t="s">
        <v>1017</v>
      </c>
      <c r="D10" s="443"/>
      <c r="E10" s="444"/>
      <c r="F10" s="444"/>
      <c r="G10" s="445"/>
      <c r="H10" s="509" t="s">
        <v>888</v>
      </c>
      <c r="I10" s="527" t="s">
        <v>888</v>
      </c>
      <c r="J10" s="516" t="s">
        <v>888</v>
      </c>
      <c r="K10" s="542" t="s">
        <v>888</v>
      </c>
      <c r="L10" s="549" t="s">
        <v>888</v>
      </c>
    </row>
    <row r="11" spans="2:12" ht="17.25" customHeight="1">
      <c r="B11" s="837" t="s">
        <v>874</v>
      </c>
      <c r="C11" s="244" t="s">
        <v>2</v>
      </c>
      <c r="D11" s="845" t="s">
        <v>6</v>
      </c>
      <c r="E11" s="846"/>
      <c r="F11" s="846"/>
      <c r="G11" s="847"/>
      <c r="H11" s="510" t="s">
        <v>888</v>
      </c>
      <c r="I11" s="528" t="s">
        <v>888</v>
      </c>
      <c r="J11" s="517" t="s">
        <v>888</v>
      </c>
      <c r="K11" s="543" t="s">
        <v>888</v>
      </c>
      <c r="L11" s="550" t="s">
        <v>888</v>
      </c>
    </row>
    <row r="12" spans="2:12" ht="17.25" customHeight="1">
      <c r="B12" s="837"/>
      <c r="C12" s="851" t="s">
        <v>466</v>
      </c>
      <c r="D12" s="856" t="s">
        <v>878</v>
      </c>
      <c r="E12" s="857"/>
      <c r="F12" s="857"/>
      <c r="G12" s="773" t="s">
        <v>1136</v>
      </c>
      <c r="H12" s="511" t="s">
        <v>888</v>
      </c>
      <c r="I12" s="529" t="s">
        <v>888</v>
      </c>
      <c r="J12" s="518" t="s">
        <v>888</v>
      </c>
      <c r="K12" s="544" t="s">
        <v>888</v>
      </c>
      <c r="L12" s="551"/>
    </row>
    <row r="13" spans="2:12" ht="17.25" customHeight="1">
      <c r="B13" s="837"/>
      <c r="C13" s="852"/>
      <c r="D13" s="856" t="s">
        <v>879</v>
      </c>
      <c r="E13" s="857"/>
      <c r="F13" s="857"/>
      <c r="G13" s="773" t="s">
        <v>1136</v>
      </c>
      <c r="H13" s="512"/>
      <c r="I13" s="530"/>
      <c r="J13" s="519"/>
      <c r="K13" s="545"/>
      <c r="L13" s="552" t="s">
        <v>888</v>
      </c>
    </row>
    <row r="14" spans="2:12" ht="17.25" customHeight="1">
      <c r="B14" s="837"/>
      <c r="C14" s="851" t="s">
        <v>3</v>
      </c>
      <c r="D14" s="848" t="s">
        <v>978</v>
      </c>
      <c r="E14" s="849"/>
      <c r="F14" s="849"/>
      <c r="G14" s="850"/>
      <c r="H14" s="511" t="s">
        <v>888</v>
      </c>
      <c r="I14" s="529" t="s">
        <v>888</v>
      </c>
      <c r="J14" s="518" t="s">
        <v>888</v>
      </c>
      <c r="K14" s="544" t="s">
        <v>888</v>
      </c>
      <c r="L14" s="363"/>
    </row>
    <row r="15" spans="2:12" ht="17.25" customHeight="1">
      <c r="B15" s="837"/>
      <c r="C15" s="852"/>
      <c r="D15" s="848" t="s">
        <v>979</v>
      </c>
      <c r="E15" s="849"/>
      <c r="F15" s="849"/>
      <c r="G15" s="850"/>
      <c r="H15" s="511"/>
      <c r="I15" s="529"/>
      <c r="J15" s="518"/>
      <c r="K15" s="544"/>
      <c r="L15" s="363" t="s">
        <v>888</v>
      </c>
    </row>
    <row r="16" spans="2:12" ht="17.25" customHeight="1">
      <c r="B16" s="837"/>
      <c r="C16" s="245" t="s">
        <v>4</v>
      </c>
      <c r="D16" s="848" t="s">
        <v>701</v>
      </c>
      <c r="E16" s="849"/>
      <c r="F16" s="849"/>
      <c r="G16" s="850"/>
      <c r="H16" s="511" t="s">
        <v>888</v>
      </c>
      <c r="I16" s="529" t="s">
        <v>888</v>
      </c>
      <c r="J16" s="757" t="s">
        <v>619</v>
      </c>
      <c r="K16" s="758" t="s">
        <v>619</v>
      </c>
      <c r="L16" s="363" t="s">
        <v>888</v>
      </c>
    </row>
    <row r="17" spans="2:12" ht="17.25" customHeight="1">
      <c r="B17" s="837"/>
      <c r="C17" s="245" t="s">
        <v>5</v>
      </c>
      <c r="D17" s="848" t="s">
        <v>9</v>
      </c>
      <c r="E17" s="849"/>
      <c r="F17" s="849"/>
      <c r="G17" s="850"/>
      <c r="H17" s="511" t="s">
        <v>888</v>
      </c>
      <c r="I17" s="529" t="s">
        <v>888</v>
      </c>
      <c r="J17" s="518" t="s">
        <v>888</v>
      </c>
      <c r="K17" s="544" t="s">
        <v>888</v>
      </c>
      <c r="L17" s="363" t="s">
        <v>888</v>
      </c>
    </row>
    <row r="18" spans="2:12" ht="17.25" customHeight="1">
      <c r="B18" s="837"/>
      <c r="C18" s="246" t="s">
        <v>7</v>
      </c>
      <c r="D18" s="848" t="s">
        <v>429</v>
      </c>
      <c r="E18" s="849"/>
      <c r="F18" s="849"/>
      <c r="G18" s="850"/>
      <c r="H18" s="511" t="s">
        <v>888</v>
      </c>
      <c r="I18" s="529" t="s">
        <v>888</v>
      </c>
      <c r="J18" s="518" t="s">
        <v>888</v>
      </c>
      <c r="K18" s="544" t="s">
        <v>888</v>
      </c>
      <c r="L18" s="363" t="s">
        <v>888</v>
      </c>
    </row>
    <row r="19" spans="2:12" ht="17.25" customHeight="1">
      <c r="B19" s="837"/>
      <c r="C19" s="245" t="s">
        <v>248</v>
      </c>
      <c r="D19" s="848" t="s">
        <v>507</v>
      </c>
      <c r="E19" s="849"/>
      <c r="F19" s="849"/>
      <c r="G19" s="850"/>
      <c r="H19" s="511" t="s">
        <v>888</v>
      </c>
      <c r="I19" s="529" t="s">
        <v>888</v>
      </c>
      <c r="J19" s="757" t="s">
        <v>619</v>
      </c>
      <c r="K19" s="758" t="s">
        <v>619</v>
      </c>
      <c r="L19" s="363" t="s">
        <v>888</v>
      </c>
    </row>
    <row r="20" spans="2:12" ht="17.25" customHeight="1">
      <c r="B20" s="837"/>
      <c r="C20" s="246" t="s">
        <v>316</v>
      </c>
      <c r="D20" s="848" t="s">
        <v>509</v>
      </c>
      <c r="E20" s="867"/>
      <c r="F20" s="867"/>
      <c r="G20" s="868"/>
      <c r="H20" s="511" t="s">
        <v>888</v>
      </c>
      <c r="I20" s="529" t="s">
        <v>888</v>
      </c>
      <c r="J20" s="518" t="s">
        <v>888</v>
      </c>
      <c r="K20" s="544" t="s">
        <v>888</v>
      </c>
      <c r="L20" s="553" t="s">
        <v>888</v>
      </c>
    </row>
    <row r="21" spans="2:12" ht="17.25" customHeight="1">
      <c r="B21" s="837"/>
      <c r="C21" s="246" t="s">
        <v>1139</v>
      </c>
      <c r="D21" s="848" t="s">
        <v>1150</v>
      </c>
      <c r="E21" s="867"/>
      <c r="F21" s="867"/>
      <c r="G21" s="868"/>
      <c r="H21" s="511" t="s">
        <v>888</v>
      </c>
      <c r="I21" s="529" t="s">
        <v>888</v>
      </c>
      <c r="J21" s="757" t="s">
        <v>619</v>
      </c>
      <c r="K21" s="758" t="s">
        <v>619</v>
      </c>
      <c r="L21" s="553" t="s">
        <v>888</v>
      </c>
    </row>
    <row r="22" spans="2:12" ht="17.25" customHeight="1">
      <c r="B22" s="837"/>
      <c r="C22" s="246" t="s">
        <v>317</v>
      </c>
      <c r="D22" s="848" t="s">
        <v>737</v>
      </c>
      <c r="E22" s="849"/>
      <c r="F22" s="849"/>
      <c r="G22" s="850"/>
      <c r="H22" s="511" t="s">
        <v>888</v>
      </c>
      <c r="I22" s="529" t="s">
        <v>888</v>
      </c>
      <c r="J22" s="518" t="s">
        <v>888</v>
      </c>
      <c r="K22" s="544" t="s">
        <v>888</v>
      </c>
      <c r="L22" s="363" t="s">
        <v>888</v>
      </c>
    </row>
    <row r="23" spans="2:12" ht="30" customHeight="1" thickBot="1">
      <c r="B23" s="838"/>
      <c r="C23" s="251" t="s">
        <v>703</v>
      </c>
      <c r="D23" s="864" t="s">
        <v>726</v>
      </c>
      <c r="E23" s="865"/>
      <c r="F23" s="865"/>
      <c r="G23" s="866"/>
      <c r="H23" s="513" t="s">
        <v>888</v>
      </c>
      <c r="I23" s="531" t="s">
        <v>888</v>
      </c>
      <c r="J23" s="520" t="s">
        <v>888</v>
      </c>
      <c r="K23" s="546" t="s">
        <v>888</v>
      </c>
      <c r="L23" s="548" t="s">
        <v>888</v>
      </c>
    </row>
    <row r="24" spans="2:12" ht="17.25" customHeight="1">
      <c r="B24" s="853" t="s">
        <v>875</v>
      </c>
      <c r="C24" s="361" t="s">
        <v>519</v>
      </c>
      <c r="D24" s="839" t="s">
        <v>10</v>
      </c>
      <c r="E24" s="840"/>
      <c r="F24" s="840"/>
      <c r="G24" s="841"/>
      <c r="H24" s="514" t="s">
        <v>888</v>
      </c>
      <c r="I24" s="532" t="s">
        <v>888</v>
      </c>
      <c r="J24" s="521" t="s">
        <v>888</v>
      </c>
      <c r="K24" s="547" t="s">
        <v>888</v>
      </c>
      <c r="L24" s="362" t="s">
        <v>888</v>
      </c>
    </row>
    <row r="25" spans="2:12" ht="17.25" customHeight="1">
      <c r="B25" s="854"/>
      <c r="C25" s="244" t="s">
        <v>520</v>
      </c>
      <c r="D25" s="120" t="s">
        <v>669</v>
      </c>
      <c r="E25" s="120"/>
      <c r="F25" s="235"/>
      <c r="G25" s="236"/>
      <c r="H25" s="511" t="s">
        <v>888</v>
      </c>
      <c r="I25" s="529" t="s">
        <v>888</v>
      </c>
      <c r="J25" s="518" t="s">
        <v>888</v>
      </c>
      <c r="K25" s="544" t="s">
        <v>888</v>
      </c>
      <c r="L25" s="363" t="s">
        <v>888</v>
      </c>
    </row>
    <row r="26" spans="2:12" ht="17.25" customHeight="1">
      <c r="B26" s="854"/>
      <c r="C26" s="245" t="s">
        <v>666</v>
      </c>
      <c r="D26" s="848" t="s">
        <v>314</v>
      </c>
      <c r="E26" s="849"/>
      <c r="F26" s="849"/>
      <c r="G26" s="850"/>
      <c r="H26" s="511" t="s">
        <v>888</v>
      </c>
      <c r="I26" s="529"/>
      <c r="J26" s="518" t="s">
        <v>888</v>
      </c>
      <c r="K26" s="544"/>
      <c r="L26" s="363" t="s">
        <v>888</v>
      </c>
    </row>
    <row r="27" spans="2:12" ht="29.65" customHeight="1">
      <c r="B27" s="854"/>
      <c r="C27" s="245" t="s">
        <v>880</v>
      </c>
      <c r="D27" s="858" t="s">
        <v>881</v>
      </c>
      <c r="E27" s="859"/>
      <c r="F27" s="859"/>
      <c r="G27" s="860"/>
      <c r="H27" s="523"/>
      <c r="I27" s="529" t="s">
        <v>888</v>
      </c>
      <c r="J27" s="522"/>
      <c r="K27" s="544" t="s">
        <v>888</v>
      </c>
      <c r="L27" s="554"/>
    </row>
    <row r="28" spans="2:12" ht="17.25" customHeight="1">
      <c r="B28" s="854"/>
      <c r="C28" s="245" t="s">
        <v>692</v>
      </c>
      <c r="D28" s="848" t="s">
        <v>11</v>
      </c>
      <c r="E28" s="849"/>
      <c r="F28" s="849"/>
      <c r="G28" s="850"/>
      <c r="H28" s="511" t="s">
        <v>888</v>
      </c>
      <c r="I28" s="529" t="s">
        <v>888</v>
      </c>
      <c r="J28" s="518" t="s">
        <v>888</v>
      </c>
      <c r="K28" s="544" t="s">
        <v>888</v>
      </c>
      <c r="L28" s="363" t="s">
        <v>888</v>
      </c>
    </row>
    <row r="29" spans="2:12" ht="17.25" customHeight="1">
      <c r="B29" s="854"/>
      <c r="C29" s="245" t="s">
        <v>693</v>
      </c>
      <c r="D29" s="848" t="s">
        <v>508</v>
      </c>
      <c r="E29" s="849"/>
      <c r="F29" s="849"/>
      <c r="G29" s="850"/>
      <c r="H29" s="511" t="s">
        <v>888</v>
      </c>
      <c r="I29" s="529" t="s">
        <v>888</v>
      </c>
      <c r="J29" s="518" t="s">
        <v>888</v>
      </c>
      <c r="K29" s="544" t="s">
        <v>888</v>
      </c>
      <c r="L29" s="363" t="s">
        <v>888</v>
      </c>
    </row>
    <row r="30" spans="2:12" ht="17.25" customHeight="1">
      <c r="B30" s="854"/>
      <c r="C30" s="245" t="s">
        <v>694</v>
      </c>
      <c r="D30" s="848" t="s">
        <v>12</v>
      </c>
      <c r="E30" s="849"/>
      <c r="F30" s="849"/>
      <c r="G30" s="850"/>
      <c r="H30" s="511" t="s">
        <v>888</v>
      </c>
      <c r="I30" s="529" t="s">
        <v>888</v>
      </c>
      <c r="J30" s="757" t="s">
        <v>619</v>
      </c>
      <c r="K30" s="758" t="s">
        <v>619</v>
      </c>
      <c r="L30" s="363" t="s">
        <v>888</v>
      </c>
    </row>
    <row r="31" spans="2:12" ht="17.25" customHeight="1">
      <c r="B31" s="854"/>
      <c r="C31" s="245" t="s">
        <v>882</v>
      </c>
      <c r="D31" s="354" t="s">
        <v>1137</v>
      </c>
      <c r="E31" s="355"/>
      <c r="F31" s="355"/>
      <c r="G31" s="356"/>
      <c r="H31" s="507"/>
      <c r="I31" s="525"/>
      <c r="J31" s="518" t="s">
        <v>888</v>
      </c>
      <c r="K31" s="544" t="s">
        <v>888</v>
      </c>
      <c r="L31" s="363"/>
    </row>
    <row r="32" spans="2:12" ht="17.25" customHeight="1">
      <c r="B32" s="854"/>
      <c r="C32" s="245" t="s">
        <v>695</v>
      </c>
      <c r="D32" s="861" t="s">
        <v>1138</v>
      </c>
      <c r="E32" s="862"/>
      <c r="F32" s="862"/>
      <c r="G32" s="863"/>
      <c r="H32" s="511" t="s">
        <v>888</v>
      </c>
      <c r="I32" s="529" t="s">
        <v>888</v>
      </c>
      <c r="J32" s="757" t="s">
        <v>619</v>
      </c>
      <c r="K32" s="758" t="s">
        <v>619</v>
      </c>
      <c r="L32" s="363" t="s">
        <v>888</v>
      </c>
    </row>
    <row r="33" spans="2:12" ht="17.25" customHeight="1">
      <c r="B33" s="854"/>
      <c r="C33" s="245" t="s">
        <v>696</v>
      </c>
      <c r="D33" s="861" t="s">
        <v>16</v>
      </c>
      <c r="E33" s="862"/>
      <c r="F33" s="862"/>
      <c r="G33" s="863"/>
      <c r="H33" s="511" t="s">
        <v>888</v>
      </c>
      <c r="I33" s="529" t="s">
        <v>888</v>
      </c>
      <c r="J33" s="518" t="s">
        <v>888</v>
      </c>
      <c r="K33" s="544" t="s">
        <v>888</v>
      </c>
      <c r="L33" s="363" t="s">
        <v>888</v>
      </c>
    </row>
    <row r="34" spans="2:12" ht="17.25" customHeight="1">
      <c r="B34" s="854"/>
      <c r="C34" s="245" t="s">
        <v>697</v>
      </c>
      <c r="D34" s="861" t="s">
        <v>13</v>
      </c>
      <c r="E34" s="862"/>
      <c r="F34" s="862"/>
      <c r="G34" s="863"/>
      <c r="H34" s="511" t="s">
        <v>888</v>
      </c>
      <c r="I34" s="529" t="s">
        <v>888</v>
      </c>
      <c r="J34" s="518" t="s">
        <v>888</v>
      </c>
      <c r="K34" s="544" t="s">
        <v>888</v>
      </c>
      <c r="L34" s="363" t="s">
        <v>888</v>
      </c>
    </row>
    <row r="35" spans="2:12" ht="17.25" customHeight="1">
      <c r="B35" s="854"/>
      <c r="C35" s="245" t="s">
        <v>698</v>
      </c>
      <c r="D35" s="861" t="s">
        <v>14</v>
      </c>
      <c r="E35" s="862"/>
      <c r="F35" s="862"/>
      <c r="G35" s="863"/>
      <c r="H35" s="511" t="s">
        <v>888</v>
      </c>
      <c r="I35" s="529" t="s">
        <v>888</v>
      </c>
      <c r="J35" s="518" t="s">
        <v>888</v>
      </c>
      <c r="K35" s="544" t="s">
        <v>888</v>
      </c>
      <c r="L35" s="363" t="s">
        <v>888</v>
      </c>
    </row>
    <row r="36" spans="2:12" ht="17.25" customHeight="1">
      <c r="B36" s="854"/>
      <c r="C36" s="245" t="s">
        <v>699</v>
      </c>
      <c r="D36" s="861" t="s">
        <v>15</v>
      </c>
      <c r="E36" s="862"/>
      <c r="F36" s="862"/>
      <c r="G36" s="863"/>
      <c r="H36" s="511" t="s">
        <v>888</v>
      </c>
      <c r="I36" s="529" t="s">
        <v>888</v>
      </c>
      <c r="J36" s="518" t="s">
        <v>888</v>
      </c>
      <c r="K36" s="544" t="s">
        <v>888</v>
      </c>
      <c r="L36" s="363" t="s">
        <v>888</v>
      </c>
    </row>
    <row r="37" spans="2:12" ht="17.25" customHeight="1">
      <c r="B37" s="854"/>
      <c r="C37" s="245" t="s">
        <v>700</v>
      </c>
      <c r="D37" s="861" t="s">
        <v>426</v>
      </c>
      <c r="E37" s="862"/>
      <c r="F37" s="862"/>
      <c r="G37" s="863"/>
      <c r="H37" s="511" t="s">
        <v>888</v>
      </c>
      <c r="I37" s="529" t="s">
        <v>888</v>
      </c>
      <c r="J37" s="518" t="s">
        <v>888</v>
      </c>
      <c r="K37" s="544" t="s">
        <v>888</v>
      </c>
      <c r="L37" s="363" t="s">
        <v>888</v>
      </c>
    </row>
    <row r="38" spans="2:12" ht="17.25" customHeight="1">
      <c r="B38" s="854"/>
      <c r="C38" s="245" t="s">
        <v>736</v>
      </c>
      <c r="D38" s="248" t="s">
        <v>702</v>
      </c>
      <c r="E38" s="249"/>
      <c r="F38" s="249"/>
      <c r="G38" s="250"/>
      <c r="H38" s="511" t="s">
        <v>888</v>
      </c>
      <c r="I38" s="529"/>
      <c r="J38" s="518" t="s">
        <v>888</v>
      </c>
      <c r="K38" s="544"/>
      <c r="L38" s="363" t="s">
        <v>888</v>
      </c>
    </row>
    <row r="39" spans="2:12" ht="17.25" customHeight="1">
      <c r="B39" s="854"/>
      <c r="C39" s="246" t="s">
        <v>883</v>
      </c>
      <c r="D39" s="248" t="s">
        <v>884</v>
      </c>
      <c r="E39" s="249"/>
      <c r="F39" s="249"/>
      <c r="G39" s="250"/>
      <c r="H39" s="507"/>
      <c r="I39" s="529" t="s">
        <v>888</v>
      </c>
      <c r="J39" s="501"/>
      <c r="K39" s="544" t="s">
        <v>888</v>
      </c>
      <c r="L39" s="363"/>
    </row>
    <row r="40" spans="2:12" ht="30.6" customHeight="1" thickBot="1">
      <c r="B40" s="855"/>
      <c r="C40" s="251" t="s">
        <v>703</v>
      </c>
      <c r="D40" s="864" t="s">
        <v>727</v>
      </c>
      <c r="E40" s="865"/>
      <c r="F40" s="865"/>
      <c r="G40" s="866"/>
      <c r="H40" s="513" t="s">
        <v>888</v>
      </c>
      <c r="I40" s="531" t="s">
        <v>888</v>
      </c>
      <c r="J40" s="520" t="s">
        <v>888</v>
      </c>
      <c r="K40" s="546" t="s">
        <v>888</v>
      </c>
      <c r="L40" s="548" t="s">
        <v>888</v>
      </c>
    </row>
  </sheetData>
  <mergeCells count="37">
    <mergeCell ref="D32:G32"/>
    <mergeCell ref="D17:G17"/>
    <mergeCell ref="D18:G18"/>
    <mergeCell ref="D19:G19"/>
    <mergeCell ref="D20:G20"/>
    <mergeCell ref="D22:G22"/>
    <mergeCell ref="D23:G23"/>
    <mergeCell ref="D21:G21"/>
    <mergeCell ref="B24:B40"/>
    <mergeCell ref="D7:G7"/>
    <mergeCell ref="D12:F12"/>
    <mergeCell ref="D13:F13"/>
    <mergeCell ref="D27:G27"/>
    <mergeCell ref="D33:G33"/>
    <mergeCell ref="D34:G34"/>
    <mergeCell ref="D35:G35"/>
    <mergeCell ref="D36:G36"/>
    <mergeCell ref="D37:G37"/>
    <mergeCell ref="D40:G40"/>
    <mergeCell ref="D24:G24"/>
    <mergeCell ref="D26:G26"/>
    <mergeCell ref="D28:G28"/>
    <mergeCell ref="D29:G29"/>
    <mergeCell ref="D30:G30"/>
    <mergeCell ref="H4:I4"/>
    <mergeCell ref="J4:K4"/>
    <mergeCell ref="H3:K3"/>
    <mergeCell ref="B6:B9"/>
    <mergeCell ref="B11:B23"/>
    <mergeCell ref="D6:G6"/>
    <mergeCell ref="D9:G9"/>
    <mergeCell ref="D11:G11"/>
    <mergeCell ref="D14:G14"/>
    <mergeCell ref="D16:G16"/>
    <mergeCell ref="D15:G15"/>
    <mergeCell ref="C12:C13"/>
    <mergeCell ref="C14:C15"/>
  </mergeCells>
  <phoneticPr fontId="1"/>
  <printOptions horizontalCentered="1"/>
  <pageMargins left="0.51181102362204722" right="0.51181102362204722" top="0.74803149606299213" bottom="0.55118110236220474" header="0.31496062992125984" footer="0.31496062992125984"/>
  <pageSetup paperSize="9" scale="83" orientation="portrait" r:id="rId1"/>
  <colBreaks count="1" manualBreakCount="1">
    <brk id="12" max="31" man="1"/>
  </col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4" tint="0.59999389629810485"/>
  </sheetPr>
  <dimension ref="A1:L55"/>
  <sheetViews>
    <sheetView showGridLines="0" view="pageBreakPreview" topLeftCell="A29" zoomScaleNormal="100" zoomScaleSheetLayoutView="100" workbookViewId="0">
      <selection activeCell="D22" sqref="D22:K22"/>
    </sheetView>
  </sheetViews>
  <sheetFormatPr defaultColWidth="9" defaultRowHeight="17.25" customHeight="1"/>
  <cols>
    <col min="1" max="1" width="3.125" style="3" bestFit="1" customWidth="1"/>
    <col min="2" max="2" width="11" style="3" customWidth="1"/>
    <col min="3" max="3" width="12.125" style="3" customWidth="1"/>
    <col min="4" max="4" width="5.375" style="3" bestFit="1" customWidth="1"/>
    <col min="5" max="5" width="5.5" style="3" customWidth="1"/>
    <col min="6" max="16384" width="9" style="3"/>
  </cols>
  <sheetData>
    <row r="1" spans="1:11" ht="17.25" customHeight="1">
      <c r="A1" s="1124" t="str">
        <f>①海外研修実施希望申込書!D7</f>
        <v>技術協力活用型・新興国市場開拓事業（研修・専門家派遣・寄附講座開設事業）</v>
      </c>
      <c r="B1" s="1124"/>
      <c r="C1" s="1124"/>
      <c r="D1" s="1124"/>
      <c r="E1" s="1124"/>
      <c r="F1" s="1124"/>
      <c r="G1" s="1124"/>
      <c r="H1" s="1124"/>
      <c r="I1" s="1124"/>
      <c r="J1" s="1124"/>
      <c r="K1" s="1124"/>
    </row>
    <row r="2" spans="1:11" ht="8.65" customHeight="1"/>
    <row r="3" spans="1:11" ht="17.25" customHeight="1">
      <c r="A3" s="3" t="s">
        <v>105</v>
      </c>
      <c r="J3" s="1125">
        <v>45748</v>
      </c>
      <c r="K3" s="1125"/>
    </row>
    <row r="4" spans="1:11" ht="17.25" customHeight="1">
      <c r="A4" s="3" t="s">
        <v>106</v>
      </c>
    </row>
    <row r="5" spans="1:11" ht="2.65" customHeight="1"/>
    <row r="6" spans="1:11" ht="17.25" customHeight="1">
      <c r="A6" s="890" t="s">
        <v>6</v>
      </c>
      <c r="B6" s="890"/>
      <c r="C6" s="890"/>
      <c r="D6" s="890"/>
      <c r="E6" s="890"/>
      <c r="F6" s="890"/>
      <c r="G6" s="890"/>
      <c r="H6" s="890"/>
      <c r="I6" s="890"/>
      <c r="J6" s="890"/>
      <c r="K6" s="890"/>
    </row>
    <row r="7" spans="1:11" ht="17.25" customHeight="1">
      <c r="A7" s="1126" t="str">
        <f>①海外研修実施希望申込書!E27</f>
        <v>インドネシア・ジャカルタ</v>
      </c>
      <c r="B7" s="1126"/>
      <c r="C7" s="1126"/>
      <c r="D7" s="1126"/>
      <c r="E7" s="1126"/>
      <c r="F7" s="1126"/>
      <c r="G7" s="1126"/>
      <c r="H7" s="1126"/>
      <c r="I7" s="1126"/>
      <c r="J7" s="1126"/>
      <c r="K7" s="1126"/>
    </row>
    <row r="8" spans="1:11" ht="2.65" customHeight="1"/>
    <row r="9" spans="1:11" ht="17.25" customHeight="1">
      <c r="A9" s="1127" t="s">
        <v>1108</v>
      </c>
      <c r="B9" s="1127"/>
      <c r="C9" s="1127"/>
      <c r="D9" s="1127"/>
      <c r="E9" s="1127"/>
      <c r="F9" s="1127"/>
      <c r="G9" s="1127"/>
      <c r="H9" s="1127"/>
      <c r="I9" s="1127"/>
      <c r="J9" s="1127"/>
      <c r="K9" s="1127"/>
    </row>
    <row r="10" spans="1:11" ht="5.0999999999999996" customHeight="1">
      <c r="A10" s="1127"/>
      <c r="B10" s="1127"/>
      <c r="C10" s="1127"/>
      <c r="D10" s="1127"/>
      <c r="E10" s="1127"/>
      <c r="F10" s="1127"/>
      <c r="G10" s="1127"/>
      <c r="H10" s="1127"/>
      <c r="I10" s="1127"/>
      <c r="J10" s="1127"/>
      <c r="K10" s="1127"/>
    </row>
    <row r="11" spans="1:11" ht="4.1500000000000004" customHeight="1"/>
    <row r="12" spans="1:11" ht="17.25" customHeight="1">
      <c r="A12" s="950" t="s">
        <v>107</v>
      </c>
      <c r="B12" s="950"/>
      <c r="C12" s="950"/>
      <c r="D12" s="950"/>
      <c r="E12" s="950"/>
      <c r="F12" s="950"/>
      <c r="G12" s="950"/>
      <c r="H12" s="950"/>
      <c r="I12" s="950"/>
      <c r="J12" s="950"/>
      <c r="K12" s="950"/>
    </row>
    <row r="13" spans="1:11" ht="5.0999999999999996" customHeight="1"/>
    <row r="14" spans="1:11" ht="17.25" customHeight="1">
      <c r="A14" s="899" t="s">
        <v>108</v>
      </c>
      <c r="B14" s="900"/>
      <c r="C14" s="921"/>
      <c r="D14" s="17" t="s">
        <v>22</v>
      </c>
      <c r="E14" s="1115" t="str">
        <f>①海外研修実施希望申込書!F11</f>
        <v>株式会社AOTS</v>
      </c>
      <c r="F14" s="1115"/>
      <c r="G14" s="1115"/>
      <c r="H14" s="1115"/>
      <c r="I14" s="1115"/>
      <c r="J14" s="1115"/>
      <c r="K14" s="1116"/>
    </row>
    <row r="15" spans="1:11" ht="17.25" customHeight="1">
      <c r="A15" s="924"/>
      <c r="B15" s="950"/>
      <c r="C15" s="925"/>
      <c r="D15" s="9" t="s">
        <v>23</v>
      </c>
      <c r="E15" s="1118" t="str">
        <f>①海外研修実施希望申込書!F12</f>
        <v>AOTS Co., Ltd.</v>
      </c>
      <c r="F15" s="1118"/>
      <c r="G15" s="1118"/>
      <c r="H15" s="1118"/>
      <c r="I15" s="1118"/>
      <c r="J15" s="1118"/>
      <c r="K15" s="1119"/>
    </row>
    <row r="16" spans="1:11" ht="17.25" customHeight="1">
      <c r="A16" s="899" t="s">
        <v>109</v>
      </c>
      <c r="B16" s="900"/>
      <c r="C16" s="921"/>
      <c r="D16" s="1120" t="str">
        <f>①海外研修実施希望申込書!F13</f>
        <v>〒120-8534</v>
      </c>
      <c r="E16" s="1120"/>
      <c r="F16" s="1120"/>
      <c r="G16" s="1120"/>
      <c r="H16" s="1120"/>
      <c r="I16" s="1120"/>
      <c r="J16" s="1120"/>
      <c r="K16" s="1120"/>
    </row>
    <row r="17" spans="1:12" ht="17.25" customHeight="1">
      <c r="A17" s="924"/>
      <c r="B17" s="950"/>
      <c r="C17" s="925"/>
      <c r="D17" s="1121" t="str">
        <f>①海外研修実施希望申込書!F14</f>
        <v>東京都足立区千住東1-30-1</v>
      </c>
      <c r="E17" s="1121"/>
      <c r="F17" s="1121"/>
      <c r="G17" s="1121"/>
      <c r="H17" s="1121"/>
      <c r="I17" s="1121"/>
      <c r="J17" s="1121"/>
      <c r="K17" s="1121"/>
    </row>
    <row r="18" spans="1:12" ht="17.25" customHeight="1">
      <c r="A18" s="901"/>
      <c r="B18" s="902"/>
      <c r="C18" s="909"/>
      <c r="D18" s="1122"/>
      <c r="E18" s="1122"/>
      <c r="F18" s="1122"/>
      <c r="G18" s="1122"/>
      <c r="H18" s="1122"/>
      <c r="I18" s="1122"/>
      <c r="J18" s="1122"/>
      <c r="K18" s="1122"/>
    </row>
    <row r="19" spans="1:12" ht="17.25" customHeight="1">
      <c r="A19" s="899" t="s">
        <v>110</v>
      </c>
      <c r="B19" s="921"/>
      <c r="C19" s="18" t="s">
        <v>111</v>
      </c>
      <c r="D19" s="1123" t="str">
        <f>①海外研修実施希望申込書!F16</f>
        <v>代表取締役</v>
      </c>
      <c r="E19" s="1123"/>
      <c r="F19" s="1123"/>
      <c r="G19" s="1123"/>
      <c r="H19" s="1123"/>
      <c r="I19" s="1123"/>
      <c r="J19" s="1123"/>
      <c r="K19" s="1123"/>
    </row>
    <row r="20" spans="1:12" ht="17.25" customHeight="1">
      <c r="A20" s="901"/>
      <c r="B20" s="909"/>
      <c r="C20" s="19" t="s">
        <v>112</v>
      </c>
      <c r="D20" s="1130" t="str">
        <f>①海外研修実施希望申込書!F17</f>
        <v>田中　太郎</v>
      </c>
      <c r="E20" s="1118"/>
      <c r="F20" s="1118"/>
      <c r="G20" s="1118"/>
      <c r="H20" s="1118"/>
      <c r="I20" s="1118"/>
      <c r="J20" s="1131" t="s">
        <v>283</v>
      </c>
      <c r="K20" s="1132"/>
    </row>
    <row r="21" spans="1:12" ht="17.25" customHeight="1">
      <c r="A21" s="899" t="s">
        <v>113</v>
      </c>
      <c r="B21" s="921"/>
      <c r="C21" s="20" t="s">
        <v>114</v>
      </c>
      <c r="D21" s="1123" t="str">
        <f>①海外研修実施希望申込書!F21</f>
        <v>製造本部　製造第1課　課長</v>
      </c>
      <c r="E21" s="1123"/>
      <c r="F21" s="1123"/>
      <c r="G21" s="1123"/>
      <c r="H21" s="1123"/>
      <c r="I21" s="1123"/>
      <c r="J21" s="1123"/>
      <c r="K21" s="1123"/>
    </row>
    <row r="22" spans="1:12" ht="17.25" customHeight="1">
      <c r="A22" s="924"/>
      <c r="B22" s="925"/>
      <c r="C22" s="21" t="s">
        <v>112</v>
      </c>
      <c r="D22" s="1117" t="str">
        <f>①海外研修実施希望申込書!F22</f>
        <v>山田　二郎</v>
      </c>
      <c r="E22" s="1117"/>
      <c r="F22" s="1117"/>
      <c r="G22" s="1117"/>
      <c r="H22" s="1117"/>
      <c r="I22" s="1117"/>
      <c r="J22" s="1117"/>
      <c r="K22" s="1117"/>
    </row>
    <row r="23" spans="1:12" ht="17.25" customHeight="1">
      <c r="A23" s="924"/>
      <c r="B23" s="925"/>
      <c r="C23" s="22" t="s">
        <v>125</v>
      </c>
      <c r="D23" s="1112" t="s">
        <v>418</v>
      </c>
      <c r="E23" s="1112"/>
      <c r="F23" s="1112"/>
      <c r="G23" s="1112"/>
      <c r="H23" s="1112"/>
      <c r="I23" s="1112"/>
      <c r="J23" s="1112"/>
      <c r="K23" s="1112"/>
    </row>
    <row r="24" spans="1:12" ht="17.25" customHeight="1">
      <c r="A24" s="924"/>
      <c r="B24" s="925"/>
      <c r="C24" s="1128" t="s">
        <v>357</v>
      </c>
      <c r="D24" s="1113"/>
      <c r="E24" s="1113"/>
      <c r="F24" s="1113"/>
      <c r="G24" s="1113"/>
      <c r="H24" s="1113"/>
      <c r="I24" s="1113"/>
      <c r="J24" s="1113"/>
      <c r="K24" s="1113"/>
    </row>
    <row r="25" spans="1:12" ht="17.25" customHeight="1">
      <c r="A25" s="924"/>
      <c r="B25" s="925"/>
      <c r="C25" s="1129"/>
      <c r="D25" s="1114"/>
      <c r="E25" s="1114"/>
      <c r="F25" s="1114"/>
      <c r="G25" s="1114"/>
      <c r="H25" s="1114"/>
      <c r="I25" s="1114"/>
      <c r="J25" s="1114"/>
      <c r="K25" s="1114"/>
    </row>
    <row r="26" spans="1:12" ht="17.25" customHeight="1">
      <c r="A26" s="924"/>
      <c r="B26" s="925"/>
      <c r="C26" s="21" t="s">
        <v>115</v>
      </c>
      <c r="D26" s="1117" t="str">
        <f>①海外研修実施希望申込書!G23</f>
        <v>03-xxxx-xxxx</v>
      </c>
      <c r="E26" s="1117"/>
      <c r="F26" s="1117"/>
      <c r="G26" s="1117"/>
      <c r="H26" s="1117"/>
      <c r="I26" s="1117"/>
      <c r="J26" s="1117"/>
      <c r="K26" s="1117"/>
    </row>
    <row r="27" spans="1:12" ht="17.25" customHeight="1">
      <c r="A27" s="924"/>
      <c r="B27" s="925"/>
      <c r="C27" s="22" t="s">
        <v>116</v>
      </c>
      <c r="D27" s="1137" t="str">
        <f>①海外研修実施希望申込書!J23</f>
        <v>03-xxxx-xxxx</v>
      </c>
      <c r="E27" s="1137"/>
      <c r="F27" s="1137"/>
      <c r="G27" s="1137"/>
      <c r="H27" s="1137"/>
      <c r="I27" s="1137"/>
      <c r="J27" s="1137"/>
      <c r="K27" s="1137"/>
    </row>
    <row r="28" spans="1:12" ht="17.25" customHeight="1">
      <c r="A28" s="901"/>
      <c r="B28" s="909"/>
      <c r="C28" s="23" t="s">
        <v>117</v>
      </c>
      <c r="D28" s="1134" t="str">
        <f>①海外研修実施希望申込書!G24</f>
        <v>yamada@aots.co.jp</v>
      </c>
      <c r="E28" s="1134"/>
      <c r="F28" s="1134"/>
      <c r="G28" s="1134"/>
      <c r="H28" s="1134"/>
      <c r="I28" s="1134"/>
      <c r="J28" s="1134"/>
      <c r="K28" s="1134"/>
    </row>
    <row r="30" spans="1:12" ht="17.25" customHeight="1">
      <c r="A30" s="899" t="s">
        <v>118</v>
      </c>
      <c r="B30" s="921"/>
      <c r="C30" s="131">
        <v>0</v>
      </c>
      <c r="D30" s="948" t="s">
        <v>122</v>
      </c>
      <c r="E30" s="949"/>
      <c r="F30" s="1135">
        <f>①海外研修実施希望申込書!F19</f>
        <v>3000</v>
      </c>
      <c r="G30" s="1135"/>
      <c r="H30" s="872" t="s">
        <v>123</v>
      </c>
      <c r="I30" s="872"/>
      <c r="J30" s="1136">
        <v>0</v>
      </c>
      <c r="K30" s="1136"/>
    </row>
    <row r="31" spans="1:12" ht="17.25" customHeight="1">
      <c r="A31" s="948" t="s">
        <v>997</v>
      </c>
      <c r="B31" s="949"/>
      <c r="C31" s="1138">
        <f>①海外研修実施希望申込書!F18</f>
        <v>0</v>
      </c>
      <c r="D31" s="1139"/>
      <c r="E31" s="1139"/>
      <c r="F31" s="1139"/>
      <c r="G31" s="1139"/>
      <c r="H31" s="1139"/>
      <c r="I31" s="1139"/>
      <c r="J31" s="1139"/>
      <c r="K31" s="1140"/>
    </row>
    <row r="32" spans="1:12" ht="17.25" customHeight="1">
      <c r="A32" s="1141" t="s">
        <v>998</v>
      </c>
      <c r="B32" s="1142"/>
      <c r="C32" s="414">
        <f>①海外研修実施希望申込書!F20</f>
        <v>0</v>
      </c>
      <c r="D32" s="1143" t="str">
        <f>①海外研修実施希望申込書!G20</f>
        <v>（　　　）％</v>
      </c>
      <c r="E32" s="1143"/>
      <c r="F32" s="1143"/>
      <c r="G32" s="415"/>
      <c r="H32" s="55"/>
      <c r="I32" s="55"/>
      <c r="J32" s="416"/>
      <c r="K32" s="417"/>
      <c r="L32" s="3" t="s">
        <v>999</v>
      </c>
    </row>
    <row r="33" spans="1:11" ht="17.25" customHeight="1">
      <c r="A33" s="948" t="s">
        <v>119</v>
      </c>
      <c r="B33" s="949"/>
      <c r="C33" s="1133"/>
      <c r="D33" s="1133"/>
      <c r="E33" s="1133"/>
      <c r="F33" s="1133"/>
      <c r="G33" s="1133"/>
      <c r="H33" s="1133"/>
      <c r="I33" s="1133"/>
      <c r="J33" s="1133"/>
      <c r="K33" s="1133"/>
    </row>
    <row r="34" spans="1:11" ht="17.25" customHeight="1">
      <c r="A34" s="948" t="s">
        <v>120</v>
      </c>
      <c r="B34" s="949"/>
      <c r="C34" s="1133"/>
      <c r="D34" s="1133"/>
      <c r="E34" s="1133"/>
      <c r="F34" s="1133"/>
      <c r="G34" s="1133"/>
      <c r="H34" s="1133"/>
      <c r="I34" s="1133"/>
      <c r="J34" s="1133"/>
      <c r="K34" s="1133"/>
    </row>
    <row r="35" spans="1:11" ht="17.25" customHeight="1">
      <c r="A35" s="901" t="s">
        <v>121</v>
      </c>
      <c r="B35" s="909"/>
      <c r="C35" s="1133"/>
      <c r="D35" s="1133"/>
      <c r="E35" s="1133"/>
      <c r="F35" s="1133"/>
      <c r="G35" s="1133"/>
      <c r="H35" s="1133"/>
      <c r="I35" s="1133"/>
      <c r="J35" s="1133"/>
      <c r="K35" s="1133"/>
    </row>
    <row r="36" spans="1:11" ht="11.1" customHeight="1"/>
    <row r="37" spans="1:11" ht="17.25" customHeight="1">
      <c r="A37" s="1111" t="s">
        <v>1115</v>
      </c>
      <c r="B37" s="1111"/>
      <c r="C37" s="1111"/>
      <c r="D37" s="1111"/>
      <c r="E37" s="1111"/>
      <c r="F37" s="1111"/>
      <c r="G37" s="1111"/>
      <c r="H37" s="1111"/>
      <c r="I37" s="1111"/>
      <c r="J37" s="1111"/>
      <c r="K37" s="1111"/>
    </row>
    <row r="38" spans="1:11" ht="6.6" customHeight="1"/>
    <row r="39" spans="1:11" ht="16.149999999999999" customHeight="1">
      <c r="A39" s="604" t="s">
        <v>43</v>
      </c>
      <c r="B39" s="935" t="s">
        <v>1112</v>
      </c>
      <c r="C39" s="935"/>
      <c r="D39" s="935"/>
      <c r="E39" s="935"/>
      <c r="F39" s="935"/>
      <c r="G39" s="935"/>
      <c r="H39" s="935"/>
      <c r="I39" s="935"/>
      <c r="J39" s="935"/>
      <c r="K39" s="935"/>
    </row>
    <row r="40" spans="1:11" ht="16.149999999999999" customHeight="1">
      <c r="A40" s="604" t="s">
        <v>43</v>
      </c>
      <c r="B40" s="935" t="s">
        <v>1110</v>
      </c>
      <c r="C40" s="935"/>
      <c r="D40" s="935"/>
      <c r="E40" s="935"/>
      <c r="F40" s="935"/>
      <c r="G40" s="935"/>
      <c r="H40" s="935"/>
      <c r="I40" s="935"/>
      <c r="J40" s="935"/>
      <c r="K40" s="935"/>
    </row>
    <row r="41" spans="1:11" ht="16.149999999999999" customHeight="1">
      <c r="A41" s="604" t="s">
        <v>43</v>
      </c>
      <c r="B41" s="935" t="s">
        <v>1109</v>
      </c>
      <c r="C41" s="935"/>
      <c r="D41" s="935"/>
      <c r="E41" s="935"/>
      <c r="F41" s="935"/>
      <c r="G41" s="935"/>
      <c r="H41" s="935"/>
      <c r="I41" s="935"/>
      <c r="J41" s="935"/>
      <c r="K41" s="935"/>
    </row>
    <row r="42" spans="1:11" ht="16.149999999999999" customHeight="1">
      <c r="A42" s="14"/>
      <c r="B42" s="935"/>
      <c r="C42" s="935"/>
      <c r="D42" s="935"/>
      <c r="E42" s="935"/>
      <c r="F42" s="935"/>
      <c r="G42" s="935"/>
      <c r="H42" s="935"/>
      <c r="I42" s="935"/>
      <c r="J42" s="935"/>
      <c r="K42" s="935"/>
    </row>
    <row r="43" spans="1:11" ht="16.149999999999999" customHeight="1">
      <c r="A43" s="604" t="s">
        <v>43</v>
      </c>
      <c r="B43" s="935" t="s">
        <v>1111</v>
      </c>
      <c r="C43" s="935"/>
      <c r="D43" s="935"/>
      <c r="E43" s="935"/>
      <c r="F43" s="935"/>
      <c r="G43" s="935"/>
      <c r="H43" s="935"/>
      <c r="I43" s="935"/>
      <c r="J43" s="935"/>
      <c r="K43" s="935"/>
    </row>
    <row r="44" spans="1:11" ht="16.149999999999999" customHeight="1">
      <c r="A44" s="14"/>
      <c r="B44" s="935"/>
      <c r="C44" s="935"/>
      <c r="D44" s="935"/>
      <c r="E44" s="935"/>
      <c r="F44" s="935"/>
      <c r="G44" s="935"/>
      <c r="H44" s="935"/>
      <c r="I44" s="935"/>
      <c r="J44" s="935"/>
      <c r="K44" s="935"/>
    </row>
    <row r="45" spans="1:11" ht="16.149999999999999" customHeight="1">
      <c r="A45" s="604" t="s">
        <v>43</v>
      </c>
      <c r="B45" s="935" t="s">
        <v>1113</v>
      </c>
      <c r="C45" s="935"/>
      <c r="D45" s="935"/>
      <c r="E45" s="935"/>
      <c r="F45" s="935"/>
      <c r="G45" s="935"/>
      <c r="H45" s="935"/>
      <c r="I45" s="935"/>
      <c r="J45" s="935"/>
      <c r="K45" s="935"/>
    </row>
    <row r="46" spans="1:11" ht="16.149999999999999" customHeight="1">
      <c r="A46" s="14"/>
      <c r="B46" s="14" t="s">
        <v>1114</v>
      </c>
      <c r="C46" s="14"/>
      <c r="D46" s="14"/>
      <c r="E46" s="14"/>
      <c r="F46" s="14"/>
      <c r="G46" s="14"/>
      <c r="H46" s="14"/>
      <c r="I46" s="14"/>
      <c r="J46" s="14"/>
      <c r="K46" s="14"/>
    </row>
    <row r="47" spans="1:11" ht="16.149999999999999" customHeight="1">
      <c r="A47" s="604" t="s">
        <v>43</v>
      </c>
      <c r="B47" s="935" t="s">
        <v>1116</v>
      </c>
      <c r="C47" s="935"/>
      <c r="D47" s="935"/>
      <c r="E47" s="935"/>
      <c r="F47" s="935"/>
      <c r="G47" s="935"/>
      <c r="H47" s="935"/>
      <c r="I47" s="935"/>
      <c r="J47" s="935"/>
      <c r="K47" s="935"/>
    </row>
    <row r="48" spans="1:11" ht="16.149999999999999" customHeight="1">
      <c r="B48" s="935"/>
      <c r="C48" s="935"/>
      <c r="D48" s="935"/>
      <c r="E48" s="935"/>
      <c r="F48" s="935"/>
      <c r="G48" s="935"/>
      <c r="H48" s="935"/>
      <c r="I48" s="935"/>
      <c r="J48" s="935"/>
      <c r="K48" s="935"/>
    </row>
    <row r="49" spans="1:11" ht="16.149999999999999" customHeight="1">
      <c r="B49" s="935"/>
      <c r="C49" s="935"/>
      <c r="D49" s="935"/>
      <c r="E49" s="935"/>
      <c r="F49" s="935"/>
      <c r="G49" s="935"/>
      <c r="H49" s="935"/>
      <c r="I49" s="935"/>
      <c r="J49" s="935"/>
      <c r="K49" s="935"/>
    </row>
    <row r="50" spans="1:11" ht="16.149999999999999" customHeight="1">
      <c r="A50" s="604" t="s">
        <v>43</v>
      </c>
      <c r="B50" s="1110" t="s">
        <v>1174</v>
      </c>
      <c r="C50" s="1110"/>
      <c r="D50" s="1110"/>
      <c r="E50" s="1110"/>
      <c r="F50" s="1110"/>
      <c r="G50" s="1110"/>
      <c r="H50" s="1110"/>
      <c r="I50" s="1110"/>
      <c r="J50" s="1110"/>
      <c r="K50" s="1110"/>
    </row>
    <row r="51" spans="1:11" ht="15.6" customHeight="1">
      <c r="A51" s="488"/>
      <c r="B51" s="488"/>
      <c r="C51" s="488"/>
      <c r="D51" s="488"/>
      <c r="E51" s="488"/>
      <c r="F51" s="488"/>
      <c r="G51" s="488"/>
      <c r="H51" s="488"/>
      <c r="I51" s="488"/>
      <c r="J51" s="488"/>
      <c r="K51" s="488"/>
    </row>
    <row r="52" spans="1:11" ht="17.25" customHeight="1">
      <c r="A52" s="489" t="s">
        <v>468</v>
      </c>
      <c r="B52" s="283" t="s">
        <v>518</v>
      </c>
      <c r="C52" s="283"/>
      <c r="D52" s="283"/>
      <c r="E52" s="489" t="s">
        <v>686</v>
      </c>
      <c r="F52" s="283" t="s">
        <v>428</v>
      </c>
      <c r="G52" s="283"/>
      <c r="H52" s="283"/>
      <c r="I52" s="283"/>
      <c r="J52" s="283"/>
      <c r="K52" s="283"/>
    </row>
    <row r="53" spans="1:11" ht="17.25" customHeight="1">
      <c r="A53" s="489" t="s">
        <v>8</v>
      </c>
      <c r="B53" s="283" t="s">
        <v>128</v>
      </c>
      <c r="C53" s="283"/>
      <c r="D53" s="283"/>
      <c r="E53" s="489" t="s">
        <v>687</v>
      </c>
      <c r="F53" s="283" t="s">
        <v>90</v>
      </c>
      <c r="G53" s="283"/>
      <c r="H53" s="283"/>
      <c r="I53" s="283"/>
      <c r="J53" s="283"/>
      <c r="K53" s="283"/>
    </row>
    <row r="54" spans="1:11" ht="17.25" customHeight="1">
      <c r="A54" s="489" t="s">
        <v>684</v>
      </c>
      <c r="B54" s="283" t="s">
        <v>689</v>
      </c>
      <c r="C54" s="283"/>
      <c r="D54" s="283"/>
      <c r="E54" s="489" t="s">
        <v>688</v>
      </c>
      <c r="F54" s="283" t="s">
        <v>691</v>
      </c>
      <c r="G54" s="283"/>
      <c r="H54" s="283"/>
      <c r="I54" s="283"/>
      <c r="J54" s="283"/>
      <c r="K54" s="283"/>
    </row>
    <row r="55" spans="1:11" ht="17.25" customHeight="1">
      <c r="A55" s="489" t="s">
        <v>685</v>
      </c>
      <c r="B55" s="283" t="s">
        <v>690</v>
      </c>
      <c r="C55" s="283"/>
      <c r="D55" s="283"/>
      <c r="E55" s="283"/>
      <c r="F55" s="283"/>
      <c r="G55" s="283"/>
      <c r="H55" s="283"/>
      <c r="I55" s="283"/>
      <c r="J55" s="283"/>
      <c r="K55" s="283"/>
    </row>
  </sheetData>
  <mergeCells count="48">
    <mergeCell ref="A34:B34"/>
    <mergeCell ref="D27:K27"/>
    <mergeCell ref="A31:B31"/>
    <mergeCell ref="C31:K31"/>
    <mergeCell ref="A32:B32"/>
    <mergeCell ref="D32:F32"/>
    <mergeCell ref="C24:C25"/>
    <mergeCell ref="A35:B35"/>
    <mergeCell ref="D20:I20"/>
    <mergeCell ref="J20:K20"/>
    <mergeCell ref="C35:K35"/>
    <mergeCell ref="A21:B28"/>
    <mergeCell ref="A30:B30"/>
    <mergeCell ref="A33:B33"/>
    <mergeCell ref="D28:K28"/>
    <mergeCell ref="F30:G30"/>
    <mergeCell ref="J30:K30"/>
    <mergeCell ref="H30:I30"/>
    <mergeCell ref="C33:K33"/>
    <mergeCell ref="C34:K34"/>
    <mergeCell ref="D21:K21"/>
    <mergeCell ref="D26:K26"/>
    <mergeCell ref="A1:K1"/>
    <mergeCell ref="J3:K3"/>
    <mergeCell ref="A6:K6"/>
    <mergeCell ref="A7:K7"/>
    <mergeCell ref="A9:K10"/>
    <mergeCell ref="A37:K37"/>
    <mergeCell ref="B39:K39"/>
    <mergeCell ref="B41:K42"/>
    <mergeCell ref="A12:K12"/>
    <mergeCell ref="D23:K23"/>
    <mergeCell ref="D24:K25"/>
    <mergeCell ref="A14:C15"/>
    <mergeCell ref="A16:C18"/>
    <mergeCell ref="A19:B20"/>
    <mergeCell ref="E14:K14"/>
    <mergeCell ref="D22:K22"/>
    <mergeCell ref="E15:K15"/>
    <mergeCell ref="D30:E30"/>
    <mergeCell ref="D16:K16"/>
    <mergeCell ref="D17:K18"/>
    <mergeCell ref="D19:K19"/>
    <mergeCell ref="B50:K50"/>
    <mergeCell ref="B40:K40"/>
    <mergeCell ref="B43:K44"/>
    <mergeCell ref="B45:K45"/>
    <mergeCell ref="B47:K49"/>
  </mergeCells>
  <phoneticPr fontId="1"/>
  <dataValidations count="1">
    <dataValidation type="list" allowBlank="1" showInputMessage="1" showErrorMessage="1" errorTitle="入力エラー" error="プルダウンより選択してください。" sqref="A45 A43 A50 A39:A41 A47" xr:uid="{3FBB8AA7-7E0A-44A6-8F4F-38754796661E}">
      <formula1>"□,☑"</formula1>
    </dataValidation>
  </dataValidations>
  <printOptions horizontalCentered="1"/>
  <pageMargins left="0.51181102362204722" right="0.51181102362204722" top="0.35433070866141736" bottom="0.15748031496062992" header="0.11811023622047245" footer="0.11811023622047245"/>
  <pageSetup paperSize="9" orientation="portrait" blackAndWhite="1"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tabColor theme="4" tint="0.59999389629810485"/>
  </sheetPr>
  <dimension ref="A2:K42"/>
  <sheetViews>
    <sheetView showGridLines="0" view="pageBreakPreview" zoomScaleNormal="100" zoomScaleSheetLayoutView="100" workbookViewId="0">
      <selection activeCell="A2" sqref="A2:K2"/>
    </sheetView>
  </sheetViews>
  <sheetFormatPr defaultColWidth="9" defaultRowHeight="13.5"/>
  <cols>
    <col min="1" max="1" width="5.25" style="3" customWidth="1"/>
    <col min="2" max="2" width="3.375" style="3" customWidth="1"/>
    <col min="3" max="4" width="3.75" style="3" customWidth="1"/>
    <col min="5" max="9" width="9" style="3"/>
    <col min="10" max="10" width="16.875" style="3" customWidth="1"/>
    <col min="11" max="11" width="10.125" style="3" customWidth="1"/>
    <col min="12" max="16384" width="9" style="3"/>
  </cols>
  <sheetData>
    <row r="2" spans="1:11">
      <c r="A2" s="950" t="s">
        <v>523</v>
      </c>
      <c r="B2" s="1151"/>
      <c r="C2" s="1151"/>
      <c r="D2" s="1151"/>
      <c r="E2" s="1151"/>
      <c r="F2" s="1151"/>
      <c r="G2" s="1151"/>
      <c r="H2" s="1151"/>
      <c r="I2" s="1151"/>
      <c r="J2" s="1151"/>
      <c r="K2" s="1151"/>
    </row>
    <row r="3" spans="1:11">
      <c r="J3" s="119" t="s">
        <v>489</v>
      </c>
    </row>
    <row r="4" spans="1:11">
      <c r="A4" s="3" t="s">
        <v>469</v>
      </c>
    </row>
    <row r="5" spans="1:11">
      <c r="A5" s="3" t="s">
        <v>34</v>
      </c>
    </row>
    <row r="6" spans="1:11">
      <c r="J6" s="1158">
        <v>45748</v>
      </c>
      <c r="K6" s="1153"/>
    </row>
    <row r="8" spans="1:11" ht="17.25">
      <c r="A8" s="890" t="s">
        <v>470</v>
      </c>
      <c r="B8" s="1152"/>
      <c r="C8" s="1152"/>
      <c r="D8" s="1152"/>
      <c r="E8" s="1152"/>
      <c r="F8" s="1152"/>
      <c r="G8" s="1152"/>
      <c r="H8" s="1152"/>
      <c r="I8" s="1152"/>
      <c r="J8" s="1153"/>
      <c r="K8" s="1153"/>
    </row>
    <row r="10" spans="1:11">
      <c r="B10" s="3" t="s">
        <v>524</v>
      </c>
    </row>
    <row r="11" spans="1:11">
      <c r="B11" s="3" t="s">
        <v>525</v>
      </c>
    </row>
    <row r="12" spans="1:11">
      <c r="B12" s="3" t="s">
        <v>511</v>
      </c>
    </row>
    <row r="13" spans="1:11">
      <c r="B13" s="3" t="s">
        <v>512</v>
      </c>
    </row>
    <row r="15" spans="1:11" ht="37.5" customHeight="1">
      <c r="B15" s="872" t="s">
        <v>471</v>
      </c>
      <c r="C15" s="872"/>
      <c r="D15" s="872"/>
      <c r="E15" s="1154"/>
      <c r="F15" s="1149" t="str">
        <f>③海外研修実施申請書!E14</f>
        <v>株式会社AOTS</v>
      </c>
      <c r="G15" s="1150"/>
      <c r="H15" s="1150"/>
      <c r="I15" s="1150"/>
      <c r="J15" s="1150"/>
    </row>
    <row r="16" spans="1:11" ht="37.5" customHeight="1">
      <c r="B16" s="899" t="s">
        <v>110</v>
      </c>
      <c r="C16" s="1144"/>
      <c r="D16" s="1145"/>
      <c r="E16" s="43" t="s">
        <v>472</v>
      </c>
      <c r="F16" s="1149" t="str">
        <f>③海外研修実施申請書!D19</f>
        <v>代表取締役</v>
      </c>
      <c r="G16" s="1150"/>
      <c r="H16" s="1150"/>
      <c r="I16" s="1150"/>
      <c r="J16" s="1150"/>
    </row>
    <row r="17" spans="2:10" ht="37.5" customHeight="1">
      <c r="B17" s="1146"/>
      <c r="C17" s="1147"/>
      <c r="D17" s="1148"/>
      <c r="E17" s="43" t="s">
        <v>25</v>
      </c>
      <c r="F17" s="1155" t="str">
        <f>③海外研修実施申請書!D20</f>
        <v>田中　太郎</v>
      </c>
      <c r="G17" s="1156"/>
      <c r="H17" s="1156"/>
      <c r="I17" s="1156"/>
      <c r="J17" s="1157"/>
    </row>
    <row r="19" spans="2:10">
      <c r="B19" s="3" t="s">
        <v>473</v>
      </c>
    </row>
    <row r="21" spans="2:10">
      <c r="B21" s="3" t="s">
        <v>474</v>
      </c>
    </row>
    <row r="22" spans="2:10">
      <c r="C22" s="591" t="s">
        <v>43</v>
      </c>
      <c r="D22" s="3" t="s">
        <v>475</v>
      </c>
    </row>
    <row r="23" spans="2:10">
      <c r="C23" s="591" t="s">
        <v>153</v>
      </c>
      <c r="D23" s="3" t="s">
        <v>476</v>
      </c>
    </row>
    <row r="25" spans="2:10">
      <c r="B25" s="3" t="s">
        <v>481</v>
      </c>
    </row>
    <row r="26" spans="2:10">
      <c r="C26" s="3" t="s">
        <v>482</v>
      </c>
    </row>
    <row r="27" spans="2:10">
      <c r="C27" s="591" t="s">
        <v>43</v>
      </c>
      <c r="D27" s="3" t="s">
        <v>483</v>
      </c>
    </row>
    <row r="28" spans="2:10">
      <c r="D28" s="3" t="s">
        <v>484</v>
      </c>
    </row>
    <row r="30" spans="2:10">
      <c r="B30" s="3" t="s">
        <v>477</v>
      </c>
    </row>
    <row r="31" spans="2:10">
      <c r="C31" s="591" t="s">
        <v>153</v>
      </c>
      <c r="D31" s="3" t="s">
        <v>478</v>
      </c>
    </row>
    <row r="32" spans="2:10">
      <c r="C32" s="591" t="s">
        <v>43</v>
      </c>
      <c r="D32" s="3" t="s">
        <v>479</v>
      </c>
    </row>
    <row r="34" spans="2:11">
      <c r="B34" s="3" t="s">
        <v>485</v>
      </c>
    </row>
    <row r="35" spans="2:11">
      <c r="B35" s="3" t="s">
        <v>486</v>
      </c>
      <c r="C35" s="3" t="s">
        <v>487</v>
      </c>
    </row>
    <row r="36" spans="2:11">
      <c r="C36" s="3" t="s">
        <v>488</v>
      </c>
    </row>
    <row r="42" spans="2:11">
      <c r="K42" s="3" t="s">
        <v>480</v>
      </c>
    </row>
  </sheetData>
  <mergeCells count="8">
    <mergeCell ref="B16:D17"/>
    <mergeCell ref="F16:J16"/>
    <mergeCell ref="A2:K2"/>
    <mergeCell ref="A8:K8"/>
    <mergeCell ref="B15:E15"/>
    <mergeCell ref="F15:J15"/>
    <mergeCell ref="F17:J17"/>
    <mergeCell ref="J6:K6"/>
  </mergeCells>
  <phoneticPr fontId="1"/>
  <dataValidations count="1">
    <dataValidation type="list" allowBlank="1" showInputMessage="1" showErrorMessage="1" errorTitle="入力エラー" error="プルダウンより選択してください。" sqref="C27 C31:C32 C22:C23" xr:uid="{00000000-0002-0000-0400-000000000000}">
      <formula1>"□,☑"</formula1>
    </dataValidation>
  </dataValidations>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32F77-DFC3-4C9C-A55E-78F56DE1CB2A}">
  <sheetPr codeName="Sheet12">
    <tabColor theme="4" tint="0.59999389629810485"/>
    <pageSetUpPr fitToPage="1"/>
  </sheetPr>
  <dimension ref="A1:K56"/>
  <sheetViews>
    <sheetView showGridLines="0" view="pageBreakPreview" zoomScaleNormal="100" zoomScaleSheetLayoutView="100" workbookViewId="0">
      <selection activeCell="A2" sqref="A2:K2"/>
    </sheetView>
  </sheetViews>
  <sheetFormatPr defaultColWidth="9" defaultRowHeight="13.5"/>
  <cols>
    <col min="1" max="1" width="5.25" style="3" customWidth="1"/>
    <col min="2" max="2" width="3.375" style="3" customWidth="1"/>
    <col min="3" max="4" width="3.75" style="3" customWidth="1"/>
    <col min="5" max="9" width="9" style="3"/>
    <col min="10" max="10" width="16.875" style="3" customWidth="1"/>
    <col min="11" max="11" width="7.5" style="3" customWidth="1"/>
    <col min="12" max="16384" width="9" style="3"/>
  </cols>
  <sheetData>
    <row r="1" spans="1:11">
      <c r="K1" s="341" t="s">
        <v>489</v>
      </c>
    </row>
    <row r="2" spans="1:11">
      <c r="A2" s="950" t="s">
        <v>897</v>
      </c>
      <c r="B2" s="1151"/>
      <c r="C2" s="1151"/>
      <c r="D2" s="1151"/>
      <c r="E2" s="1151"/>
      <c r="F2" s="1151"/>
      <c r="G2" s="1151"/>
      <c r="H2" s="1151"/>
      <c r="I2" s="1151"/>
      <c r="J2" s="1151"/>
      <c r="K2" s="1151"/>
    </row>
    <row r="3" spans="1:11">
      <c r="A3" s="342"/>
      <c r="B3" s="342"/>
      <c r="C3" s="342"/>
      <c r="D3" s="342"/>
      <c r="E3" s="342"/>
      <c r="F3" s="342"/>
      <c r="G3" s="342"/>
      <c r="H3" s="342"/>
      <c r="I3" s="342"/>
      <c r="J3" s="342"/>
      <c r="K3" s="342"/>
    </row>
    <row r="4" spans="1:11">
      <c r="A4" s="3" t="s">
        <v>469</v>
      </c>
    </row>
    <row r="5" spans="1:11">
      <c r="A5" s="3" t="s">
        <v>34</v>
      </c>
    </row>
    <row r="6" spans="1:11">
      <c r="J6" s="1158">
        <v>45748</v>
      </c>
      <c r="K6" s="1153"/>
    </row>
    <row r="8" spans="1:11" ht="17.25">
      <c r="A8" s="890" t="s">
        <v>470</v>
      </c>
      <c r="B8" s="1152"/>
      <c r="C8" s="1152"/>
      <c r="D8" s="1152"/>
      <c r="E8" s="1152"/>
      <c r="F8" s="1152"/>
      <c r="G8" s="1152"/>
      <c r="H8" s="1152"/>
      <c r="I8" s="1152"/>
      <c r="J8" s="1153"/>
      <c r="K8" s="1153"/>
    </row>
    <row r="10" spans="1:11">
      <c r="B10" s="3" t="s">
        <v>898</v>
      </c>
    </row>
    <row r="11" spans="1:11">
      <c r="B11" s="3" t="s">
        <v>846</v>
      </c>
    </row>
    <row r="12" spans="1:11">
      <c r="B12" s="3" t="s">
        <v>847</v>
      </c>
    </row>
    <row r="13" spans="1:11">
      <c r="B13" s="3" t="s">
        <v>848</v>
      </c>
    </row>
    <row r="15" spans="1:11" ht="37.5" customHeight="1">
      <c r="B15" s="872" t="s">
        <v>471</v>
      </c>
      <c r="C15" s="872"/>
      <c r="D15" s="872"/>
      <c r="E15" s="1154"/>
      <c r="F15" s="1149" t="s">
        <v>432</v>
      </c>
      <c r="G15" s="1150"/>
      <c r="H15" s="1150"/>
      <c r="I15" s="1150"/>
      <c r="J15" s="1150"/>
    </row>
    <row r="16" spans="1:11" ht="37.5" customHeight="1">
      <c r="B16" s="899" t="s">
        <v>110</v>
      </c>
      <c r="C16" s="1144"/>
      <c r="D16" s="1145"/>
      <c r="E16" s="43" t="s">
        <v>472</v>
      </c>
      <c r="F16" s="1149" t="s">
        <v>434</v>
      </c>
      <c r="G16" s="1150"/>
      <c r="H16" s="1150"/>
      <c r="I16" s="1150"/>
      <c r="J16" s="1150"/>
    </row>
    <row r="17" spans="2:10" ht="37.5" customHeight="1">
      <c r="B17" s="1146"/>
      <c r="C17" s="1147"/>
      <c r="D17" s="1148"/>
      <c r="E17" s="43" t="s">
        <v>25</v>
      </c>
      <c r="F17" s="1149" t="s">
        <v>435</v>
      </c>
      <c r="G17" s="1150"/>
      <c r="H17" s="1160"/>
      <c r="I17" s="51"/>
      <c r="J17" s="343" t="s">
        <v>283</v>
      </c>
    </row>
    <row r="19" spans="2:10">
      <c r="B19" s="3" t="s">
        <v>473</v>
      </c>
    </row>
    <row r="20" spans="2:10" ht="12" customHeight="1"/>
    <row r="21" spans="2:10">
      <c r="B21" s="3" t="s">
        <v>474</v>
      </c>
    </row>
    <row r="22" spans="2:10">
      <c r="C22" s="605" t="s">
        <v>43</v>
      </c>
      <c r="D22" s="3" t="s">
        <v>475</v>
      </c>
    </row>
    <row r="23" spans="2:10">
      <c r="C23" s="605" t="s">
        <v>153</v>
      </c>
      <c r="D23" s="3" t="s">
        <v>476</v>
      </c>
    </row>
    <row r="24" spans="2:10" ht="10.15" customHeight="1"/>
    <row r="25" spans="2:10">
      <c r="B25" s="3" t="s">
        <v>849</v>
      </c>
    </row>
    <row r="26" spans="2:10">
      <c r="C26" s="605" t="s">
        <v>43</v>
      </c>
      <c r="D26" s="3" t="s">
        <v>850</v>
      </c>
    </row>
    <row r="27" spans="2:10">
      <c r="D27" s="3" t="s">
        <v>851</v>
      </c>
    </row>
    <row r="28" spans="2:10">
      <c r="D28" s="3" t="s">
        <v>852</v>
      </c>
    </row>
    <row r="29" spans="2:10">
      <c r="D29" s="3" t="s">
        <v>853</v>
      </c>
    </row>
    <row r="30" spans="2:10">
      <c r="D30" s="3" t="s">
        <v>854</v>
      </c>
    </row>
    <row r="31" spans="2:10" ht="10.15" customHeight="1"/>
    <row r="32" spans="2:10">
      <c r="B32" s="3" t="s">
        <v>477</v>
      </c>
    </row>
    <row r="33" spans="2:7">
      <c r="C33" s="605" t="s">
        <v>153</v>
      </c>
      <c r="D33" s="3" t="s">
        <v>478</v>
      </c>
    </row>
    <row r="34" spans="2:7">
      <c r="C34" s="605" t="s">
        <v>153</v>
      </c>
      <c r="D34" s="3" t="s">
        <v>479</v>
      </c>
    </row>
    <row r="35" spans="2:7" ht="10.15" customHeight="1"/>
    <row r="36" spans="2:7">
      <c r="B36" s="3" t="s">
        <v>855</v>
      </c>
    </row>
    <row r="37" spans="2:7">
      <c r="C37" s="3" t="s">
        <v>856</v>
      </c>
    </row>
    <row r="38" spans="2:7">
      <c r="C38" s="605" t="s">
        <v>153</v>
      </c>
      <c r="D38" s="3" t="s">
        <v>857</v>
      </c>
    </row>
    <row r="39" spans="2:7">
      <c r="D39" s="605" t="s">
        <v>153</v>
      </c>
      <c r="E39" s="3" t="s">
        <v>858</v>
      </c>
    </row>
    <row r="40" spans="2:7">
      <c r="D40" s="605" t="s">
        <v>153</v>
      </c>
      <c r="E40" s="3" t="s">
        <v>859</v>
      </c>
    </row>
    <row r="41" spans="2:7">
      <c r="E41" s="3" t="s">
        <v>860</v>
      </c>
    </row>
    <row r="42" spans="2:7">
      <c r="E42" s="3" t="s">
        <v>861</v>
      </c>
    </row>
    <row r="43" spans="2:7" ht="6" customHeight="1"/>
    <row r="44" spans="2:7">
      <c r="E44" s="3" t="s">
        <v>862</v>
      </c>
      <c r="F44" s="344"/>
      <c r="G44" s="3" t="s">
        <v>863</v>
      </c>
    </row>
    <row r="45" spans="2:7">
      <c r="E45" s="3" t="s">
        <v>864</v>
      </c>
      <c r="F45" s="344"/>
      <c r="G45" s="3" t="s">
        <v>863</v>
      </c>
    </row>
    <row r="46" spans="2:7">
      <c r="E46" s="3" t="s">
        <v>865</v>
      </c>
      <c r="F46" s="344"/>
      <c r="G46" s="3" t="s">
        <v>863</v>
      </c>
    </row>
    <row r="47" spans="2:7" ht="6" customHeight="1"/>
    <row r="48" spans="2:7">
      <c r="E48" s="3" t="s">
        <v>866</v>
      </c>
    </row>
    <row r="49" spans="2:11">
      <c r="E49" s="3" t="s">
        <v>867</v>
      </c>
    </row>
    <row r="50" spans="2:11" ht="6" customHeight="1"/>
    <row r="51" spans="2:11">
      <c r="B51" s="3" t="s">
        <v>485</v>
      </c>
    </row>
    <row r="52" spans="2:11">
      <c r="B52" s="3" t="s">
        <v>486</v>
      </c>
      <c r="C52" s="1159" t="s">
        <v>972</v>
      </c>
      <c r="D52" s="1159"/>
      <c r="E52" s="1159"/>
      <c r="F52" s="1159"/>
      <c r="G52" s="1159"/>
      <c r="H52" s="1159"/>
      <c r="I52" s="1159"/>
      <c r="J52" s="1159"/>
      <c r="K52" s="1159"/>
    </row>
    <row r="53" spans="2:11">
      <c r="C53" s="1159"/>
      <c r="D53" s="1159"/>
      <c r="E53" s="1159"/>
      <c r="F53" s="1159"/>
      <c r="G53" s="1159"/>
      <c r="H53" s="1159"/>
      <c r="I53" s="1159"/>
      <c r="J53" s="1159"/>
      <c r="K53" s="1159"/>
    </row>
    <row r="54" spans="2:11">
      <c r="B54" s="3" t="s">
        <v>486</v>
      </c>
      <c r="C54" s="3" t="s">
        <v>487</v>
      </c>
    </row>
    <row r="55" spans="2:11">
      <c r="C55" s="3" t="s">
        <v>488</v>
      </c>
    </row>
    <row r="56" spans="2:11">
      <c r="J56" s="4" t="s">
        <v>480</v>
      </c>
    </row>
  </sheetData>
  <mergeCells count="9">
    <mergeCell ref="C52:K53"/>
    <mergeCell ref="B16:D17"/>
    <mergeCell ref="F16:J16"/>
    <mergeCell ref="F17:H17"/>
    <mergeCell ref="A2:K2"/>
    <mergeCell ref="A8:K8"/>
    <mergeCell ref="B15:E15"/>
    <mergeCell ref="F15:J15"/>
    <mergeCell ref="J6:K6"/>
  </mergeCells>
  <phoneticPr fontId="1"/>
  <dataValidations count="1">
    <dataValidation type="list" allowBlank="1" showInputMessage="1" showErrorMessage="1" errorTitle="入力エラー" error="プルダウンより選択してください。" sqref="C26 C33:C34 C38 C22:C23 D39:D40" xr:uid="{B320E166-B6DE-4A4A-8250-D3770D2B8BBF}">
      <formula1>"□,☑"</formula1>
    </dataValidation>
  </dataValidations>
  <printOptions horizontalCentered="1"/>
  <pageMargins left="0.70866141732283472" right="0.70866141732283472" top="0.74803149606299213" bottom="0.55118110236220474" header="0.31496062992125984" footer="0.31496062992125984"/>
  <pageSetup paperSize="9" orientation="portrait"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3">
    <tabColor theme="4" tint="0.59999389629810485"/>
    <pageSetUpPr fitToPage="1"/>
  </sheetPr>
  <dimension ref="A2:S110"/>
  <sheetViews>
    <sheetView showGridLines="0" showZeros="0" view="pageBreakPreview" topLeftCell="A49" zoomScaleNormal="100" zoomScaleSheetLayoutView="100" workbookViewId="0">
      <selection activeCell="E70" sqref="E70:I70"/>
    </sheetView>
  </sheetViews>
  <sheetFormatPr defaultColWidth="9" defaultRowHeight="17.25" customHeight="1"/>
  <cols>
    <col min="1" max="1" width="6.375" style="3" bestFit="1" customWidth="1"/>
    <col min="2" max="2" width="3.5" style="3" bestFit="1" customWidth="1"/>
    <col min="3" max="3" width="3.5" style="3" customWidth="1"/>
    <col min="4" max="5" width="7" style="3" customWidth="1"/>
    <col min="6" max="6" width="4.5" style="3" customWidth="1"/>
    <col min="7" max="7" width="3.375" style="3" customWidth="1"/>
    <col min="8" max="8" width="8.375" style="3" customWidth="1"/>
    <col min="9" max="9" width="4.5" style="3" customWidth="1"/>
    <col min="10" max="10" width="3.375" style="3" bestFit="1" customWidth="1"/>
    <col min="11" max="11" width="3.375" style="3" customWidth="1"/>
    <col min="12" max="12" width="3.375" style="3" bestFit="1" customWidth="1"/>
    <col min="13" max="13" width="4.875" style="3" customWidth="1"/>
    <col min="14" max="14" width="3.375" style="3" bestFit="1" customWidth="1"/>
    <col min="15" max="16" width="9" style="3"/>
    <col min="17" max="18" width="7.125" style="3" customWidth="1"/>
    <col min="19" max="19" width="5.5" style="3" customWidth="1"/>
    <col min="20" max="16384" width="9" style="3"/>
  </cols>
  <sheetData>
    <row r="2" spans="1:19" ht="17.25" customHeight="1">
      <c r="A2" s="890" t="s">
        <v>128</v>
      </c>
      <c r="B2" s="890"/>
      <c r="C2" s="890"/>
      <c r="D2" s="890"/>
      <c r="E2" s="890"/>
      <c r="F2" s="890"/>
      <c r="G2" s="890"/>
      <c r="H2" s="890"/>
      <c r="I2" s="890"/>
      <c r="J2" s="890"/>
      <c r="K2" s="890"/>
      <c r="L2" s="890"/>
      <c r="M2" s="890"/>
      <c r="N2" s="890"/>
      <c r="O2" s="890"/>
      <c r="P2" s="890"/>
      <c r="Q2" s="890"/>
      <c r="R2" s="890"/>
      <c r="S2" s="890"/>
    </row>
    <row r="4" spans="1:19" ht="17.25" customHeight="1">
      <c r="A4" s="1230" t="s">
        <v>108</v>
      </c>
      <c r="B4" s="1230"/>
      <c r="C4" s="1230"/>
      <c r="D4" s="1230"/>
      <c r="E4" s="1230"/>
      <c r="F4" s="42" t="s">
        <v>132</v>
      </c>
      <c r="G4" s="1115" t="str">
        <f>①海外研修実施希望申込書!F11</f>
        <v>株式会社AOTS</v>
      </c>
      <c r="H4" s="1115"/>
      <c r="I4" s="1115"/>
      <c r="J4" s="1115"/>
      <c r="K4" s="1115"/>
      <c r="L4" s="1115"/>
      <c r="M4" s="1115"/>
      <c r="N4" s="1115"/>
      <c r="O4" s="1115"/>
      <c r="P4" s="1115"/>
      <c r="Q4" s="1116"/>
      <c r="R4" s="1222" t="s">
        <v>189</v>
      </c>
      <c r="S4" s="1222"/>
    </row>
    <row r="5" spans="1:19" ht="17.25" customHeight="1">
      <c r="A5" s="1231"/>
      <c r="B5" s="1231"/>
      <c r="C5" s="1231"/>
      <c r="D5" s="1231"/>
      <c r="E5" s="1231"/>
      <c r="F5" s="32" t="s">
        <v>134</v>
      </c>
      <c r="G5" s="1118" t="str">
        <f>①海外研修実施希望申込書!F12</f>
        <v>AOTS Co., Ltd.</v>
      </c>
      <c r="H5" s="1118"/>
      <c r="I5" s="1118"/>
      <c r="J5" s="1118"/>
      <c r="K5" s="1118"/>
      <c r="L5" s="1118"/>
      <c r="M5" s="1118"/>
      <c r="N5" s="1118"/>
      <c r="O5" s="1118"/>
      <c r="P5" s="1118"/>
      <c r="Q5" s="1119"/>
      <c r="R5" s="1223"/>
      <c r="S5" s="1223"/>
    </row>
    <row r="6" spans="1:19" ht="17.25" customHeight="1">
      <c r="A6" s="53" t="s">
        <v>131</v>
      </c>
      <c r="B6" s="1168" t="s">
        <v>135</v>
      </c>
      <c r="C6" s="1168"/>
      <c r="D6" s="1168"/>
      <c r="E6" s="1169"/>
      <c r="F6" s="45" t="s">
        <v>132</v>
      </c>
      <c r="G6" s="1115" t="str">
        <f>①海外研修実施希望申込書!E27</f>
        <v>インドネシア・ジャカルタ</v>
      </c>
      <c r="H6" s="1115"/>
      <c r="I6" s="1115"/>
      <c r="J6" s="1115"/>
      <c r="K6" s="1115"/>
      <c r="L6" s="1115"/>
      <c r="M6" s="1115"/>
      <c r="N6" s="1115"/>
      <c r="O6" s="1115"/>
      <c r="P6" s="1115"/>
      <c r="Q6" s="1115"/>
      <c r="R6" s="1115"/>
      <c r="S6" s="1116"/>
    </row>
    <row r="7" spans="1:19" ht="17.25" customHeight="1">
      <c r="A7" s="34"/>
      <c r="B7" s="14"/>
      <c r="C7" s="14"/>
      <c r="D7" s="14"/>
      <c r="E7" s="52"/>
      <c r="F7" s="29" t="s">
        <v>134</v>
      </c>
      <c r="G7" s="1118" t="str">
        <f>①海外研修実施希望申込書!E28</f>
        <v>Indonesia, Jakarta</v>
      </c>
      <c r="H7" s="1118"/>
      <c r="I7" s="1118"/>
      <c r="J7" s="1118"/>
      <c r="K7" s="1118"/>
      <c r="L7" s="1118"/>
      <c r="M7" s="1118"/>
      <c r="N7" s="1118"/>
      <c r="O7" s="1118"/>
      <c r="P7" s="1118"/>
      <c r="Q7" s="1118"/>
      <c r="R7" s="1118"/>
      <c r="S7" s="1119"/>
    </row>
    <row r="8" spans="1:19" ht="17.25" customHeight="1">
      <c r="A8" s="53" t="s">
        <v>136</v>
      </c>
      <c r="B8" s="1168" t="s">
        <v>137</v>
      </c>
      <c r="C8" s="1168"/>
      <c r="D8" s="1168"/>
      <c r="E8" s="1169"/>
      <c r="F8" s="1232" t="s">
        <v>132</v>
      </c>
      <c r="G8" s="1199" t="str">
        <f>①海外研修実施希望申込書!C33</f>
        <v>現場リーダーのための生産管理研修</v>
      </c>
      <c r="H8" s="1199"/>
      <c r="I8" s="1199"/>
      <c r="J8" s="1199"/>
      <c r="K8" s="1199"/>
      <c r="L8" s="1199"/>
      <c r="M8" s="1199"/>
      <c r="N8" s="1199"/>
      <c r="O8" s="1199"/>
      <c r="P8" s="1199"/>
      <c r="Q8" s="1199"/>
      <c r="R8" s="1199"/>
      <c r="S8" s="1200"/>
    </row>
    <row r="9" spans="1:19" ht="17.25" customHeight="1">
      <c r="A9" s="34"/>
      <c r="B9" s="14"/>
      <c r="C9" s="14"/>
      <c r="D9" s="14"/>
      <c r="E9" s="52"/>
      <c r="F9" s="1233"/>
      <c r="G9" s="1201"/>
      <c r="H9" s="1201"/>
      <c r="I9" s="1201"/>
      <c r="J9" s="1201"/>
      <c r="K9" s="1201"/>
      <c r="L9" s="1201"/>
      <c r="M9" s="1201"/>
      <c r="N9" s="1201"/>
      <c r="O9" s="1201"/>
      <c r="P9" s="1201"/>
      <c r="Q9" s="1201"/>
      <c r="R9" s="1201"/>
      <c r="S9" s="1202"/>
    </row>
    <row r="10" spans="1:19" ht="17.25" customHeight="1">
      <c r="A10" s="34"/>
      <c r="B10" s="14"/>
      <c r="C10" s="14"/>
      <c r="D10" s="14"/>
      <c r="E10" s="52"/>
      <c r="F10" s="1190" t="s">
        <v>134</v>
      </c>
      <c r="G10" s="1203" t="str">
        <f>①海外研修実施希望申込書!C35</f>
        <v>Production Management Training for Leaders at a Manufacutruing Site</v>
      </c>
      <c r="H10" s="1203"/>
      <c r="I10" s="1203"/>
      <c r="J10" s="1203"/>
      <c r="K10" s="1203"/>
      <c r="L10" s="1203"/>
      <c r="M10" s="1203"/>
      <c r="N10" s="1203"/>
      <c r="O10" s="1203"/>
      <c r="P10" s="1203"/>
      <c r="Q10" s="1203"/>
      <c r="R10" s="1203"/>
      <c r="S10" s="1204"/>
    </row>
    <row r="11" spans="1:19" ht="17.25" customHeight="1">
      <c r="A11" s="37"/>
      <c r="B11" s="49"/>
      <c r="C11" s="49"/>
      <c r="D11" s="49"/>
      <c r="E11" s="50"/>
      <c r="F11" s="1232"/>
      <c r="G11" s="1205"/>
      <c r="H11" s="1205"/>
      <c r="I11" s="1205"/>
      <c r="J11" s="1205"/>
      <c r="K11" s="1205"/>
      <c r="L11" s="1205"/>
      <c r="M11" s="1205"/>
      <c r="N11" s="1205"/>
      <c r="O11" s="1205"/>
      <c r="P11" s="1205"/>
      <c r="Q11" s="1205"/>
      <c r="R11" s="1205"/>
      <c r="S11" s="1206"/>
    </row>
    <row r="12" spans="1:19" ht="17.25" customHeight="1">
      <c r="A12" s="54" t="s">
        <v>138</v>
      </c>
      <c r="B12" s="1224" t="s">
        <v>309</v>
      </c>
      <c r="C12" s="1225"/>
      <c r="D12" s="1225"/>
      <c r="E12" s="1225"/>
      <c r="F12" s="1174"/>
      <c r="G12" s="1174"/>
      <c r="H12" s="1174"/>
      <c r="I12" s="1174"/>
      <c r="J12" s="1174"/>
      <c r="K12" s="1174"/>
      <c r="L12" s="1174"/>
      <c r="M12" s="1174"/>
      <c r="N12" s="1174"/>
      <c r="O12" s="1174"/>
      <c r="P12" s="1174"/>
      <c r="Q12" s="1174"/>
      <c r="R12" s="1174"/>
      <c r="S12" s="1174"/>
    </row>
    <row r="13" spans="1:19" ht="17.25" customHeight="1">
      <c r="A13" s="36"/>
      <c r="B13" s="1170">
        <v>45839</v>
      </c>
      <c r="C13" s="1170"/>
      <c r="D13" s="1170"/>
      <c r="E13" s="1170"/>
      <c r="F13" s="28" t="s">
        <v>196</v>
      </c>
      <c r="G13" s="1170">
        <v>45843</v>
      </c>
      <c r="H13" s="1170"/>
      <c r="I13" s="1170"/>
      <c r="J13" s="1170"/>
      <c r="K13" s="31" t="s">
        <v>190</v>
      </c>
      <c r="L13" s="1209">
        <v>5</v>
      </c>
      <c r="M13" s="1209"/>
      <c r="N13" s="1209"/>
      <c r="O13" s="29" t="s">
        <v>192</v>
      </c>
      <c r="P13" s="29"/>
      <c r="Q13" s="29"/>
      <c r="R13" s="29"/>
      <c r="S13" s="12"/>
    </row>
    <row r="14" spans="1:19" ht="17.25" customHeight="1">
      <c r="A14" s="15" t="s">
        <v>139</v>
      </c>
      <c r="B14" s="1173" t="s">
        <v>427</v>
      </c>
      <c r="C14" s="1174"/>
      <c r="D14" s="1174"/>
      <c r="E14" s="1174"/>
      <c r="F14" s="1174"/>
      <c r="G14" s="1174"/>
      <c r="H14" s="1174"/>
      <c r="I14" s="1174"/>
      <c r="J14" s="1174"/>
      <c r="K14" s="1174"/>
      <c r="L14" s="1174"/>
      <c r="M14" s="1174"/>
      <c r="N14" s="1174"/>
      <c r="O14" s="1174"/>
      <c r="P14" s="1174"/>
      <c r="Q14" s="1174"/>
      <c r="R14" s="1174"/>
      <c r="S14" s="1174"/>
    </row>
    <row r="15" spans="1:19" ht="17.25" customHeight="1">
      <c r="A15" s="36"/>
      <c r="B15" s="1188">
        <f>①海外研修実施希望申込書!J27</f>
        <v>15</v>
      </c>
      <c r="C15" s="1188"/>
      <c r="D15" s="1188"/>
      <c r="E15" s="31" t="s">
        <v>190</v>
      </c>
      <c r="F15" s="920"/>
      <c r="G15" s="920"/>
      <c r="H15" s="892"/>
      <c r="I15" s="892"/>
      <c r="J15" s="892"/>
      <c r="K15" s="892"/>
      <c r="L15" s="892"/>
      <c r="M15" s="892"/>
      <c r="N15" s="892"/>
      <c r="O15" s="892"/>
      <c r="P15" s="892"/>
      <c r="Q15" s="892"/>
      <c r="R15" s="1207"/>
      <c r="S15" s="12" t="s">
        <v>191</v>
      </c>
    </row>
    <row r="16" spans="1:19" ht="17.25" customHeight="1">
      <c r="A16" s="15" t="s">
        <v>140</v>
      </c>
      <c r="B16" s="1173" t="s">
        <v>358</v>
      </c>
      <c r="C16" s="1174"/>
      <c r="D16" s="1174"/>
      <c r="E16" s="1174"/>
      <c r="F16" s="1174"/>
      <c r="G16" s="1174"/>
      <c r="H16" s="1174"/>
      <c r="I16" s="1174"/>
      <c r="J16" s="1174"/>
      <c r="K16" s="1174"/>
      <c r="L16" s="1174"/>
      <c r="M16" s="1174"/>
      <c r="N16" s="1174"/>
      <c r="O16" s="1174"/>
      <c r="P16" s="1174"/>
      <c r="Q16" s="1174"/>
      <c r="R16" s="1174"/>
      <c r="S16" s="1174"/>
    </row>
    <row r="17" spans="1:19" ht="17.25" customHeight="1">
      <c r="A17" s="35"/>
      <c r="B17" s="1175" t="str">
        <f>①海外研修実施希望申込書!B46</f>
        <v>納期遅れ、品質不良などの製造工程における課題の原因の一つに、各職場における計画的な生産に対する意識の低さが挙げられている。そこで、現場リーダーに対して生産管理の必要性を理解してさせ、生産計画作成における基本的な考え方を習得させる。</v>
      </c>
      <c r="C17" s="1176"/>
      <c r="D17" s="1176"/>
      <c r="E17" s="1176"/>
      <c r="F17" s="1176"/>
      <c r="G17" s="1176"/>
      <c r="H17" s="1176"/>
      <c r="I17" s="1176"/>
      <c r="J17" s="1176"/>
      <c r="K17" s="1176"/>
      <c r="L17" s="1176"/>
      <c r="M17" s="1176"/>
      <c r="N17" s="1176"/>
      <c r="O17" s="1176"/>
      <c r="P17" s="1176"/>
      <c r="Q17" s="1176"/>
      <c r="R17" s="1176"/>
      <c r="S17" s="1176"/>
    </row>
    <row r="18" spans="1:19" ht="17.25" customHeight="1">
      <c r="A18" s="35"/>
      <c r="B18" s="1177"/>
      <c r="C18" s="1178"/>
      <c r="D18" s="1178"/>
      <c r="E18" s="1178"/>
      <c r="F18" s="1178"/>
      <c r="G18" s="1178"/>
      <c r="H18" s="1178"/>
      <c r="I18" s="1178"/>
      <c r="J18" s="1178"/>
      <c r="K18" s="1178"/>
      <c r="L18" s="1178"/>
      <c r="M18" s="1178"/>
      <c r="N18" s="1178"/>
      <c r="O18" s="1178"/>
      <c r="P18" s="1178"/>
      <c r="Q18" s="1178"/>
      <c r="R18" s="1178"/>
      <c r="S18" s="1178"/>
    </row>
    <row r="19" spans="1:19" ht="17.25" customHeight="1">
      <c r="A19" s="35"/>
      <c r="B19" s="1177"/>
      <c r="C19" s="1178"/>
      <c r="D19" s="1178"/>
      <c r="E19" s="1178"/>
      <c r="F19" s="1178"/>
      <c r="G19" s="1178"/>
      <c r="H19" s="1178"/>
      <c r="I19" s="1178"/>
      <c r="J19" s="1178"/>
      <c r="K19" s="1178"/>
      <c r="L19" s="1178"/>
      <c r="M19" s="1178"/>
      <c r="N19" s="1178"/>
      <c r="O19" s="1178"/>
      <c r="P19" s="1178"/>
      <c r="Q19" s="1178"/>
      <c r="R19" s="1178"/>
      <c r="S19" s="1178"/>
    </row>
    <row r="20" spans="1:19" ht="17.25" customHeight="1">
      <c r="A20" s="36"/>
      <c r="B20" s="1177"/>
      <c r="C20" s="1178"/>
      <c r="D20" s="1178"/>
      <c r="E20" s="1178"/>
      <c r="F20" s="1178"/>
      <c r="G20" s="1178"/>
      <c r="H20" s="1178"/>
      <c r="I20" s="1178"/>
      <c r="J20" s="1178"/>
      <c r="K20" s="1178"/>
      <c r="L20" s="1178"/>
      <c r="M20" s="1178"/>
      <c r="N20" s="1178"/>
      <c r="O20" s="1178"/>
      <c r="P20" s="1178"/>
      <c r="Q20" s="1178"/>
      <c r="R20" s="1178"/>
      <c r="S20" s="1178"/>
    </row>
    <row r="21" spans="1:19" ht="17.25" customHeight="1">
      <c r="A21" s="15" t="s">
        <v>141</v>
      </c>
      <c r="B21" s="1173" t="s">
        <v>310</v>
      </c>
      <c r="C21" s="1174"/>
      <c r="D21" s="1174"/>
      <c r="E21" s="1174"/>
      <c r="F21" s="1174"/>
      <c r="G21" s="1174"/>
      <c r="H21" s="1174"/>
      <c r="I21" s="1174"/>
      <c r="J21" s="1174"/>
      <c r="K21" s="1174"/>
      <c r="L21" s="1174"/>
      <c r="M21" s="1174"/>
      <c r="N21" s="1174"/>
      <c r="O21" s="1174"/>
      <c r="P21" s="1174"/>
      <c r="Q21" s="1174"/>
      <c r="R21" s="1174"/>
      <c r="S21" s="1174"/>
    </row>
    <row r="22" spans="1:19" ht="17.25" customHeight="1">
      <c r="A22" s="35"/>
      <c r="B22" s="1175" t="str">
        <f>①海外研修実施希望申込書!B38</f>
        <v>1. 生産管理の必要性
2. 生産管理の概要
3. 生産計画の作り方</v>
      </c>
      <c r="C22" s="1176"/>
      <c r="D22" s="1176"/>
      <c r="E22" s="1176"/>
      <c r="F22" s="1176"/>
      <c r="G22" s="1176"/>
      <c r="H22" s="1176"/>
      <c r="I22" s="1176"/>
      <c r="J22" s="1176"/>
      <c r="K22" s="1176"/>
      <c r="L22" s="1176"/>
      <c r="M22" s="1176"/>
      <c r="N22" s="1176"/>
      <c r="O22" s="1176"/>
      <c r="P22" s="1176"/>
      <c r="Q22" s="1176"/>
      <c r="R22" s="1176"/>
      <c r="S22" s="1176"/>
    </row>
    <row r="23" spans="1:19" ht="17.25" customHeight="1">
      <c r="A23" s="35"/>
      <c r="B23" s="1177"/>
      <c r="C23" s="1178"/>
      <c r="D23" s="1178"/>
      <c r="E23" s="1178"/>
      <c r="F23" s="1178"/>
      <c r="G23" s="1178"/>
      <c r="H23" s="1178"/>
      <c r="I23" s="1178"/>
      <c r="J23" s="1178"/>
      <c r="K23" s="1178"/>
      <c r="L23" s="1178"/>
      <c r="M23" s="1178"/>
      <c r="N23" s="1178"/>
      <c r="O23" s="1178"/>
      <c r="P23" s="1178"/>
      <c r="Q23" s="1178"/>
      <c r="R23" s="1178"/>
      <c r="S23" s="1178"/>
    </row>
    <row r="24" spans="1:19" ht="17.25" customHeight="1">
      <c r="A24" s="35"/>
      <c r="B24" s="1177"/>
      <c r="C24" s="1178"/>
      <c r="D24" s="1178"/>
      <c r="E24" s="1178"/>
      <c r="F24" s="1178"/>
      <c r="G24" s="1178"/>
      <c r="H24" s="1178"/>
      <c r="I24" s="1178"/>
      <c r="J24" s="1178"/>
      <c r="K24" s="1178"/>
      <c r="L24" s="1178"/>
      <c r="M24" s="1178"/>
      <c r="N24" s="1178"/>
      <c r="O24" s="1178"/>
      <c r="P24" s="1178"/>
      <c r="Q24" s="1178"/>
      <c r="R24" s="1178"/>
      <c r="S24" s="1178"/>
    </row>
    <row r="25" spans="1:19" ht="17.25" customHeight="1">
      <c r="A25" s="36"/>
      <c r="B25" s="1177"/>
      <c r="C25" s="1178"/>
      <c r="D25" s="1178"/>
      <c r="E25" s="1178"/>
      <c r="F25" s="1178"/>
      <c r="G25" s="1178"/>
      <c r="H25" s="1178"/>
      <c r="I25" s="1178"/>
      <c r="J25" s="1178"/>
      <c r="K25" s="1178"/>
      <c r="L25" s="1178"/>
      <c r="M25" s="1178"/>
      <c r="N25" s="1178"/>
      <c r="O25" s="1178"/>
      <c r="P25" s="1178"/>
      <c r="Q25" s="1178"/>
      <c r="R25" s="1178"/>
      <c r="S25" s="1178"/>
    </row>
    <row r="26" spans="1:19" ht="17.25" customHeight="1">
      <c r="A26" s="15" t="s">
        <v>142</v>
      </c>
      <c r="B26" s="1173" t="s">
        <v>64</v>
      </c>
      <c r="C26" s="1174"/>
      <c r="D26" s="1174"/>
      <c r="E26" s="1174"/>
      <c r="F26" s="1174"/>
      <c r="G26" s="1174"/>
      <c r="H26" s="1174"/>
      <c r="I26" s="1174"/>
      <c r="J26" s="1174"/>
      <c r="K26" s="1174"/>
      <c r="L26" s="1174"/>
      <c r="M26" s="1174"/>
      <c r="N26" s="1174"/>
      <c r="O26" s="1174"/>
      <c r="P26" s="1174"/>
      <c r="Q26" s="1174"/>
      <c r="R26" s="1174"/>
      <c r="S26" s="1174"/>
    </row>
    <row r="27" spans="1:19" ht="17.25" customHeight="1">
      <c r="A27" s="35"/>
      <c r="B27" s="1189" t="s">
        <v>147</v>
      </c>
      <c r="C27" s="1189"/>
      <c r="D27" s="1189"/>
      <c r="E27" s="561">
        <f>①海外研修実施希望申込書!D64</f>
        <v>2</v>
      </c>
      <c r="G27" s="1189" t="s">
        <v>148</v>
      </c>
      <c r="H27" s="1189"/>
      <c r="I27" s="1208" t="str">
        <f>①海外研修実施希望申込書!H64</f>
        <v>日本語</v>
      </c>
      <c r="J27" s="1208"/>
      <c r="K27" s="1208"/>
      <c r="L27" s="1208"/>
      <c r="M27" s="1208"/>
      <c r="N27" s="1208"/>
      <c r="S27" s="27"/>
    </row>
    <row r="28" spans="1:19" ht="17.25" customHeight="1">
      <c r="A28" s="35"/>
      <c r="B28" s="3" t="s">
        <v>442</v>
      </c>
      <c r="E28" s="561">
        <f>①海外研修実施希望申込書!D65</f>
        <v>0</v>
      </c>
      <c r="F28" s="196"/>
      <c r="G28" s="196"/>
      <c r="H28" s="196"/>
      <c r="I28" s="26"/>
      <c r="J28" s="26"/>
      <c r="K28" s="26"/>
      <c r="L28" s="26"/>
      <c r="M28" s="26"/>
      <c r="N28" s="26"/>
      <c r="S28" s="27"/>
    </row>
    <row r="29" spans="1:19" ht="17.25" customHeight="1">
      <c r="A29" s="35"/>
      <c r="B29" s="1190" t="s">
        <v>149</v>
      </c>
      <c r="C29" s="1190"/>
      <c r="D29" s="1190"/>
      <c r="E29" s="1241" t="str">
        <f>①海外研修実施希望申込書!D66</f>
        <v>日本語</v>
      </c>
      <c r="F29" s="1241"/>
      <c r="G29" s="1241"/>
      <c r="H29" s="1241"/>
      <c r="I29" s="10" t="str">
        <f>①海外研修実施希望申込書!G66</f>
        <v>⇔</v>
      </c>
      <c r="J29" s="1241" t="str">
        <f>①海外研修実施希望申込書!H66</f>
        <v>インドネシア語</v>
      </c>
      <c r="K29" s="1241"/>
      <c r="L29" s="1241"/>
      <c r="M29" s="1241"/>
      <c r="N29" s="1241"/>
      <c r="O29" s="1241"/>
      <c r="S29" s="27"/>
    </row>
    <row r="30" spans="1:19" ht="17.25" customHeight="1">
      <c r="A30" s="35"/>
      <c r="B30" s="30"/>
      <c r="C30" s="872" t="s">
        <v>1177</v>
      </c>
      <c r="D30" s="872"/>
      <c r="E30" s="872"/>
      <c r="F30" s="872" t="s">
        <v>1175</v>
      </c>
      <c r="G30" s="872"/>
      <c r="H30" s="872"/>
      <c r="I30" s="872"/>
      <c r="J30" s="872"/>
      <c r="K30" s="872"/>
      <c r="L30" s="872"/>
      <c r="M30" s="872"/>
      <c r="N30" s="872"/>
      <c r="O30" s="872"/>
      <c r="P30" s="872"/>
      <c r="Q30" s="1210" t="s">
        <v>1176</v>
      </c>
      <c r="R30" s="1210"/>
      <c r="S30" s="1210"/>
    </row>
    <row r="31" spans="1:19" ht="17.25" customHeight="1">
      <c r="A31" s="35"/>
      <c r="B31" s="18" t="s">
        <v>143</v>
      </c>
      <c r="C31" s="1171"/>
      <c r="D31" s="1171"/>
      <c r="E31" s="1171"/>
      <c r="F31" s="1171"/>
      <c r="G31" s="1171"/>
      <c r="H31" s="1171"/>
      <c r="I31" s="1171"/>
      <c r="J31" s="1171"/>
      <c r="K31" s="1171"/>
      <c r="L31" s="1171"/>
      <c r="M31" s="1171"/>
      <c r="N31" s="1171"/>
      <c r="O31" s="1171"/>
      <c r="P31" s="1171"/>
      <c r="Q31" s="1211"/>
      <c r="R31" s="1211"/>
      <c r="S31" s="1211"/>
    </row>
    <row r="32" spans="1:19" ht="17.25" customHeight="1">
      <c r="A32" s="35"/>
      <c r="B32" s="21" t="s">
        <v>144</v>
      </c>
      <c r="C32" s="1172"/>
      <c r="D32" s="1172"/>
      <c r="E32" s="1172"/>
      <c r="F32" s="1172"/>
      <c r="G32" s="1172"/>
      <c r="H32" s="1172"/>
      <c r="I32" s="1172"/>
      <c r="J32" s="1172"/>
      <c r="K32" s="1172"/>
      <c r="L32" s="1172"/>
      <c r="M32" s="1172"/>
      <c r="N32" s="1172"/>
      <c r="O32" s="1172"/>
      <c r="P32" s="1172"/>
      <c r="Q32" s="1246"/>
      <c r="R32" s="1246"/>
      <c r="S32" s="1246"/>
    </row>
    <row r="33" spans="1:19" ht="17.25" customHeight="1">
      <c r="A33" s="35"/>
      <c r="B33" s="21" t="s">
        <v>145</v>
      </c>
      <c r="C33" s="1172"/>
      <c r="D33" s="1172"/>
      <c r="E33" s="1172"/>
      <c r="F33" s="1172"/>
      <c r="G33" s="1172"/>
      <c r="H33" s="1172"/>
      <c r="I33" s="1172"/>
      <c r="J33" s="1172"/>
      <c r="K33" s="1172"/>
      <c r="L33" s="1172"/>
      <c r="M33" s="1172"/>
      <c r="N33" s="1172"/>
      <c r="O33" s="1172"/>
      <c r="P33" s="1172"/>
      <c r="Q33" s="1246"/>
      <c r="R33" s="1246"/>
      <c r="S33" s="1246"/>
    </row>
    <row r="34" spans="1:19" ht="17.25" customHeight="1">
      <c r="A34" s="35"/>
      <c r="B34" s="21" t="s">
        <v>494</v>
      </c>
      <c r="C34" s="1172"/>
      <c r="D34" s="1172"/>
      <c r="E34" s="1172"/>
      <c r="F34" s="1172"/>
      <c r="G34" s="1172"/>
      <c r="H34" s="1172"/>
      <c r="I34" s="1172"/>
      <c r="J34" s="1172"/>
      <c r="K34" s="1172"/>
      <c r="L34" s="1172"/>
      <c r="M34" s="1172"/>
      <c r="N34" s="1172"/>
      <c r="O34" s="1172"/>
      <c r="P34" s="1172"/>
      <c r="Q34" s="1246"/>
      <c r="R34" s="1246"/>
      <c r="S34" s="1246"/>
    </row>
    <row r="35" spans="1:19" ht="17.25" customHeight="1">
      <c r="A35" s="36"/>
      <c r="B35" s="21" t="s">
        <v>1307</v>
      </c>
      <c r="C35" s="1172"/>
      <c r="D35" s="1172"/>
      <c r="E35" s="1172"/>
      <c r="F35" s="1172"/>
      <c r="G35" s="1172"/>
      <c r="H35" s="1172"/>
      <c r="I35" s="1172"/>
      <c r="J35" s="1172"/>
      <c r="K35" s="1172"/>
      <c r="L35" s="1172"/>
      <c r="M35" s="1172"/>
      <c r="N35" s="1172"/>
      <c r="O35" s="1172"/>
      <c r="P35" s="1172"/>
      <c r="Q35" s="1246"/>
      <c r="R35" s="1246"/>
      <c r="S35" s="1246"/>
    </row>
    <row r="36" spans="1:19" ht="17.25" customHeight="1">
      <c r="A36" s="15" t="s">
        <v>150</v>
      </c>
      <c r="B36" s="1173" t="s">
        <v>199</v>
      </c>
      <c r="C36" s="1174"/>
      <c r="D36" s="1174"/>
      <c r="E36" s="1174"/>
      <c r="F36" s="1174"/>
      <c r="G36" s="1174"/>
      <c r="H36" s="1174"/>
      <c r="I36" s="1174"/>
      <c r="J36" s="1174"/>
      <c r="K36" s="1174"/>
      <c r="L36" s="1174"/>
      <c r="M36" s="1174"/>
      <c r="N36" s="1174"/>
      <c r="O36" s="1174"/>
      <c r="P36" s="1174"/>
      <c r="Q36" s="1174"/>
      <c r="R36" s="1174"/>
      <c r="S36" s="1174"/>
    </row>
    <row r="37" spans="1:19" ht="17.25" customHeight="1">
      <c r="A37" s="35"/>
      <c r="B37" s="1196" t="s">
        <v>151</v>
      </c>
      <c r="C37" s="1234"/>
      <c r="D37" s="1234"/>
      <c r="E37" s="1234"/>
      <c r="F37" s="1234"/>
      <c r="G37" s="1234"/>
      <c r="H37" s="1234"/>
      <c r="I37" s="1234"/>
      <c r="J37" s="1234"/>
      <c r="K37" s="1234"/>
      <c r="L37" s="1234"/>
      <c r="M37" s="1234"/>
      <c r="N37" s="1234"/>
      <c r="O37" s="1234"/>
      <c r="P37" s="1234"/>
      <c r="Q37" s="1234"/>
      <c r="R37" s="1234"/>
      <c r="S37" s="1234"/>
    </row>
    <row r="38" spans="1:19" ht="17.25" customHeight="1">
      <c r="A38" s="35"/>
      <c r="B38" s="1235"/>
      <c r="C38" s="1236"/>
      <c r="D38" s="1236"/>
      <c r="E38" s="1236"/>
      <c r="F38" s="1236"/>
      <c r="G38" s="1236"/>
      <c r="H38" s="1236"/>
      <c r="I38" s="1236"/>
      <c r="J38" s="1236"/>
      <c r="K38" s="1236"/>
      <c r="L38" s="1236"/>
      <c r="M38" s="1236"/>
      <c r="N38" s="1236"/>
      <c r="O38" s="1236"/>
      <c r="P38" s="1236"/>
      <c r="Q38" s="1236"/>
      <c r="R38" s="1236"/>
      <c r="S38" s="1236"/>
    </row>
    <row r="39" spans="1:19" ht="17.25" customHeight="1">
      <c r="A39" s="35"/>
      <c r="B39" s="1237"/>
      <c r="C39" s="1238"/>
      <c r="D39" s="1238"/>
      <c r="E39" s="1238"/>
      <c r="F39" s="1238"/>
      <c r="G39" s="1238"/>
      <c r="H39" s="1238"/>
      <c r="I39" s="1238"/>
      <c r="J39" s="1238"/>
      <c r="K39" s="1238"/>
      <c r="L39" s="1238"/>
      <c r="M39" s="1238"/>
      <c r="N39" s="1238"/>
      <c r="O39" s="1238"/>
      <c r="P39" s="1238"/>
      <c r="Q39" s="1238"/>
      <c r="R39" s="1238"/>
      <c r="S39" s="1238"/>
    </row>
    <row r="40" spans="1:19" ht="17.25" customHeight="1">
      <c r="A40" s="35"/>
      <c r="B40" s="1237"/>
      <c r="C40" s="1238"/>
      <c r="D40" s="1238"/>
      <c r="E40" s="1238"/>
      <c r="F40" s="1238"/>
      <c r="G40" s="1238"/>
      <c r="H40" s="1238"/>
      <c r="I40" s="1238"/>
      <c r="J40" s="1238"/>
      <c r="K40" s="1238"/>
      <c r="L40" s="1238"/>
      <c r="M40" s="1238"/>
      <c r="N40" s="1238"/>
      <c r="O40" s="1238"/>
      <c r="P40" s="1238"/>
      <c r="Q40" s="1238"/>
      <c r="R40" s="1238"/>
      <c r="S40" s="1238"/>
    </row>
    <row r="41" spans="1:19" ht="17.25" customHeight="1">
      <c r="A41" s="39"/>
      <c r="B41" s="1239"/>
      <c r="C41" s="1240"/>
      <c r="D41" s="1240"/>
      <c r="E41" s="1240"/>
      <c r="F41" s="1240"/>
      <c r="G41" s="1240"/>
      <c r="H41" s="1240"/>
      <c r="I41" s="1240"/>
      <c r="J41" s="1240"/>
      <c r="K41" s="1240"/>
      <c r="L41" s="1240"/>
      <c r="M41" s="1240"/>
      <c r="N41" s="1240"/>
      <c r="O41" s="1240"/>
      <c r="P41" s="1240"/>
      <c r="Q41" s="1240"/>
      <c r="R41" s="1240"/>
      <c r="S41" s="1240"/>
    </row>
    <row r="42" spans="1:19" ht="17.25" customHeight="1">
      <c r="A42" s="35"/>
      <c r="B42" s="1196" t="s">
        <v>359</v>
      </c>
      <c r="C42" s="1234"/>
      <c r="D42" s="1234"/>
      <c r="E42" s="1234"/>
      <c r="F42" s="1234"/>
      <c r="G42" s="1234"/>
      <c r="H42" s="1234"/>
      <c r="I42" s="1234"/>
      <c r="J42" s="1234"/>
      <c r="K42" s="1234"/>
      <c r="L42" s="1234"/>
      <c r="M42" s="1234"/>
      <c r="N42" s="1234"/>
      <c r="O42" s="1234"/>
      <c r="P42" s="1234"/>
      <c r="Q42" s="1234"/>
      <c r="R42" s="1234"/>
      <c r="S42" s="1234"/>
    </row>
    <row r="43" spans="1:19" ht="17.25" customHeight="1">
      <c r="A43" s="35"/>
      <c r="B43" s="1235"/>
      <c r="C43" s="1236"/>
      <c r="D43" s="1236"/>
      <c r="E43" s="1236"/>
      <c r="F43" s="1236"/>
      <c r="G43" s="1236"/>
      <c r="H43" s="1236"/>
      <c r="I43" s="1236"/>
      <c r="J43" s="1236"/>
      <c r="K43" s="1236"/>
      <c r="L43" s="1236"/>
      <c r="M43" s="1236"/>
      <c r="N43" s="1236"/>
      <c r="O43" s="1236"/>
      <c r="P43" s="1236"/>
      <c r="Q43" s="1236"/>
      <c r="R43" s="1236"/>
      <c r="S43" s="1236"/>
    </row>
    <row r="44" spans="1:19" ht="17.25" customHeight="1">
      <c r="A44" s="35"/>
      <c r="B44" s="1237"/>
      <c r="C44" s="1238"/>
      <c r="D44" s="1238"/>
      <c r="E44" s="1238"/>
      <c r="F44" s="1238"/>
      <c r="G44" s="1238"/>
      <c r="H44" s="1238"/>
      <c r="I44" s="1238"/>
      <c r="J44" s="1238"/>
      <c r="K44" s="1238"/>
      <c r="L44" s="1238"/>
      <c r="M44" s="1238"/>
      <c r="N44" s="1238"/>
      <c r="O44" s="1238"/>
      <c r="P44" s="1238"/>
      <c r="Q44" s="1238"/>
      <c r="R44" s="1238"/>
      <c r="S44" s="1238"/>
    </row>
    <row r="45" spans="1:19" ht="17.25" customHeight="1">
      <c r="A45" s="35"/>
      <c r="B45" s="1237"/>
      <c r="C45" s="1238"/>
      <c r="D45" s="1238"/>
      <c r="E45" s="1238"/>
      <c r="F45" s="1238"/>
      <c r="G45" s="1238"/>
      <c r="H45" s="1238"/>
      <c r="I45" s="1238"/>
      <c r="J45" s="1238"/>
      <c r="K45" s="1238"/>
      <c r="L45" s="1238"/>
      <c r="M45" s="1238"/>
      <c r="N45" s="1238"/>
      <c r="O45" s="1238"/>
      <c r="P45" s="1238"/>
      <c r="Q45" s="1238"/>
      <c r="R45" s="1238"/>
      <c r="S45" s="1238"/>
    </row>
    <row r="46" spans="1:19" ht="17.25" customHeight="1">
      <c r="A46" s="36"/>
      <c r="B46" s="1237"/>
      <c r="C46" s="1238"/>
      <c r="D46" s="1238"/>
      <c r="E46" s="1238"/>
      <c r="F46" s="1238"/>
      <c r="G46" s="1238"/>
      <c r="H46" s="1238"/>
      <c r="I46" s="1238"/>
      <c r="J46" s="1238"/>
      <c r="K46" s="1238"/>
      <c r="L46" s="1238"/>
      <c r="M46" s="1238"/>
      <c r="N46" s="1238"/>
      <c r="O46" s="1238"/>
      <c r="P46" s="1238"/>
      <c r="Q46" s="1238"/>
      <c r="R46" s="1238"/>
      <c r="S46" s="1238"/>
    </row>
    <row r="47" spans="1:19" ht="17.25" customHeight="1">
      <c r="A47" s="15" t="s">
        <v>152</v>
      </c>
      <c r="B47" s="1226" t="s">
        <v>1308</v>
      </c>
      <c r="C47" s="1227"/>
      <c r="D47" s="1227"/>
      <c r="E47" s="1227"/>
      <c r="F47" s="1227"/>
      <c r="G47" s="1227"/>
      <c r="H47" s="1227"/>
      <c r="I47" s="1227"/>
      <c r="J47" s="1227"/>
      <c r="K47" s="1227"/>
      <c r="L47" s="1227"/>
      <c r="M47" s="1227"/>
      <c r="N47" s="1227"/>
      <c r="O47" s="1227"/>
      <c r="P47" s="1227"/>
      <c r="Q47" s="1227"/>
      <c r="R47" s="1227"/>
      <c r="S47" s="1227"/>
    </row>
    <row r="48" spans="1:19" ht="17.25" customHeight="1">
      <c r="A48" s="35"/>
      <c r="B48" s="594" t="str">
        <f>IF(①海外研修実施希望申込書!D58="公募","☑","□")</f>
        <v>□</v>
      </c>
      <c r="C48" s="1242" t="s">
        <v>154</v>
      </c>
      <c r="D48" s="1242"/>
      <c r="E48" s="1229" t="str">
        <f>IF(①海外研修実施希望申込書!D58="公募",①海外研修実施希望申込書!J27,"")</f>
        <v/>
      </c>
      <c r="F48" s="1229"/>
      <c r="G48" s="1229"/>
      <c r="H48" s="1229"/>
      <c r="S48" s="27"/>
    </row>
    <row r="49" spans="1:19" ht="17.25" customHeight="1">
      <c r="A49" s="35"/>
      <c r="C49" s="10" t="s">
        <v>17</v>
      </c>
      <c r="D49" s="3" t="s">
        <v>292</v>
      </c>
      <c r="F49" s="594" t="s">
        <v>153</v>
      </c>
      <c r="G49" s="1189" t="s">
        <v>155</v>
      </c>
      <c r="H49" s="1189"/>
      <c r="I49" s="1189"/>
      <c r="J49" s="1189"/>
      <c r="K49" s="1189"/>
      <c r="S49" s="27"/>
    </row>
    <row r="50" spans="1:19" ht="17.25" customHeight="1">
      <c r="A50" s="35"/>
      <c r="F50" s="594" t="s">
        <v>153</v>
      </c>
      <c r="G50" s="1189" t="s">
        <v>156</v>
      </c>
      <c r="H50" s="1189"/>
      <c r="I50" s="1189"/>
      <c r="J50" s="1189"/>
      <c r="K50" s="1189"/>
      <c r="L50" s="4" t="s">
        <v>190</v>
      </c>
      <c r="M50" s="1228"/>
      <c r="N50" s="1228"/>
      <c r="O50" s="1228"/>
      <c r="P50" s="1228"/>
      <c r="Q50" s="1228"/>
      <c r="R50" s="1228"/>
      <c r="S50" s="27" t="s">
        <v>192</v>
      </c>
    </row>
    <row r="51" spans="1:19" ht="17.25" customHeight="1">
      <c r="A51" s="35"/>
      <c r="F51" s="594" t="s">
        <v>153</v>
      </c>
      <c r="G51" s="1189" t="s">
        <v>157</v>
      </c>
      <c r="H51" s="1189"/>
      <c r="I51" s="1189"/>
      <c r="J51" s="1189"/>
      <c r="K51" s="1189"/>
      <c r="L51" s="4" t="s">
        <v>190</v>
      </c>
      <c r="M51" s="1247" t="s">
        <v>193</v>
      </c>
      <c r="N51" s="1248"/>
      <c r="O51" s="1248"/>
      <c r="P51" s="1228"/>
      <c r="Q51" s="1249"/>
      <c r="R51" s="1249"/>
      <c r="S51" s="27" t="s">
        <v>192</v>
      </c>
    </row>
    <row r="52" spans="1:19" ht="17.25" customHeight="1">
      <c r="A52" s="35"/>
      <c r="F52" s="594" t="s">
        <v>153</v>
      </c>
      <c r="G52" s="1189" t="s">
        <v>158</v>
      </c>
      <c r="H52" s="1189"/>
      <c r="I52" s="1189"/>
      <c r="J52" s="1189"/>
      <c r="K52" s="1189"/>
      <c r="L52" s="4" t="s">
        <v>190</v>
      </c>
      <c r="M52" s="1228"/>
      <c r="N52" s="1228"/>
      <c r="O52" s="1228"/>
      <c r="P52" s="1228"/>
      <c r="Q52" s="1228"/>
      <c r="R52" s="1228"/>
      <c r="S52" s="27" t="s">
        <v>192</v>
      </c>
    </row>
    <row r="53" spans="1:19" ht="17.25" customHeight="1">
      <c r="A53" s="35"/>
      <c r="C53" s="10" t="s">
        <v>290</v>
      </c>
      <c r="D53" s="3" t="s">
        <v>293</v>
      </c>
      <c r="F53" s="594" t="s">
        <v>153</v>
      </c>
      <c r="G53" s="1189" t="s">
        <v>159</v>
      </c>
      <c r="H53" s="1189"/>
      <c r="I53" s="1189"/>
      <c r="J53" s="1189"/>
      <c r="K53" s="1189"/>
      <c r="L53" s="4"/>
      <c r="M53" s="26"/>
      <c r="N53" s="26"/>
      <c r="O53" s="26"/>
      <c r="P53" s="26"/>
      <c r="Q53" s="26"/>
      <c r="R53" s="26"/>
      <c r="S53" s="27"/>
    </row>
    <row r="54" spans="1:19" ht="17.25" customHeight="1">
      <c r="A54" s="35"/>
      <c r="F54" s="594" t="s">
        <v>153</v>
      </c>
      <c r="G54" s="1189" t="s">
        <v>160</v>
      </c>
      <c r="H54" s="1189"/>
      <c r="I54" s="1189"/>
      <c r="J54" s="1189"/>
      <c r="K54" s="1189"/>
      <c r="L54" s="4"/>
      <c r="M54" s="26"/>
      <c r="N54" s="26"/>
      <c r="O54" s="26"/>
      <c r="P54" s="26"/>
      <c r="Q54" s="26"/>
      <c r="R54" s="26"/>
      <c r="S54" s="27"/>
    </row>
    <row r="55" spans="1:19" ht="17.25" customHeight="1">
      <c r="A55" s="35"/>
      <c r="F55" s="594" t="s">
        <v>153</v>
      </c>
      <c r="G55" s="1189" t="s">
        <v>161</v>
      </c>
      <c r="H55" s="1189"/>
      <c r="I55" s="1189"/>
      <c r="J55" s="1189"/>
      <c r="K55" s="1189"/>
      <c r="L55" s="4" t="s">
        <v>194</v>
      </c>
      <c r="M55" s="1247" t="s">
        <v>195</v>
      </c>
      <c r="N55" s="1248"/>
      <c r="O55" s="1248"/>
      <c r="P55" s="1228"/>
      <c r="Q55" s="1249"/>
      <c r="R55" s="1249"/>
      <c r="S55" s="27" t="s">
        <v>192</v>
      </c>
    </row>
    <row r="56" spans="1:19" ht="17.25" customHeight="1">
      <c r="A56" s="35"/>
      <c r="F56" s="594" t="s">
        <v>153</v>
      </c>
      <c r="G56" s="1189" t="s">
        <v>158</v>
      </c>
      <c r="H56" s="1189"/>
      <c r="I56" s="1189"/>
      <c r="J56" s="1189"/>
      <c r="K56" s="1189"/>
      <c r="L56" s="4" t="s">
        <v>190</v>
      </c>
      <c r="M56" s="1228"/>
      <c r="N56" s="1228"/>
      <c r="O56" s="1228"/>
      <c r="P56" s="1228"/>
      <c r="Q56" s="1228"/>
      <c r="R56" s="1228"/>
      <c r="S56" s="27" t="s">
        <v>192</v>
      </c>
    </row>
    <row r="57" spans="1:19" ht="17.25" customHeight="1">
      <c r="A57" s="35"/>
      <c r="B57" s="594" t="s">
        <v>43</v>
      </c>
      <c r="C57" s="1242" t="s">
        <v>162</v>
      </c>
      <c r="D57" s="1242"/>
      <c r="E57" s="1245" t="str">
        <f>IF(①海外研修実施希望申込書!D58="推薦",①海外研修実施希望申込書!J27,"")</f>
        <v/>
      </c>
      <c r="F57" s="1245"/>
      <c r="G57" s="1245"/>
      <c r="H57" s="1245"/>
      <c r="S57" s="27"/>
    </row>
    <row r="58" spans="1:19" ht="17.25" customHeight="1">
      <c r="A58" s="39"/>
      <c r="B58" s="40"/>
      <c r="C58" s="1243" t="s">
        <v>163</v>
      </c>
      <c r="D58" s="1243"/>
      <c r="E58" s="1243"/>
      <c r="F58" s="1243"/>
      <c r="G58" s="48" t="s">
        <v>197</v>
      </c>
      <c r="H58" s="1192"/>
      <c r="I58" s="1192"/>
      <c r="J58" s="1192"/>
      <c r="K58" s="1192"/>
      <c r="L58" s="1192"/>
      <c r="M58" s="1192"/>
      <c r="N58" s="1192"/>
      <c r="O58" s="1192"/>
      <c r="P58" s="1192"/>
      <c r="Q58" s="1192"/>
      <c r="R58" s="1192"/>
      <c r="S58" s="38" t="s">
        <v>198</v>
      </c>
    </row>
    <row r="59" spans="1:19" ht="17.25" customHeight="1">
      <c r="A59" s="110"/>
      <c r="B59" s="1244" t="s">
        <v>164</v>
      </c>
      <c r="C59" s="1244"/>
      <c r="D59" s="1244"/>
      <c r="E59" s="1244"/>
      <c r="F59" s="606" t="s">
        <v>43</v>
      </c>
      <c r="G59" s="109" t="s">
        <v>76</v>
      </c>
      <c r="H59" s="109"/>
      <c r="I59" s="109"/>
      <c r="J59" s="109"/>
      <c r="K59" s="109"/>
      <c r="L59" s="109"/>
      <c r="M59" s="109"/>
      <c r="N59" s="109"/>
      <c r="O59" s="109"/>
      <c r="P59" s="109"/>
      <c r="Q59" s="109"/>
      <c r="R59" s="109"/>
      <c r="S59" s="112"/>
    </row>
    <row r="60" spans="1:19" ht="17.25" customHeight="1">
      <c r="A60" s="15" t="s">
        <v>167</v>
      </c>
      <c r="B60" s="1173" t="s">
        <v>361</v>
      </c>
      <c r="C60" s="1174"/>
      <c r="D60" s="1174"/>
      <c r="E60" s="1174"/>
      <c r="F60" s="1174"/>
      <c r="G60" s="1174"/>
      <c r="H60" s="1174"/>
      <c r="I60" s="1174"/>
      <c r="J60" s="1174"/>
      <c r="K60" s="1174"/>
      <c r="L60" s="1174"/>
      <c r="M60" s="1174"/>
      <c r="N60" s="1174"/>
      <c r="O60" s="1174"/>
      <c r="P60" s="1174"/>
      <c r="Q60" s="1174"/>
      <c r="R60" s="1174"/>
      <c r="S60" s="1174"/>
    </row>
    <row r="61" spans="1:19" ht="17.25" customHeight="1">
      <c r="A61" s="35"/>
      <c r="B61" s="1175" t="str">
        <f>①海外研修実施希望申込書!B60</f>
        <v>各職場のリーダークラスを選出</v>
      </c>
      <c r="C61" s="1176"/>
      <c r="D61" s="1176"/>
      <c r="E61" s="1176"/>
      <c r="F61" s="1176"/>
      <c r="G61" s="1176"/>
      <c r="H61" s="1176"/>
      <c r="I61" s="1176"/>
      <c r="J61" s="1176"/>
      <c r="K61" s="1176"/>
      <c r="L61" s="1176"/>
      <c r="M61" s="1176"/>
      <c r="N61" s="1176"/>
      <c r="O61" s="1176"/>
      <c r="P61" s="1176"/>
      <c r="Q61" s="1176"/>
      <c r="R61" s="1176"/>
      <c r="S61" s="1176"/>
    </row>
    <row r="62" spans="1:19" ht="17.25" customHeight="1">
      <c r="A62" s="35"/>
      <c r="B62" s="1177"/>
      <c r="C62" s="1178"/>
      <c r="D62" s="1178"/>
      <c r="E62" s="1178"/>
      <c r="F62" s="1178"/>
      <c r="G62" s="1178"/>
      <c r="H62" s="1178"/>
      <c r="I62" s="1178"/>
      <c r="J62" s="1178"/>
      <c r="K62" s="1178"/>
      <c r="L62" s="1178"/>
      <c r="M62" s="1178"/>
      <c r="N62" s="1178"/>
      <c r="O62" s="1178"/>
      <c r="P62" s="1178"/>
      <c r="Q62" s="1178"/>
      <c r="R62" s="1178"/>
      <c r="S62" s="1178"/>
    </row>
    <row r="63" spans="1:19" ht="17.25" customHeight="1">
      <c r="A63" s="36"/>
      <c r="B63" s="1177"/>
      <c r="C63" s="1178"/>
      <c r="D63" s="1178"/>
      <c r="E63" s="1178"/>
      <c r="F63" s="1178"/>
      <c r="G63" s="1178"/>
      <c r="H63" s="1178"/>
      <c r="I63" s="1178"/>
      <c r="J63" s="1178"/>
      <c r="K63" s="1178"/>
      <c r="L63" s="1178"/>
      <c r="M63" s="1178"/>
      <c r="N63" s="1178"/>
      <c r="O63" s="1178"/>
      <c r="P63" s="1178"/>
      <c r="Q63" s="1178"/>
      <c r="R63" s="1178"/>
      <c r="S63" s="1178"/>
    </row>
    <row r="64" spans="1:19" ht="17.25" customHeight="1">
      <c r="A64" s="15" t="s">
        <v>168</v>
      </c>
      <c r="B64" s="1179" t="s">
        <v>159</v>
      </c>
      <c r="C64" s="1179"/>
      <c r="D64" s="1179"/>
      <c r="E64" s="1179"/>
      <c r="F64" s="1179"/>
      <c r="G64" s="1179"/>
      <c r="H64" s="1179"/>
      <c r="I64" s="1179"/>
      <c r="J64" s="1179"/>
      <c r="K64" s="1179"/>
      <c r="L64" s="1179"/>
      <c r="M64" s="1179"/>
      <c r="N64" s="1179"/>
      <c r="O64" s="1179"/>
      <c r="P64" s="1179"/>
      <c r="Q64" s="1179"/>
      <c r="R64" s="1179"/>
      <c r="S64" s="1173"/>
    </row>
    <row r="65" spans="1:19" ht="17.25" customHeight="1">
      <c r="A65" s="35"/>
      <c r="B65" s="3" t="s">
        <v>169</v>
      </c>
      <c r="E65" s="132" t="str">
        <f>①海外研修実施希望申込書!D68</f>
        <v>Kaigai Kenshu Inc.</v>
      </c>
      <c r="F65" s="132"/>
      <c r="G65" s="132"/>
      <c r="H65" s="132"/>
      <c r="I65" s="132"/>
      <c r="J65" s="132"/>
      <c r="K65" s="132"/>
      <c r="L65" s="132"/>
      <c r="M65" s="132"/>
      <c r="N65" s="132"/>
      <c r="O65" s="132"/>
      <c r="P65" s="132"/>
      <c r="Q65" s="132"/>
      <c r="R65" s="132"/>
      <c r="S65" s="133"/>
    </row>
    <row r="66" spans="1:19" ht="17.25" customHeight="1">
      <c r="A66" s="35"/>
      <c r="B66" s="3" t="s">
        <v>170</v>
      </c>
      <c r="E66" s="883"/>
      <c r="F66" s="1180"/>
      <c r="G66" s="1180"/>
      <c r="H66" s="1180"/>
      <c r="I66" s="1180"/>
      <c r="J66" s="1180"/>
      <c r="K66" s="1180"/>
      <c r="L66" s="1180"/>
      <c r="M66" s="1180"/>
      <c r="N66" s="1180"/>
      <c r="O66" s="1180"/>
      <c r="P66" s="1180"/>
      <c r="Q66" s="1180"/>
      <c r="R66" s="1180"/>
      <c r="S66" s="1181"/>
    </row>
    <row r="67" spans="1:19" ht="17.25" customHeight="1">
      <c r="A67" s="35"/>
      <c r="B67" s="14" t="s">
        <v>445</v>
      </c>
      <c r="C67" s="14"/>
      <c r="D67" s="14"/>
      <c r="E67" s="1182"/>
      <c r="F67" s="1183"/>
      <c r="G67" s="1183"/>
      <c r="H67" s="1183"/>
      <c r="I67" s="1183"/>
      <c r="J67" s="1183"/>
      <c r="K67" s="1183"/>
      <c r="L67" s="1183"/>
      <c r="M67" s="1183"/>
      <c r="N67" s="1183"/>
      <c r="O67" s="1183"/>
      <c r="P67" s="1183"/>
      <c r="Q67" s="1183"/>
      <c r="R67" s="1183"/>
      <c r="S67" s="1184"/>
    </row>
    <row r="68" spans="1:19" ht="17.25" customHeight="1">
      <c r="A68" s="35"/>
      <c r="B68" s="14" t="s">
        <v>444</v>
      </c>
      <c r="C68" s="14"/>
      <c r="D68" s="14"/>
      <c r="E68" s="1187"/>
      <c r="F68" s="1183"/>
      <c r="G68" s="1183"/>
      <c r="H68" s="1183"/>
      <c r="I68" s="1183"/>
      <c r="J68" s="134"/>
      <c r="K68" s="135"/>
      <c r="L68" s="136"/>
      <c r="M68" s="135"/>
      <c r="N68" s="137"/>
      <c r="O68" s="137"/>
      <c r="P68" s="137"/>
      <c r="Q68" s="138"/>
      <c r="R68" s="134"/>
      <c r="S68" s="139"/>
    </row>
    <row r="69" spans="1:19" ht="17.25" customHeight="1">
      <c r="A69" s="35"/>
      <c r="B69" s="14" t="s">
        <v>447</v>
      </c>
      <c r="C69" s="14"/>
      <c r="D69" s="14"/>
      <c r="E69" s="1187"/>
      <c r="F69" s="1183"/>
      <c r="G69" s="1183"/>
      <c r="H69" s="1183"/>
      <c r="I69" s="1183"/>
      <c r="J69" s="134"/>
      <c r="K69" s="136"/>
      <c r="L69" s="136"/>
      <c r="M69" s="135"/>
      <c r="N69" s="137"/>
      <c r="O69" s="137"/>
      <c r="P69" s="137"/>
      <c r="Q69" s="138"/>
      <c r="R69" s="134"/>
      <c r="S69" s="139"/>
    </row>
    <row r="70" spans="1:19" ht="17.25" customHeight="1">
      <c r="A70" s="35"/>
      <c r="B70" s="3" t="s">
        <v>449</v>
      </c>
      <c r="E70" s="883"/>
      <c r="F70" s="1183"/>
      <c r="G70" s="1183"/>
      <c r="H70" s="1183"/>
      <c r="I70" s="1183"/>
      <c r="J70" s="135"/>
      <c r="K70" s="135"/>
      <c r="L70" s="135"/>
      <c r="M70" s="135"/>
      <c r="N70" s="137"/>
      <c r="O70" s="137"/>
      <c r="P70" s="135"/>
      <c r="Q70" s="135"/>
      <c r="R70" s="137"/>
      <c r="S70" s="140"/>
    </row>
    <row r="71" spans="1:19" ht="17.25" customHeight="1">
      <c r="A71" s="35"/>
      <c r="B71" s="3" t="s">
        <v>454</v>
      </c>
      <c r="E71" s="883"/>
      <c r="F71" s="1180"/>
      <c r="G71" s="1180"/>
      <c r="H71" s="1180"/>
      <c r="I71" s="1180"/>
      <c r="J71" s="135"/>
      <c r="K71" s="141"/>
      <c r="L71" s="135"/>
      <c r="M71" s="142"/>
      <c r="N71" s="135"/>
      <c r="O71" s="135"/>
      <c r="P71" s="135"/>
      <c r="Q71" s="135"/>
      <c r="R71" s="135"/>
      <c r="S71" s="143"/>
    </row>
    <row r="72" spans="1:19" ht="17.25" customHeight="1">
      <c r="A72" s="35"/>
      <c r="B72" s="3" t="s">
        <v>455</v>
      </c>
      <c r="E72" s="883"/>
      <c r="F72" s="1180"/>
      <c r="G72" s="1180"/>
      <c r="H72" s="1180"/>
      <c r="I72" s="1180"/>
      <c r="J72" s="144"/>
      <c r="K72" s="141"/>
      <c r="L72" s="145"/>
      <c r="M72" s="142"/>
      <c r="N72" s="146"/>
      <c r="O72" s="147"/>
      <c r="P72" s="148"/>
      <c r="Q72" s="135"/>
      <c r="R72" s="149"/>
      <c r="S72" s="150"/>
    </row>
    <row r="73" spans="1:19" ht="17.25" customHeight="1">
      <c r="A73" s="35"/>
      <c r="B73" s="3" t="s">
        <v>450</v>
      </c>
      <c r="E73" s="1161"/>
      <c r="F73" s="1162"/>
      <c r="G73" s="384" t="s">
        <v>1178</v>
      </c>
      <c r="H73" s="132"/>
      <c r="I73" s="132"/>
      <c r="J73" s="144"/>
      <c r="K73" s="141"/>
      <c r="L73" s="145"/>
      <c r="M73" s="142"/>
      <c r="N73" s="146"/>
      <c r="O73" s="147"/>
      <c r="P73" s="148"/>
      <c r="Q73" s="135"/>
      <c r="R73" s="149"/>
      <c r="S73" s="150"/>
    </row>
    <row r="74" spans="1:19" ht="17.25" customHeight="1">
      <c r="A74" s="35"/>
      <c r="B74" s="82" t="s">
        <v>451</v>
      </c>
      <c r="E74" s="1163"/>
      <c r="F74" s="1164"/>
      <c r="G74" s="384" t="s">
        <v>1179</v>
      </c>
      <c r="H74" s="132"/>
      <c r="I74" s="132"/>
      <c r="J74" s="144"/>
      <c r="K74" s="141"/>
      <c r="L74" s="145"/>
      <c r="M74" s="142"/>
      <c r="N74" s="146"/>
      <c r="O74" s="147"/>
      <c r="P74" s="148"/>
      <c r="Q74" s="135"/>
      <c r="R74" s="149"/>
      <c r="S74" s="150"/>
    </row>
    <row r="75" spans="1:19" ht="17.25" customHeight="1">
      <c r="A75" s="35"/>
      <c r="B75" s="106" t="s">
        <v>452</v>
      </c>
      <c r="E75" s="1165"/>
      <c r="F75" s="1166"/>
      <c r="G75" s="384" t="s">
        <v>1180</v>
      </c>
      <c r="H75" s="132"/>
      <c r="I75" s="132"/>
      <c r="J75" s="144"/>
      <c r="K75" s="141"/>
      <c r="L75" s="145"/>
      <c r="M75" s="142"/>
      <c r="N75" s="146"/>
      <c r="O75" s="147"/>
      <c r="P75" s="148"/>
      <c r="Q75" s="135"/>
      <c r="R75" s="149"/>
      <c r="S75" s="150"/>
    </row>
    <row r="76" spans="1:19" ht="17.25" customHeight="1">
      <c r="A76" s="35"/>
      <c r="B76" s="1185" t="s">
        <v>453</v>
      </c>
      <c r="C76" s="1186"/>
      <c r="D76" s="1186"/>
      <c r="E76" s="1167"/>
      <c r="F76" s="1166"/>
      <c r="G76" s="384" t="s">
        <v>1181</v>
      </c>
      <c r="H76" s="132"/>
      <c r="I76" s="132"/>
      <c r="J76" s="144"/>
      <c r="K76" s="141"/>
      <c r="L76" s="145"/>
      <c r="M76" s="142"/>
      <c r="N76" s="146"/>
      <c r="O76" s="147"/>
      <c r="P76" s="148"/>
      <c r="Q76" s="135"/>
      <c r="R76" s="149"/>
      <c r="S76" s="150"/>
    </row>
    <row r="77" spans="1:19" ht="17.25" customHeight="1">
      <c r="A77" s="35"/>
      <c r="B77" s="1189" t="s">
        <v>171</v>
      </c>
      <c r="C77" s="1189"/>
      <c r="D77" s="1189"/>
      <c r="E77" s="1189"/>
      <c r="F77" s="1189"/>
      <c r="G77" s="1189"/>
      <c r="H77" s="1189"/>
      <c r="I77" s="1189"/>
      <c r="J77" s="1189"/>
      <c r="K77" s="1189"/>
      <c r="L77" s="1189"/>
      <c r="M77" s="1189"/>
      <c r="N77" s="1189"/>
      <c r="O77" s="1189"/>
      <c r="P77" s="1189"/>
      <c r="Q77" s="1189"/>
      <c r="R77" s="1189"/>
      <c r="S77" s="1196"/>
    </row>
    <row r="78" spans="1:19" ht="17.25" customHeight="1">
      <c r="A78" s="35"/>
      <c r="B78" s="877"/>
      <c r="C78" s="877"/>
      <c r="D78" s="877"/>
      <c r="E78" s="877"/>
      <c r="F78" s="877"/>
      <c r="G78" s="877"/>
      <c r="H78" s="877"/>
      <c r="I78" s="877"/>
      <c r="J78" s="877"/>
      <c r="K78" s="877"/>
      <c r="L78" s="877"/>
      <c r="M78" s="877"/>
      <c r="N78" s="877"/>
      <c r="O78" s="877"/>
      <c r="P78" s="877"/>
      <c r="Q78" s="877"/>
      <c r="R78" s="877"/>
      <c r="S78" s="878"/>
    </row>
    <row r="79" spans="1:19" ht="17.25" customHeight="1">
      <c r="A79" s="39"/>
      <c r="B79" s="1197"/>
      <c r="C79" s="1197"/>
      <c r="D79" s="1197"/>
      <c r="E79" s="1197"/>
      <c r="F79" s="1197"/>
      <c r="G79" s="1197"/>
      <c r="H79" s="1197"/>
      <c r="I79" s="1197"/>
      <c r="J79" s="1197"/>
      <c r="K79" s="1197"/>
      <c r="L79" s="1197"/>
      <c r="M79" s="1197"/>
      <c r="N79" s="1197"/>
      <c r="O79" s="1197"/>
      <c r="P79" s="1197"/>
      <c r="Q79" s="1197"/>
      <c r="R79" s="1197"/>
      <c r="S79" s="1198"/>
    </row>
    <row r="80" spans="1:19" ht="17.25" customHeight="1">
      <c r="A80" s="35"/>
      <c r="B80" s="1189" t="s">
        <v>172</v>
      </c>
      <c r="C80" s="1189"/>
      <c r="D80" s="1189"/>
      <c r="E80" s="1189"/>
      <c r="F80" s="1189"/>
      <c r="G80" s="1189"/>
      <c r="H80" s="1189"/>
      <c r="I80" s="1189"/>
      <c r="J80" s="1189"/>
      <c r="K80" s="1189"/>
      <c r="L80" s="1189"/>
      <c r="M80" s="1189"/>
      <c r="N80" s="1189"/>
      <c r="O80" s="1189"/>
      <c r="P80" s="1189"/>
      <c r="Q80" s="1189"/>
      <c r="R80" s="1189"/>
      <c r="S80" s="1196"/>
    </row>
    <row r="81" spans="1:19" ht="17.25" customHeight="1">
      <c r="A81" s="35"/>
      <c r="B81" s="3" t="s">
        <v>173</v>
      </c>
      <c r="C81" s="1189" t="s">
        <v>174</v>
      </c>
      <c r="D81" s="1189"/>
      <c r="E81" s="1189"/>
      <c r="F81" s="1189"/>
      <c r="G81" s="1189"/>
      <c r="H81" s="1189"/>
      <c r="I81" s="1189"/>
      <c r="J81" s="1189"/>
      <c r="K81" s="591" t="s">
        <v>153</v>
      </c>
      <c r="L81" s="3" t="s">
        <v>165</v>
      </c>
      <c r="N81" s="591" t="s">
        <v>43</v>
      </c>
      <c r="O81" s="3" t="s">
        <v>166</v>
      </c>
      <c r="S81" s="27"/>
    </row>
    <row r="82" spans="1:19" ht="17.25" customHeight="1">
      <c r="A82" s="36"/>
      <c r="B82" s="29" t="s">
        <v>175</v>
      </c>
      <c r="C82" s="1190" t="s">
        <v>176</v>
      </c>
      <c r="D82" s="1190"/>
      <c r="E82" s="1190"/>
      <c r="F82" s="591" t="s">
        <v>43</v>
      </c>
      <c r="G82" s="1190" t="s">
        <v>177</v>
      </c>
      <c r="H82" s="1190"/>
      <c r="I82" s="591" t="s">
        <v>153</v>
      </c>
      <c r="J82" s="29" t="s">
        <v>159</v>
      </c>
      <c r="K82" s="29"/>
      <c r="L82" s="29"/>
      <c r="M82" s="29"/>
      <c r="N82" s="29"/>
      <c r="O82" s="29"/>
      <c r="P82" s="29"/>
      <c r="Q82" s="29"/>
      <c r="R82" s="29"/>
      <c r="S82" s="12"/>
    </row>
    <row r="83" spans="1:19" ht="17.25" customHeight="1">
      <c r="A83" s="15" t="s">
        <v>178</v>
      </c>
      <c r="B83" s="1179" t="s">
        <v>513</v>
      </c>
      <c r="C83" s="1179"/>
      <c r="D83" s="1179"/>
      <c r="E83" s="1179"/>
      <c r="F83" s="1179"/>
      <c r="G83" s="1179"/>
      <c r="H83" s="1179"/>
      <c r="I83" s="1179"/>
      <c r="J83" s="1179"/>
      <c r="K83" s="1179"/>
      <c r="L83" s="1179"/>
      <c r="M83" s="1179"/>
      <c r="N83" s="1179"/>
      <c r="O83" s="1179"/>
      <c r="P83" s="1179"/>
      <c r="Q83" s="1179"/>
      <c r="R83" s="1179"/>
      <c r="S83" s="1173"/>
    </row>
    <row r="84" spans="1:19" ht="17.25" customHeight="1">
      <c r="A84" s="35"/>
      <c r="B84" s="10" t="s">
        <v>17</v>
      </c>
      <c r="C84" s="3" t="s">
        <v>179</v>
      </c>
      <c r="E84" s="1193">
        <v>45748</v>
      </c>
      <c r="F84" s="1193"/>
      <c r="G84" s="883" t="s">
        <v>180</v>
      </c>
      <c r="H84" s="883"/>
      <c r="I84" s="883"/>
      <c r="J84" s="883"/>
      <c r="K84" s="883"/>
      <c r="M84" s="1189" t="s">
        <v>181</v>
      </c>
      <c r="N84" s="1189"/>
      <c r="O84" s="1189"/>
      <c r="P84" s="883"/>
      <c r="Q84" s="883"/>
      <c r="R84" s="883"/>
      <c r="S84" s="932"/>
    </row>
    <row r="85" spans="1:19" ht="17.25" customHeight="1">
      <c r="A85" s="35"/>
      <c r="C85" s="3" t="s">
        <v>182</v>
      </c>
      <c r="F85" s="875"/>
      <c r="G85" s="875"/>
      <c r="H85" s="875"/>
      <c r="I85" s="875"/>
      <c r="J85" s="875"/>
      <c r="K85" s="875"/>
      <c r="L85" s="875"/>
      <c r="M85" s="875"/>
      <c r="N85" s="875"/>
      <c r="O85" s="875"/>
      <c r="P85" s="875"/>
      <c r="Q85" s="875"/>
      <c r="R85" s="875"/>
      <c r="S85" s="876"/>
    </row>
    <row r="86" spans="1:19" ht="17.25" customHeight="1">
      <c r="A86" s="35"/>
      <c r="B86" s="10" t="s">
        <v>18</v>
      </c>
      <c r="C86" s="3" t="s">
        <v>179</v>
      </c>
      <c r="E86" s="1193">
        <v>45778</v>
      </c>
      <c r="F86" s="1193"/>
      <c r="G86" s="883" t="s">
        <v>180</v>
      </c>
      <c r="H86" s="883"/>
      <c r="I86" s="883"/>
      <c r="J86" s="883"/>
      <c r="K86" s="883"/>
      <c r="M86" s="1189" t="s">
        <v>181</v>
      </c>
      <c r="N86" s="1189"/>
      <c r="O86" s="1189"/>
      <c r="P86" s="883"/>
      <c r="Q86" s="883"/>
      <c r="R86" s="883"/>
      <c r="S86" s="932"/>
    </row>
    <row r="87" spans="1:19" ht="17.25" customHeight="1">
      <c r="A87" s="36"/>
      <c r="B87" s="29"/>
      <c r="C87" s="29" t="s">
        <v>182</v>
      </c>
      <c r="D87" s="29"/>
      <c r="E87" s="29"/>
      <c r="F87" s="1194"/>
      <c r="G87" s="1194"/>
      <c r="H87" s="1194"/>
      <c r="I87" s="1194"/>
      <c r="J87" s="1194"/>
      <c r="K87" s="1194"/>
      <c r="L87" s="1194"/>
      <c r="M87" s="1194"/>
      <c r="N87" s="1194"/>
      <c r="O87" s="1194"/>
      <c r="P87" s="1194"/>
      <c r="Q87" s="1194"/>
      <c r="R87" s="1194"/>
      <c r="S87" s="1195"/>
    </row>
    <row r="88" spans="1:19" ht="17.25" customHeight="1">
      <c r="A88" s="15" t="s">
        <v>183</v>
      </c>
      <c r="B88" s="1179" t="s">
        <v>311</v>
      </c>
      <c r="C88" s="1179"/>
      <c r="D88" s="1179"/>
      <c r="E88" s="1179"/>
      <c r="F88" s="1179"/>
      <c r="G88" s="1179"/>
      <c r="H88" s="1179"/>
      <c r="I88" s="1179"/>
      <c r="J88" s="1179"/>
      <c r="K88" s="1179"/>
      <c r="L88" s="1179"/>
      <c r="M88" s="1179"/>
      <c r="N88" s="1179"/>
      <c r="O88" s="1179"/>
      <c r="P88" s="1179"/>
      <c r="Q88" s="1179"/>
      <c r="R88" s="1179"/>
      <c r="S88" s="1173"/>
    </row>
    <row r="89" spans="1:19" ht="17.25" customHeight="1">
      <c r="A89" s="35"/>
      <c r="B89" s="593" t="s">
        <v>460</v>
      </c>
      <c r="C89" s="1214" t="s">
        <v>973</v>
      </c>
      <c r="D89" s="1214"/>
      <c r="E89" s="1214"/>
      <c r="F89" s="1214"/>
      <c r="G89" s="1214"/>
      <c r="H89" s="1214"/>
      <c r="I89" s="1214"/>
      <c r="J89" s="1214"/>
      <c r="K89" s="1214"/>
      <c r="L89" s="1214"/>
      <c r="M89" s="1214"/>
      <c r="N89" s="1214"/>
      <c r="O89" s="1214"/>
      <c r="P89" s="1214"/>
      <c r="Q89" s="1214"/>
      <c r="R89" s="1214"/>
      <c r="S89" s="1215"/>
    </row>
    <row r="90" spans="1:19" ht="17.25" customHeight="1">
      <c r="A90" s="35"/>
      <c r="B90" s="593" t="s">
        <v>461</v>
      </c>
      <c r="C90" s="1216" t="s">
        <v>526</v>
      </c>
      <c r="D90" s="1216"/>
      <c r="E90" s="1216"/>
      <c r="F90" s="1216"/>
      <c r="G90" s="1216"/>
      <c r="H90" s="1216"/>
      <c r="I90" s="1216"/>
      <c r="J90" s="1216"/>
      <c r="K90" s="1216"/>
      <c r="L90" s="1216"/>
      <c r="M90" s="1216"/>
      <c r="N90" s="1216"/>
      <c r="O90" s="1216"/>
      <c r="P90" s="1216"/>
      <c r="Q90" s="1216"/>
      <c r="R90" s="1216"/>
      <c r="S90" s="1217"/>
    </row>
    <row r="91" spans="1:19" ht="17.25" customHeight="1">
      <c r="A91" s="35"/>
      <c r="B91" s="593" t="s">
        <v>153</v>
      </c>
      <c r="C91" s="1216" t="s">
        <v>1302</v>
      </c>
      <c r="D91" s="1216"/>
      <c r="E91" s="1216"/>
      <c r="F91" s="1216"/>
      <c r="G91" s="1216"/>
      <c r="H91" s="1216"/>
      <c r="I91" s="1216"/>
      <c r="J91" s="1216"/>
      <c r="K91" s="1216"/>
      <c r="L91" s="1216"/>
      <c r="M91" s="1216"/>
      <c r="N91" s="1216"/>
      <c r="O91" s="1216"/>
      <c r="P91" s="1216"/>
      <c r="Q91" s="1216"/>
      <c r="R91" s="1216"/>
      <c r="S91" s="1217"/>
    </row>
    <row r="92" spans="1:19" ht="17.25" customHeight="1">
      <c r="A92" s="35"/>
      <c r="B92" s="593" t="s">
        <v>460</v>
      </c>
      <c r="C92" s="1214" t="s">
        <v>966</v>
      </c>
      <c r="D92" s="1214"/>
      <c r="E92" s="1214"/>
      <c r="F92" s="1214"/>
      <c r="G92" s="1214"/>
      <c r="H92" s="1214"/>
      <c r="I92" s="1214"/>
      <c r="J92" s="1214"/>
      <c r="K92" s="1214"/>
      <c r="L92" s="1214"/>
      <c r="M92" s="1214"/>
      <c r="N92" s="1214"/>
      <c r="O92" s="1214"/>
      <c r="P92" s="1214"/>
      <c r="Q92" s="1214"/>
      <c r="R92" s="1214"/>
      <c r="S92" s="1215"/>
    </row>
    <row r="93" spans="1:19" ht="17.25" customHeight="1">
      <c r="A93" s="35"/>
      <c r="B93" s="593" t="s">
        <v>461</v>
      </c>
      <c r="C93" s="1214" t="s">
        <v>967</v>
      </c>
      <c r="D93" s="1214"/>
      <c r="E93" s="1214"/>
      <c r="F93" s="1214"/>
      <c r="G93" s="1214"/>
      <c r="H93" s="1214"/>
      <c r="I93" s="1214"/>
      <c r="J93" s="1214"/>
      <c r="K93" s="1214"/>
      <c r="L93" s="1214"/>
      <c r="M93" s="1214"/>
      <c r="N93" s="1214"/>
      <c r="O93" s="1214"/>
      <c r="P93" s="1214"/>
      <c r="Q93" s="1214"/>
      <c r="R93" s="1214"/>
      <c r="S93" s="1215"/>
    </row>
    <row r="94" spans="1:19" ht="17.25" customHeight="1">
      <c r="A94" s="35"/>
      <c r="B94" s="593" t="s">
        <v>461</v>
      </c>
      <c r="C94" s="1214" t="s">
        <v>521</v>
      </c>
      <c r="D94" s="1214"/>
      <c r="E94" s="1214"/>
      <c r="F94" s="1214"/>
      <c r="G94" s="1214"/>
      <c r="H94" s="1214"/>
      <c r="I94" s="1214"/>
      <c r="J94" s="1214"/>
      <c r="K94" s="1214"/>
      <c r="L94" s="1214"/>
      <c r="M94" s="1214"/>
      <c r="N94" s="1214"/>
      <c r="O94" s="1214"/>
      <c r="P94" s="1214"/>
      <c r="Q94" s="1214"/>
      <c r="R94" s="1214"/>
      <c r="S94" s="1215"/>
    </row>
    <row r="95" spans="1:19" ht="17.25" customHeight="1">
      <c r="A95" s="39"/>
      <c r="B95" s="607" t="s">
        <v>153</v>
      </c>
      <c r="C95" s="1218" t="s">
        <v>728</v>
      </c>
      <c r="D95" s="1218"/>
      <c r="E95" s="1218"/>
      <c r="F95" s="1218"/>
      <c r="G95" s="1218"/>
      <c r="H95" s="1218"/>
      <c r="I95" s="1218"/>
      <c r="J95" s="1218"/>
      <c r="K95" s="1218"/>
      <c r="L95" s="1218"/>
      <c r="M95" s="1218"/>
      <c r="N95" s="1218"/>
      <c r="O95" s="1218"/>
      <c r="P95" s="1218"/>
      <c r="Q95" s="1218"/>
      <c r="R95" s="1218"/>
      <c r="S95" s="1219"/>
    </row>
    <row r="96" spans="1:19" ht="17.25" customHeight="1">
      <c r="A96" s="113"/>
      <c r="B96" s="1220" t="s">
        <v>184</v>
      </c>
      <c r="C96" s="1220"/>
      <c r="D96" s="1220"/>
      <c r="E96" s="1220"/>
      <c r="F96" s="1220"/>
      <c r="G96" s="1220"/>
      <c r="H96" s="1220"/>
      <c r="I96" s="1220"/>
      <c r="J96" s="1220"/>
      <c r="K96" s="1220"/>
      <c r="L96" s="1220"/>
      <c r="M96" s="1220"/>
      <c r="N96" s="1220"/>
      <c r="O96" s="1220"/>
      <c r="P96" s="1220"/>
      <c r="Q96" s="1220"/>
      <c r="R96" s="1220"/>
      <c r="S96" s="1221"/>
    </row>
    <row r="97" spans="1:19" ht="17.25" customHeight="1">
      <c r="A97" s="35"/>
      <c r="B97" s="1189" t="s">
        <v>463</v>
      </c>
      <c r="C97" s="1189"/>
      <c r="D97" s="1189"/>
      <c r="E97" s="1189"/>
      <c r="F97" s="1189"/>
      <c r="G97" s="1189"/>
      <c r="H97" s="1189"/>
      <c r="I97" s="1189"/>
      <c r="J97" s="1189"/>
      <c r="K97" s="1189"/>
      <c r="L97" s="1189"/>
      <c r="M97" s="1189"/>
      <c r="N97" s="1189"/>
      <c r="O97" s="1189"/>
      <c r="P97" s="1189"/>
      <c r="Q97" s="1189"/>
      <c r="R97" s="1189"/>
      <c r="S97" s="1196"/>
    </row>
    <row r="98" spans="1:19" ht="17.25" customHeight="1">
      <c r="A98" s="35"/>
      <c r="B98" s="1189" t="s">
        <v>462</v>
      </c>
      <c r="C98" s="1189"/>
      <c r="D98" s="1189"/>
      <c r="E98" s="1189"/>
      <c r="F98" s="1189"/>
      <c r="G98" s="1189"/>
      <c r="H98" s="1189"/>
      <c r="I98" s="1189"/>
      <c r="J98" s="1189"/>
      <c r="K98" s="1189"/>
      <c r="L98" s="1189"/>
      <c r="M98" s="1189"/>
      <c r="N98" s="1189"/>
      <c r="O98" s="1189"/>
      <c r="P98" s="1189"/>
      <c r="Q98" s="1189"/>
      <c r="R98" s="1189"/>
      <c r="S98" s="1196"/>
    </row>
    <row r="99" spans="1:19" ht="17.25" customHeight="1">
      <c r="A99" s="35"/>
      <c r="B99" s="1189" t="s">
        <v>514</v>
      </c>
      <c r="C99" s="1189"/>
      <c r="D99" s="1189"/>
      <c r="E99" s="1189"/>
      <c r="F99" s="1189"/>
      <c r="G99" s="1189"/>
      <c r="H99" s="1189"/>
      <c r="I99" s="1189"/>
      <c r="J99" s="1189"/>
      <c r="K99" s="1189"/>
      <c r="L99" s="1189"/>
      <c r="M99" s="1189"/>
      <c r="N99" s="1189"/>
      <c r="O99" s="1189"/>
      <c r="P99" s="1189"/>
      <c r="Q99" s="1189"/>
      <c r="R99" s="1189"/>
      <c r="S99" s="1196"/>
    </row>
    <row r="100" spans="1:19" ht="17.25" customHeight="1">
      <c r="A100" s="36"/>
      <c r="B100" s="1190" t="s">
        <v>515</v>
      </c>
      <c r="C100" s="1190"/>
      <c r="D100" s="1190"/>
      <c r="E100" s="1190"/>
      <c r="F100" s="1190"/>
      <c r="G100" s="1190"/>
      <c r="H100" s="1190"/>
      <c r="I100" s="1190"/>
      <c r="J100" s="1190"/>
      <c r="K100" s="1190"/>
      <c r="L100" s="1190"/>
      <c r="M100" s="1190"/>
      <c r="N100" s="1190"/>
      <c r="O100" s="1190"/>
      <c r="P100" s="1190"/>
      <c r="Q100" s="1190"/>
      <c r="R100" s="1190"/>
      <c r="S100" s="1213"/>
    </row>
    <row r="101" spans="1:19" ht="17.25" customHeight="1">
      <c r="A101" s="1212" t="s">
        <v>185</v>
      </c>
      <c r="B101" s="1191" t="s">
        <v>362</v>
      </c>
      <c r="C101" s="1191"/>
      <c r="D101" s="1191"/>
      <c r="E101" s="1191"/>
      <c r="F101" s="1191"/>
      <c r="G101" s="1191"/>
      <c r="H101" s="1191"/>
      <c r="I101" s="1191"/>
      <c r="J101" s="1191"/>
      <c r="K101" s="1191"/>
      <c r="L101" s="1191"/>
      <c r="M101" s="1191"/>
      <c r="N101" s="1191"/>
      <c r="O101" s="1191"/>
      <c r="P101" s="1191"/>
      <c r="Q101" s="1191"/>
      <c r="R101" s="1191"/>
      <c r="S101" s="1191"/>
    </row>
    <row r="102" spans="1:19" ht="17.25" customHeight="1">
      <c r="A102" s="1212"/>
      <c r="B102" s="1191"/>
      <c r="C102" s="1191"/>
      <c r="D102" s="1191"/>
      <c r="E102" s="1191"/>
      <c r="F102" s="1191"/>
      <c r="G102" s="1191"/>
      <c r="H102" s="1191"/>
      <c r="I102" s="1191"/>
      <c r="J102" s="1191"/>
      <c r="K102" s="1191"/>
      <c r="L102" s="1191"/>
      <c r="M102" s="1191"/>
      <c r="N102" s="1191"/>
      <c r="O102" s="1191"/>
      <c r="P102" s="1191"/>
      <c r="Q102" s="1191"/>
      <c r="R102" s="1191"/>
      <c r="S102" s="1191"/>
    </row>
    <row r="103" spans="1:19" ht="17.25" customHeight="1">
      <c r="A103" s="10" t="s">
        <v>186</v>
      </c>
      <c r="B103" s="1189" t="s">
        <v>363</v>
      </c>
      <c r="C103" s="1189"/>
      <c r="D103" s="1189"/>
      <c r="E103" s="1189"/>
      <c r="F103" s="1189"/>
      <c r="G103" s="1189"/>
      <c r="H103" s="1189"/>
      <c r="I103" s="1189"/>
      <c r="J103" s="1189"/>
      <c r="K103" s="1189"/>
      <c r="L103" s="1189"/>
      <c r="M103" s="1189"/>
      <c r="N103" s="1189"/>
      <c r="O103" s="1189"/>
      <c r="P103" s="1189"/>
      <c r="Q103" s="1189"/>
      <c r="R103" s="1189"/>
      <c r="S103" s="1189"/>
    </row>
    <row r="104" spans="1:19" ht="17.25" customHeight="1">
      <c r="A104" s="10" t="s">
        <v>187</v>
      </c>
      <c r="B104" s="1189" t="s">
        <v>364</v>
      </c>
      <c r="C104" s="1189"/>
      <c r="D104" s="1189"/>
      <c r="E104" s="1189"/>
      <c r="F104" s="1189"/>
      <c r="G104" s="1189"/>
      <c r="H104" s="1189"/>
      <c r="I104" s="1189"/>
      <c r="J104" s="1189"/>
      <c r="K104" s="1189"/>
      <c r="L104" s="1189"/>
      <c r="M104" s="1189"/>
      <c r="N104" s="1189"/>
      <c r="O104" s="1189"/>
      <c r="P104" s="1189"/>
      <c r="Q104" s="1189"/>
      <c r="R104" s="1189"/>
      <c r="S104" s="1189"/>
    </row>
    <row r="105" spans="1:19" ht="7.15" customHeight="1"/>
    <row r="107" spans="1:19" ht="13.5">
      <c r="A107" s="79" t="s">
        <v>188</v>
      </c>
      <c r="B107" s="1191" t="s">
        <v>365</v>
      </c>
      <c r="C107" s="1191"/>
      <c r="D107" s="1191"/>
      <c r="E107" s="1191"/>
      <c r="F107" s="1191"/>
      <c r="G107" s="1191"/>
      <c r="H107" s="1191"/>
      <c r="I107" s="1191"/>
      <c r="J107" s="1191"/>
      <c r="K107" s="1191"/>
      <c r="L107" s="1191"/>
      <c r="M107" s="1191"/>
      <c r="N107" s="1191"/>
      <c r="O107" s="1191"/>
      <c r="P107" s="1191"/>
      <c r="Q107" s="1191"/>
      <c r="R107" s="1191"/>
      <c r="S107" s="1191"/>
    </row>
    <row r="108" spans="1:19" ht="13.5">
      <c r="A108" s="79"/>
      <c r="B108" s="1191"/>
      <c r="C108" s="1191"/>
      <c r="D108" s="1191"/>
      <c r="E108" s="1191"/>
      <c r="F108" s="1191"/>
      <c r="G108" s="1191"/>
      <c r="H108" s="1191"/>
      <c r="I108" s="1191"/>
      <c r="J108" s="1191"/>
      <c r="K108" s="1191"/>
      <c r="L108" s="1191"/>
      <c r="M108" s="1191"/>
      <c r="N108" s="1191"/>
      <c r="O108" s="1191"/>
      <c r="P108" s="1191"/>
      <c r="Q108" s="1191"/>
      <c r="R108" s="1191"/>
      <c r="S108" s="1191"/>
    </row>
    <row r="109" spans="1:19" ht="13.5">
      <c r="A109" s="79"/>
      <c r="B109" s="1191"/>
      <c r="C109" s="1191"/>
      <c r="D109" s="1191"/>
      <c r="E109" s="1191"/>
      <c r="F109" s="1191"/>
      <c r="G109" s="1191"/>
      <c r="H109" s="1191"/>
      <c r="I109" s="1191"/>
      <c r="J109" s="1191"/>
      <c r="K109" s="1191"/>
      <c r="L109" s="1191"/>
      <c r="M109" s="1191"/>
      <c r="N109" s="1191"/>
      <c r="O109" s="1191"/>
      <c r="P109" s="1191"/>
      <c r="Q109" s="1191"/>
      <c r="R109" s="1191"/>
      <c r="S109" s="1191"/>
    </row>
    <row r="110" spans="1:19" ht="13.5">
      <c r="B110" s="1191"/>
      <c r="C110" s="1191"/>
      <c r="D110" s="1191"/>
      <c r="E110" s="1191"/>
      <c r="F110" s="1191"/>
      <c r="G110" s="1191"/>
      <c r="H110" s="1191"/>
      <c r="I110" s="1191"/>
      <c r="J110" s="1191"/>
      <c r="K110" s="1191"/>
      <c r="L110" s="1191"/>
      <c r="M110" s="1191"/>
      <c r="N110" s="1191"/>
      <c r="O110" s="1191"/>
      <c r="P110" s="1191"/>
      <c r="Q110" s="1191"/>
      <c r="R110" s="1191"/>
      <c r="S110" s="1191"/>
    </row>
  </sheetData>
  <mergeCells count="128">
    <mergeCell ref="C48:D48"/>
    <mergeCell ref="C57:D57"/>
    <mergeCell ref="C58:F58"/>
    <mergeCell ref="B59:E59"/>
    <mergeCell ref="M56:R56"/>
    <mergeCell ref="E57:H57"/>
    <mergeCell ref="M52:R52"/>
    <mergeCell ref="C32:E32"/>
    <mergeCell ref="C33:E33"/>
    <mergeCell ref="C35:E35"/>
    <mergeCell ref="Q32:S32"/>
    <mergeCell ref="Q33:S33"/>
    <mergeCell ref="Q35:S35"/>
    <mergeCell ref="F32:P32"/>
    <mergeCell ref="F33:P33"/>
    <mergeCell ref="M51:O51"/>
    <mergeCell ref="P51:R51"/>
    <mergeCell ref="M55:O55"/>
    <mergeCell ref="P55:R55"/>
    <mergeCell ref="C34:E34"/>
    <mergeCell ref="F34:P34"/>
    <mergeCell ref="Q34:S34"/>
    <mergeCell ref="A2:S2"/>
    <mergeCell ref="R4:S4"/>
    <mergeCell ref="R5:S5"/>
    <mergeCell ref="B12:S12"/>
    <mergeCell ref="B14:S14"/>
    <mergeCell ref="B47:S47"/>
    <mergeCell ref="M50:R50"/>
    <mergeCell ref="B16:S16"/>
    <mergeCell ref="B17:S20"/>
    <mergeCell ref="B21:S21"/>
    <mergeCell ref="B22:S25"/>
    <mergeCell ref="E48:H48"/>
    <mergeCell ref="A4:E5"/>
    <mergeCell ref="F8:F9"/>
    <mergeCell ref="F10:F11"/>
    <mergeCell ref="B36:S36"/>
    <mergeCell ref="B37:S37"/>
    <mergeCell ref="B38:S41"/>
    <mergeCell ref="B42:S42"/>
    <mergeCell ref="B43:S46"/>
    <mergeCell ref="E29:H29"/>
    <mergeCell ref="J29:O29"/>
    <mergeCell ref="B26:S26"/>
    <mergeCell ref="G4:Q4"/>
    <mergeCell ref="A101:A102"/>
    <mergeCell ref="B103:S103"/>
    <mergeCell ref="B104:S104"/>
    <mergeCell ref="B97:S97"/>
    <mergeCell ref="B100:S100"/>
    <mergeCell ref="B83:S83"/>
    <mergeCell ref="E84:F84"/>
    <mergeCell ref="C89:S89"/>
    <mergeCell ref="C90:S90"/>
    <mergeCell ref="C92:S92"/>
    <mergeCell ref="C94:S94"/>
    <mergeCell ref="C95:S95"/>
    <mergeCell ref="B96:S96"/>
    <mergeCell ref="B98:S98"/>
    <mergeCell ref="B99:S99"/>
    <mergeCell ref="G84:K84"/>
    <mergeCell ref="G86:K86"/>
    <mergeCell ref="C93:S93"/>
    <mergeCell ref="C91:S91"/>
    <mergeCell ref="G5:Q5"/>
    <mergeCell ref="G6:S6"/>
    <mergeCell ref="G7:S7"/>
    <mergeCell ref="G8:S9"/>
    <mergeCell ref="G10:S11"/>
    <mergeCell ref="G13:J13"/>
    <mergeCell ref="G27:H27"/>
    <mergeCell ref="G49:K49"/>
    <mergeCell ref="F15:R15"/>
    <mergeCell ref="F30:P30"/>
    <mergeCell ref="I27:N27"/>
    <mergeCell ref="L13:N13"/>
    <mergeCell ref="Q30:S30"/>
    <mergeCell ref="Q31:S31"/>
    <mergeCell ref="F31:P31"/>
    <mergeCell ref="B107:S110"/>
    <mergeCell ref="G50:K50"/>
    <mergeCell ref="G51:K51"/>
    <mergeCell ref="G52:K52"/>
    <mergeCell ref="G53:K53"/>
    <mergeCell ref="G54:K54"/>
    <mergeCell ref="G55:K55"/>
    <mergeCell ref="G56:K56"/>
    <mergeCell ref="G82:H82"/>
    <mergeCell ref="H58:R58"/>
    <mergeCell ref="M84:O84"/>
    <mergeCell ref="P84:S84"/>
    <mergeCell ref="E86:F86"/>
    <mergeCell ref="M86:O86"/>
    <mergeCell ref="P86:S86"/>
    <mergeCell ref="F85:S85"/>
    <mergeCell ref="F87:S87"/>
    <mergeCell ref="B88:S88"/>
    <mergeCell ref="B101:S102"/>
    <mergeCell ref="B77:S77"/>
    <mergeCell ref="B78:S79"/>
    <mergeCell ref="B80:S80"/>
    <mergeCell ref="C81:J81"/>
    <mergeCell ref="C82:E82"/>
    <mergeCell ref="E73:F73"/>
    <mergeCell ref="E74:F74"/>
    <mergeCell ref="E75:F75"/>
    <mergeCell ref="E76:F76"/>
    <mergeCell ref="B6:E6"/>
    <mergeCell ref="B8:E8"/>
    <mergeCell ref="B13:E13"/>
    <mergeCell ref="C31:E31"/>
    <mergeCell ref="F35:P35"/>
    <mergeCell ref="B60:S60"/>
    <mergeCell ref="B61:S63"/>
    <mergeCell ref="B64:S64"/>
    <mergeCell ref="E66:S66"/>
    <mergeCell ref="E67:S67"/>
    <mergeCell ref="B76:D76"/>
    <mergeCell ref="E71:I71"/>
    <mergeCell ref="E72:I72"/>
    <mergeCell ref="E68:I68"/>
    <mergeCell ref="E69:I69"/>
    <mergeCell ref="E70:I70"/>
    <mergeCell ref="C30:E30"/>
    <mergeCell ref="B15:D15"/>
    <mergeCell ref="B27:D27"/>
    <mergeCell ref="B29:D29"/>
  </mergeCells>
  <phoneticPr fontId="1"/>
  <dataValidations count="2">
    <dataValidation type="list" allowBlank="1" showInputMessage="1" showErrorMessage="1" errorTitle="入力エラー" error="プルダウンより選択してください。" sqref="B48 B57 F49:F56 N81 F59 F82 I82 K81 B89:B95" xr:uid="{00000000-0002-0000-0500-000000000000}">
      <formula1>"□,☑"</formula1>
    </dataValidation>
    <dataValidation type="list" allowBlank="1" showInputMessage="1" showErrorMessage="1" sqref="R5:S5" xr:uid="{00000000-0002-0000-0500-000001000000}">
      <formula1>"通常型, 第三国型,第三国型実務"</formula1>
    </dataValidation>
  </dataValidations>
  <printOptions horizontalCentered="1"/>
  <pageMargins left="0.51181102362204722" right="0.51181102362204722" top="0.74803149606299213" bottom="0.55118110236220474" header="0.31496062992125984" footer="0.31496062992125984"/>
  <pageSetup paperSize="9" scale="90" fitToHeight="0" orientation="portrait" blackAndWhite="1" r:id="rId1"/>
  <rowBreaks count="2" manualBreakCount="2">
    <brk id="46" max="18" man="1"/>
    <brk id="87" max="18" man="1"/>
  </row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5DD4F-3B4B-480B-B9B2-6F9CF68D95F9}">
  <sheetPr codeName="Sheet14">
    <tabColor theme="4" tint="0.59999389629810485"/>
    <pageSetUpPr fitToPage="1"/>
  </sheetPr>
  <dimension ref="A2:S110"/>
  <sheetViews>
    <sheetView showGridLines="0" showZeros="0" view="pageBreakPreview" topLeftCell="A46" zoomScaleNormal="100" zoomScaleSheetLayoutView="100" workbookViewId="0">
      <selection activeCell="A2" sqref="A2:S2"/>
    </sheetView>
  </sheetViews>
  <sheetFormatPr defaultColWidth="9" defaultRowHeight="17.25" customHeight="1"/>
  <cols>
    <col min="1" max="1" width="6.375" style="3" bestFit="1" customWidth="1"/>
    <col min="2" max="2" width="3.5" style="3" bestFit="1" customWidth="1"/>
    <col min="3" max="3" width="3.5" style="3" customWidth="1"/>
    <col min="4" max="5" width="7" style="3" customWidth="1"/>
    <col min="6" max="6" width="4.5" style="3" customWidth="1"/>
    <col min="7" max="7" width="3.375" style="3" customWidth="1"/>
    <col min="8" max="8" width="8.375" style="3" customWidth="1"/>
    <col min="9" max="9" width="4.5" style="3" customWidth="1"/>
    <col min="10" max="10" width="3.375" style="3" bestFit="1" customWidth="1"/>
    <col min="11" max="11" width="3.375" style="3" customWidth="1"/>
    <col min="12" max="12" width="3.375" style="3" bestFit="1" customWidth="1"/>
    <col min="13" max="13" width="4.875" style="3" customWidth="1"/>
    <col min="14" max="14" width="3.375" style="3" bestFit="1" customWidth="1"/>
    <col min="15" max="16" width="9" style="3"/>
    <col min="17" max="18" width="7.125" style="3" customWidth="1"/>
    <col min="19" max="19" width="5.5" style="3" customWidth="1"/>
    <col min="20" max="16384" width="9" style="3"/>
  </cols>
  <sheetData>
    <row r="2" spans="1:19" ht="17.25" customHeight="1">
      <c r="A2" s="890" t="s">
        <v>128</v>
      </c>
      <c r="B2" s="890"/>
      <c r="C2" s="890"/>
      <c r="D2" s="890"/>
      <c r="E2" s="890"/>
      <c r="F2" s="890"/>
      <c r="G2" s="890"/>
      <c r="H2" s="890"/>
      <c r="I2" s="890"/>
      <c r="J2" s="890"/>
      <c r="K2" s="890"/>
      <c r="L2" s="890"/>
      <c r="M2" s="890"/>
      <c r="N2" s="890"/>
      <c r="O2" s="890"/>
      <c r="P2" s="890"/>
      <c r="Q2" s="890"/>
      <c r="R2" s="890"/>
      <c r="S2" s="890"/>
    </row>
    <row r="4" spans="1:19" ht="17.25" customHeight="1">
      <c r="A4" s="1230" t="s">
        <v>71</v>
      </c>
      <c r="B4" s="1230"/>
      <c r="C4" s="1230"/>
      <c r="D4" s="1230"/>
      <c r="E4" s="1230"/>
      <c r="F4" s="42" t="s">
        <v>22</v>
      </c>
      <c r="G4" s="1115" t="str">
        <f>①海外研修実施希望申込書!F11</f>
        <v>株式会社AOTS</v>
      </c>
      <c r="H4" s="1115"/>
      <c r="I4" s="1115"/>
      <c r="J4" s="1115"/>
      <c r="K4" s="1115"/>
      <c r="L4" s="1115"/>
      <c r="M4" s="1115"/>
      <c r="N4" s="1115"/>
      <c r="O4" s="1115"/>
      <c r="P4" s="1115"/>
      <c r="Q4" s="1116"/>
      <c r="R4" s="1222" t="s">
        <v>20</v>
      </c>
      <c r="S4" s="1222"/>
    </row>
    <row r="5" spans="1:19" ht="17.25" customHeight="1">
      <c r="A5" s="1231"/>
      <c r="B5" s="1231"/>
      <c r="C5" s="1231"/>
      <c r="D5" s="1231"/>
      <c r="E5" s="1231"/>
      <c r="F5" s="32" t="s">
        <v>23</v>
      </c>
      <c r="G5" s="1118" t="str">
        <f>①海外研修実施希望申込書!F12</f>
        <v>AOTS Co., Ltd.</v>
      </c>
      <c r="H5" s="1118"/>
      <c r="I5" s="1118"/>
      <c r="J5" s="1118"/>
      <c r="K5" s="1118"/>
      <c r="L5" s="1118"/>
      <c r="M5" s="1118"/>
      <c r="N5" s="1118"/>
      <c r="O5" s="1118"/>
      <c r="P5" s="1118"/>
      <c r="Q5" s="1119"/>
      <c r="R5" s="1251">
        <f>①海外研修実施希望申込書!J7</f>
        <v>0</v>
      </c>
      <c r="S5" s="1251"/>
    </row>
    <row r="6" spans="1:19" ht="17.25" customHeight="1">
      <c r="A6" s="53" t="s">
        <v>37</v>
      </c>
      <c r="B6" s="1168" t="s">
        <v>38</v>
      </c>
      <c r="C6" s="1168"/>
      <c r="D6" s="1168"/>
      <c r="E6" s="1169"/>
      <c r="F6" s="45" t="s">
        <v>22</v>
      </c>
      <c r="G6" s="1115" t="str">
        <f>①海外研修実施希望申込書!E27</f>
        <v>インドネシア・ジャカルタ</v>
      </c>
      <c r="H6" s="1115"/>
      <c r="I6" s="1115"/>
      <c r="J6" s="1115"/>
      <c r="K6" s="1115"/>
      <c r="L6" s="1115"/>
      <c r="M6" s="1115"/>
      <c r="N6" s="1115"/>
      <c r="O6" s="1115"/>
      <c r="P6" s="1115"/>
      <c r="Q6" s="1115"/>
      <c r="R6" s="1115"/>
      <c r="S6" s="1116"/>
    </row>
    <row r="7" spans="1:19" ht="17.25" customHeight="1">
      <c r="A7" s="34"/>
      <c r="B7" s="14"/>
      <c r="C7" s="14"/>
      <c r="D7" s="14"/>
      <c r="E7" s="52"/>
      <c r="F7" s="29" t="s">
        <v>23</v>
      </c>
      <c r="G7" s="1118" t="str">
        <f>①海外研修実施希望申込書!E28</f>
        <v>Indonesia, Jakarta</v>
      </c>
      <c r="H7" s="1118"/>
      <c r="I7" s="1118"/>
      <c r="J7" s="1118"/>
      <c r="K7" s="1118"/>
      <c r="L7" s="1118"/>
      <c r="M7" s="1118"/>
      <c r="N7" s="1118"/>
      <c r="O7" s="1118"/>
      <c r="P7" s="1118"/>
      <c r="Q7" s="1118"/>
      <c r="R7" s="1118"/>
      <c r="S7" s="1119"/>
    </row>
    <row r="8" spans="1:19" ht="17.25" customHeight="1">
      <c r="A8" s="53" t="s">
        <v>8</v>
      </c>
      <c r="B8" s="1168" t="s">
        <v>27</v>
      </c>
      <c r="C8" s="1168"/>
      <c r="D8" s="1168"/>
      <c r="E8" s="1169"/>
      <c r="F8" s="1232" t="s">
        <v>22</v>
      </c>
      <c r="G8" s="1199" t="str">
        <f>①海外研修実施希望申込書!C33</f>
        <v>現場リーダーのための生産管理研修</v>
      </c>
      <c r="H8" s="1199"/>
      <c r="I8" s="1199"/>
      <c r="J8" s="1199"/>
      <c r="K8" s="1199"/>
      <c r="L8" s="1199"/>
      <c r="M8" s="1199"/>
      <c r="N8" s="1199"/>
      <c r="O8" s="1199"/>
      <c r="P8" s="1199"/>
      <c r="Q8" s="1199"/>
      <c r="R8" s="1199"/>
      <c r="S8" s="1200"/>
    </row>
    <row r="9" spans="1:19" ht="17.25" customHeight="1">
      <c r="A9" s="34"/>
      <c r="B9" s="14"/>
      <c r="C9" s="14"/>
      <c r="D9" s="14"/>
      <c r="E9" s="52"/>
      <c r="F9" s="1233"/>
      <c r="G9" s="1201"/>
      <c r="H9" s="1201"/>
      <c r="I9" s="1201"/>
      <c r="J9" s="1201"/>
      <c r="K9" s="1201"/>
      <c r="L9" s="1201"/>
      <c r="M9" s="1201"/>
      <c r="N9" s="1201"/>
      <c r="O9" s="1201"/>
      <c r="P9" s="1201"/>
      <c r="Q9" s="1201"/>
      <c r="R9" s="1201"/>
      <c r="S9" s="1202"/>
    </row>
    <row r="10" spans="1:19" ht="17.25" customHeight="1">
      <c r="A10" s="34"/>
      <c r="B10" s="14"/>
      <c r="C10" s="14"/>
      <c r="D10" s="14"/>
      <c r="E10" s="52"/>
      <c r="F10" s="1190" t="s">
        <v>23</v>
      </c>
      <c r="G10" s="1203" t="str">
        <f>①海外研修実施希望申込書!C35</f>
        <v>Production Management Training for Leaders at a Manufacutruing Site</v>
      </c>
      <c r="H10" s="1203"/>
      <c r="I10" s="1203"/>
      <c r="J10" s="1203"/>
      <c r="K10" s="1203"/>
      <c r="L10" s="1203"/>
      <c r="M10" s="1203"/>
      <c r="N10" s="1203"/>
      <c r="O10" s="1203"/>
      <c r="P10" s="1203"/>
      <c r="Q10" s="1203"/>
      <c r="R10" s="1203"/>
      <c r="S10" s="1204"/>
    </row>
    <row r="11" spans="1:19" ht="17.25" customHeight="1">
      <c r="A11" s="37"/>
      <c r="B11" s="49"/>
      <c r="C11" s="49"/>
      <c r="D11" s="49"/>
      <c r="E11" s="50"/>
      <c r="F11" s="1232"/>
      <c r="G11" s="1205"/>
      <c r="H11" s="1205"/>
      <c r="I11" s="1205"/>
      <c r="J11" s="1205"/>
      <c r="K11" s="1205"/>
      <c r="L11" s="1205"/>
      <c r="M11" s="1205"/>
      <c r="N11" s="1205"/>
      <c r="O11" s="1205"/>
      <c r="P11" s="1205"/>
      <c r="Q11" s="1205"/>
      <c r="R11" s="1205"/>
      <c r="S11" s="1206"/>
    </row>
    <row r="12" spans="1:19" ht="17.25" customHeight="1">
      <c r="A12" s="54" t="s">
        <v>41</v>
      </c>
      <c r="B12" s="1224" t="s">
        <v>309</v>
      </c>
      <c r="C12" s="1225"/>
      <c r="D12" s="1225"/>
      <c r="E12" s="1225"/>
      <c r="F12" s="1174"/>
      <c r="G12" s="1174"/>
      <c r="H12" s="1174"/>
      <c r="I12" s="1174"/>
      <c r="J12" s="1174"/>
      <c r="K12" s="1174"/>
      <c r="L12" s="1174"/>
      <c r="M12" s="1174"/>
      <c r="N12" s="1174"/>
      <c r="O12" s="1174"/>
      <c r="P12" s="1174"/>
      <c r="Q12" s="1174"/>
      <c r="R12" s="1174"/>
      <c r="S12" s="1174"/>
    </row>
    <row r="13" spans="1:19" ht="17.25" customHeight="1">
      <c r="A13" s="36"/>
      <c r="B13" s="1170">
        <v>45839</v>
      </c>
      <c r="C13" s="1170"/>
      <c r="D13" s="1170"/>
      <c r="E13" s="1170"/>
      <c r="F13" s="28" t="s">
        <v>196</v>
      </c>
      <c r="G13" s="1170">
        <v>45843</v>
      </c>
      <c r="H13" s="1170"/>
      <c r="I13" s="1170"/>
      <c r="J13" s="1170"/>
      <c r="K13" s="31" t="s">
        <v>190</v>
      </c>
      <c r="L13" s="1209">
        <v>5</v>
      </c>
      <c r="M13" s="1209"/>
      <c r="N13" s="1209"/>
      <c r="O13" s="29" t="s">
        <v>191</v>
      </c>
      <c r="P13" s="29"/>
      <c r="Q13" s="29"/>
      <c r="R13" s="29"/>
      <c r="S13" s="12"/>
    </row>
    <row r="14" spans="1:19" ht="17.25" customHeight="1">
      <c r="A14" s="15" t="s">
        <v>42</v>
      </c>
      <c r="B14" s="1173" t="s">
        <v>977</v>
      </c>
      <c r="C14" s="1174"/>
      <c r="D14" s="1174"/>
      <c r="E14" s="1174"/>
      <c r="F14" s="1174"/>
      <c r="G14" s="1174"/>
      <c r="H14" s="1174"/>
      <c r="I14" s="1174"/>
      <c r="J14" s="1174"/>
      <c r="K14" s="1174"/>
      <c r="L14" s="1174"/>
      <c r="M14" s="1174"/>
      <c r="N14" s="1174"/>
      <c r="O14" s="1174"/>
      <c r="P14" s="1174"/>
      <c r="Q14" s="1174"/>
      <c r="R14" s="1174"/>
      <c r="S14" s="1174"/>
    </row>
    <row r="15" spans="1:19" ht="17.25" customHeight="1">
      <c r="A15" s="36"/>
      <c r="B15" s="1188">
        <f>①海外研修実施希望申込書!J27</f>
        <v>15</v>
      </c>
      <c r="C15" s="1188"/>
      <c r="D15" s="1188"/>
      <c r="E15" s="31" t="s">
        <v>190</v>
      </c>
      <c r="F15" s="920"/>
      <c r="G15" s="920"/>
      <c r="H15" s="892"/>
      <c r="I15" s="892"/>
      <c r="J15" s="892"/>
      <c r="K15" s="892"/>
      <c r="L15" s="892"/>
      <c r="M15" s="892"/>
      <c r="N15" s="892"/>
      <c r="O15" s="892"/>
      <c r="P15" s="892"/>
      <c r="Q15" s="892"/>
      <c r="R15" s="1207"/>
      <c r="S15" s="12" t="s">
        <v>191</v>
      </c>
    </row>
    <row r="16" spans="1:19" ht="17.25" customHeight="1">
      <c r="A16" s="15" t="s">
        <v>47</v>
      </c>
      <c r="B16" s="1173" t="s">
        <v>358</v>
      </c>
      <c r="C16" s="1174"/>
      <c r="D16" s="1174"/>
      <c r="E16" s="1174"/>
      <c r="F16" s="1174"/>
      <c r="G16" s="1174"/>
      <c r="H16" s="1174"/>
      <c r="I16" s="1174"/>
      <c r="J16" s="1174"/>
      <c r="K16" s="1174"/>
      <c r="L16" s="1174"/>
      <c r="M16" s="1174"/>
      <c r="N16" s="1174"/>
      <c r="O16" s="1174"/>
      <c r="P16" s="1174"/>
      <c r="Q16" s="1174"/>
      <c r="R16" s="1174"/>
      <c r="S16" s="1174"/>
    </row>
    <row r="17" spans="1:19" ht="17.25" customHeight="1">
      <c r="A17" s="35"/>
      <c r="B17" s="1175" t="str">
        <f>①海外研修実施希望申込書!B46</f>
        <v>納期遅れ、品質不良などの製造工程における課題の原因の一つに、各職場における計画的な生産に対する意識の低さが挙げられている。そこで、現場リーダーに対して生産管理の必要性を理解してさせ、生産計画作成における基本的な考え方を習得させる。</v>
      </c>
      <c r="C17" s="1176"/>
      <c r="D17" s="1176"/>
      <c r="E17" s="1176"/>
      <c r="F17" s="1176"/>
      <c r="G17" s="1176"/>
      <c r="H17" s="1176"/>
      <c r="I17" s="1176"/>
      <c r="J17" s="1176"/>
      <c r="K17" s="1176"/>
      <c r="L17" s="1176"/>
      <c r="M17" s="1176"/>
      <c r="N17" s="1176"/>
      <c r="O17" s="1176"/>
      <c r="P17" s="1176"/>
      <c r="Q17" s="1176"/>
      <c r="R17" s="1176"/>
      <c r="S17" s="1176"/>
    </row>
    <row r="18" spans="1:19" ht="17.25" customHeight="1">
      <c r="A18" s="35"/>
      <c r="B18" s="1177"/>
      <c r="C18" s="1178"/>
      <c r="D18" s="1178"/>
      <c r="E18" s="1178"/>
      <c r="F18" s="1178"/>
      <c r="G18" s="1178"/>
      <c r="H18" s="1178"/>
      <c r="I18" s="1178"/>
      <c r="J18" s="1178"/>
      <c r="K18" s="1178"/>
      <c r="L18" s="1178"/>
      <c r="M18" s="1178"/>
      <c r="N18" s="1178"/>
      <c r="O18" s="1178"/>
      <c r="P18" s="1178"/>
      <c r="Q18" s="1178"/>
      <c r="R18" s="1178"/>
      <c r="S18" s="1178"/>
    </row>
    <row r="19" spans="1:19" ht="17.25" customHeight="1">
      <c r="A19" s="35"/>
      <c r="B19" s="1177"/>
      <c r="C19" s="1178"/>
      <c r="D19" s="1178"/>
      <c r="E19" s="1178"/>
      <c r="F19" s="1178"/>
      <c r="G19" s="1178"/>
      <c r="H19" s="1178"/>
      <c r="I19" s="1178"/>
      <c r="J19" s="1178"/>
      <c r="K19" s="1178"/>
      <c r="L19" s="1178"/>
      <c r="M19" s="1178"/>
      <c r="N19" s="1178"/>
      <c r="O19" s="1178"/>
      <c r="P19" s="1178"/>
      <c r="Q19" s="1178"/>
      <c r="R19" s="1178"/>
      <c r="S19" s="1178"/>
    </row>
    <row r="20" spans="1:19" ht="17.25" customHeight="1">
      <c r="A20" s="36"/>
      <c r="B20" s="1177"/>
      <c r="C20" s="1178"/>
      <c r="D20" s="1178"/>
      <c r="E20" s="1178"/>
      <c r="F20" s="1178"/>
      <c r="G20" s="1178"/>
      <c r="H20" s="1178"/>
      <c r="I20" s="1178"/>
      <c r="J20" s="1178"/>
      <c r="K20" s="1178"/>
      <c r="L20" s="1178"/>
      <c r="M20" s="1178"/>
      <c r="N20" s="1178"/>
      <c r="O20" s="1178"/>
      <c r="P20" s="1178"/>
      <c r="Q20" s="1178"/>
      <c r="R20" s="1178"/>
      <c r="S20" s="1178"/>
    </row>
    <row r="21" spans="1:19" ht="17.25" customHeight="1">
      <c r="A21" s="15" t="s">
        <v>55</v>
      </c>
      <c r="B21" s="1173" t="s">
        <v>310</v>
      </c>
      <c r="C21" s="1174"/>
      <c r="D21" s="1174"/>
      <c r="E21" s="1174"/>
      <c r="F21" s="1174"/>
      <c r="G21" s="1174"/>
      <c r="H21" s="1174"/>
      <c r="I21" s="1174"/>
      <c r="J21" s="1174"/>
      <c r="K21" s="1174"/>
      <c r="L21" s="1174"/>
      <c r="M21" s="1174"/>
      <c r="N21" s="1174"/>
      <c r="O21" s="1174"/>
      <c r="P21" s="1174"/>
      <c r="Q21" s="1174"/>
      <c r="R21" s="1174"/>
      <c r="S21" s="1174"/>
    </row>
    <row r="22" spans="1:19" ht="17.25" customHeight="1">
      <c r="A22" s="35"/>
      <c r="B22" s="1175" t="str">
        <f>①海外研修実施希望申込書!B38</f>
        <v>1. 生産管理の必要性
2. 生産管理の概要
3. 生産計画の作り方</v>
      </c>
      <c r="C22" s="1176"/>
      <c r="D22" s="1176"/>
      <c r="E22" s="1176"/>
      <c r="F22" s="1176"/>
      <c r="G22" s="1176"/>
      <c r="H22" s="1176"/>
      <c r="I22" s="1176"/>
      <c r="J22" s="1176"/>
      <c r="K22" s="1176"/>
      <c r="L22" s="1176"/>
      <c r="M22" s="1176"/>
      <c r="N22" s="1176"/>
      <c r="O22" s="1176"/>
      <c r="P22" s="1176"/>
      <c r="Q22" s="1176"/>
      <c r="R22" s="1176"/>
      <c r="S22" s="1176"/>
    </row>
    <row r="23" spans="1:19" ht="17.25" customHeight="1">
      <c r="A23" s="35"/>
      <c r="B23" s="1177"/>
      <c r="C23" s="1178"/>
      <c r="D23" s="1178"/>
      <c r="E23" s="1178"/>
      <c r="F23" s="1178"/>
      <c r="G23" s="1178"/>
      <c r="H23" s="1178"/>
      <c r="I23" s="1178"/>
      <c r="J23" s="1178"/>
      <c r="K23" s="1178"/>
      <c r="L23" s="1178"/>
      <c r="M23" s="1178"/>
      <c r="N23" s="1178"/>
      <c r="O23" s="1178"/>
      <c r="P23" s="1178"/>
      <c r="Q23" s="1178"/>
      <c r="R23" s="1178"/>
      <c r="S23" s="1178"/>
    </row>
    <row r="24" spans="1:19" ht="17.25" customHeight="1">
      <c r="A24" s="35"/>
      <c r="B24" s="1177"/>
      <c r="C24" s="1178"/>
      <c r="D24" s="1178"/>
      <c r="E24" s="1178"/>
      <c r="F24" s="1178"/>
      <c r="G24" s="1178"/>
      <c r="H24" s="1178"/>
      <c r="I24" s="1178"/>
      <c r="J24" s="1178"/>
      <c r="K24" s="1178"/>
      <c r="L24" s="1178"/>
      <c r="M24" s="1178"/>
      <c r="N24" s="1178"/>
      <c r="O24" s="1178"/>
      <c r="P24" s="1178"/>
      <c r="Q24" s="1178"/>
      <c r="R24" s="1178"/>
      <c r="S24" s="1178"/>
    </row>
    <row r="25" spans="1:19" ht="17.25" customHeight="1">
      <c r="A25" s="36"/>
      <c r="B25" s="1177"/>
      <c r="C25" s="1178"/>
      <c r="D25" s="1178"/>
      <c r="E25" s="1178"/>
      <c r="F25" s="1178"/>
      <c r="G25" s="1178"/>
      <c r="H25" s="1178"/>
      <c r="I25" s="1178"/>
      <c r="J25" s="1178"/>
      <c r="K25" s="1178"/>
      <c r="L25" s="1178"/>
      <c r="M25" s="1178"/>
      <c r="N25" s="1178"/>
      <c r="O25" s="1178"/>
      <c r="P25" s="1178"/>
      <c r="Q25" s="1178"/>
      <c r="R25" s="1178"/>
      <c r="S25" s="1178"/>
    </row>
    <row r="26" spans="1:19" ht="17.25" customHeight="1">
      <c r="A26" s="15" t="s">
        <v>57</v>
      </c>
      <c r="B26" s="1173" t="s">
        <v>64</v>
      </c>
      <c r="C26" s="1174"/>
      <c r="D26" s="1174"/>
      <c r="E26" s="1174"/>
      <c r="F26" s="1174"/>
      <c r="G26" s="1174"/>
      <c r="H26" s="1174"/>
      <c r="I26" s="1174"/>
      <c r="J26" s="1174"/>
      <c r="K26" s="1174"/>
      <c r="L26" s="1174"/>
      <c r="M26" s="1174"/>
      <c r="N26" s="1174"/>
      <c r="O26" s="1174"/>
      <c r="P26" s="1174"/>
      <c r="Q26" s="1174"/>
      <c r="R26" s="1174"/>
      <c r="S26" s="1174"/>
    </row>
    <row r="27" spans="1:19" ht="17.25" customHeight="1">
      <c r="A27" s="35"/>
      <c r="B27" s="1189" t="s">
        <v>65</v>
      </c>
      <c r="C27" s="1189"/>
      <c r="D27" s="1189"/>
      <c r="E27" s="561">
        <f>①海外研修実施希望申込書!D64</f>
        <v>2</v>
      </c>
      <c r="G27" s="1189" t="s">
        <v>66</v>
      </c>
      <c r="H27" s="1189"/>
      <c r="I27" s="1208" t="str">
        <f>①海外研修実施希望申込書!H64</f>
        <v>日本語</v>
      </c>
      <c r="J27" s="1208"/>
      <c r="K27" s="1208"/>
      <c r="L27" s="1208"/>
      <c r="M27" s="1208"/>
      <c r="N27" s="1208"/>
      <c r="S27" s="27"/>
    </row>
    <row r="28" spans="1:19" ht="17.25" customHeight="1">
      <c r="A28" s="35"/>
      <c r="B28" s="3" t="s">
        <v>442</v>
      </c>
      <c r="E28" s="561">
        <f>①海外研修実施希望申込書!D65</f>
        <v>0</v>
      </c>
      <c r="F28" s="196"/>
      <c r="G28" s="196"/>
      <c r="H28" s="196"/>
      <c r="I28" s="26"/>
      <c r="J28" s="26"/>
      <c r="K28" s="26"/>
      <c r="L28" s="26"/>
      <c r="M28" s="26"/>
      <c r="N28" s="26"/>
      <c r="S28" s="27"/>
    </row>
    <row r="29" spans="1:19" ht="17.25" customHeight="1">
      <c r="A29" s="35"/>
      <c r="B29" s="1190" t="s">
        <v>67</v>
      </c>
      <c r="C29" s="1190"/>
      <c r="D29" s="1190"/>
      <c r="E29" s="1241" t="str">
        <f>①海外研修実施希望申込書!D66</f>
        <v>日本語</v>
      </c>
      <c r="F29" s="1241"/>
      <c r="G29" s="1241"/>
      <c r="H29" s="1241"/>
      <c r="I29" s="10" t="str">
        <f>①海外研修実施希望申込書!G66</f>
        <v>⇔</v>
      </c>
      <c r="J29" s="1241" t="str">
        <f>①海外研修実施希望申込書!H66</f>
        <v>インドネシア語</v>
      </c>
      <c r="K29" s="1241"/>
      <c r="L29" s="1241"/>
      <c r="M29" s="1241"/>
      <c r="N29" s="1241"/>
      <c r="O29" s="1241"/>
      <c r="S29" s="27"/>
    </row>
    <row r="30" spans="1:19" ht="17.25" customHeight="1">
      <c r="A30" s="35"/>
      <c r="B30" s="30"/>
      <c r="C30" s="872" t="s">
        <v>1177</v>
      </c>
      <c r="D30" s="872"/>
      <c r="E30" s="872"/>
      <c r="F30" s="872" t="s">
        <v>1175</v>
      </c>
      <c r="G30" s="872"/>
      <c r="H30" s="872"/>
      <c r="I30" s="872"/>
      <c r="J30" s="872"/>
      <c r="K30" s="872"/>
      <c r="L30" s="872"/>
      <c r="M30" s="872"/>
      <c r="N30" s="872"/>
      <c r="O30" s="872"/>
      <c r="P30" s="872"/>
      <c r="Q30" s="1210" t="s">
        <v>1176</v>
      </c>
      <c r="R30" s="1210"/>
      <c r="S30" s="1210"/>
    </row>
    <row r="31" spans="1:19" ht="17.25" customHeight="1">
      <c r="A31" s="35"/>
      <c r="B31" s="18" t="s">
        <v>17</v>
      </c>
      <c r="C31" s="1171"/>
      <c r="D31" s="1171"/>
      <c r="E31" s="1171"/>
      <c r="F31" s="1171"/>
      <c r="G31" s="1171"/>
      <c r="H31" s="1171"/>
      <c r="I31" s="1171"/>
      <c r="J31" s="1171"/>
      <c r="K31" s="1171"/>
      <c r="L31" s="1171"/>
      <c r="M31" s="1171"/>
      <c r="N31" s="1171"/>
      <c r="O31" s="1171"/>
      <c r="P31" s="1171"/>
      <c r="Q31" s="1211"/>
      <c r="R31" s="1211"/>
      <c r="S31" s="1211"/>
    </row>
    <row r="32" spans="1:19" ht="17.25" customHeight="1">
      <c r="A32" s="35"/>
      <c r="B32" s="21" t="s">
        <v>18</v>
      </c>
      <c r="C32" s="1172"/>
      <c r="D32" s="1172"/>
      <c r="E32" s="1172"/>
      <c r="F32" s="1172"/>
      <c r="G32" s="1172"/>
      <c r="H32" s="1172"/>
      <c r="I32" s="1172"/>
      <c r="J32" s="1172"/>
      <c r="K32" s="1172"/>
      <c r="L32" s="1172"/>
      <c r="M32" s="1172"/>
      <c r="N32" s="1172"/>
      <c r="O32" s="1172"/>
      <c r="P32" s="1172"/>
      <c r="Q32" s="1246"/>
      <c r="R32" s="1246"/>
      <c r="S32" s="1246"/>
    </row>
    <row r="33" spans="1:19" ht="17.25" customHeight="1">
      <c r="A33" s="35"/>
      <c r="B33" s="21" t="s">
        <v>19</v>
      </c>
      <c r="C33" s="1172"/>
      <c r="D33" s="1172"/>
      <c r="E33" s="1172"/>
      <c r="F33" s="1172"/>
      <c r="G33" s="1172"/>
      <c r="H33" s="1172"/>
      <c r="I33" s="1172"/>
      <c r="J33" s="1172"/>
      <c r="K33" s="1172"/>
      <c r="L33" s="1172"/>
      <c r="M33" s="1172"/>
      <c r="N33" s="1172"/>
      <c r="O33" s="1172"/>
      <c r="P33" s="1172"/>
      <c r="Q33" s="1246"/>
      <c r="R33" s="1246"/>
      <c r="S33" s="1246"/>
    </row>
    <row r="34" spans="1:19" ht="17.25" customHeight="1">
      <c r="A34" s="35"/>
      <c r="B34" s="21" t="s">
        <v>494</v>
      </c>
      <c r="C34" s="1172"/>
      <c r="D34" s="1172"/>
      <c r="E34" s="1172"/>
      <c r="F34" s="1172"/>
      <c r="G34" s="1172"/>
      <c r="H34" s="1172"/>
      <c r="I34" s="1172"/>
      <c r="J34" s="1172"/>
      <c r="K34" s="1172"/>
      <c r="L34" s="1172"/>
      <c r="M34" s="1172"/>
      <c r="N34" s="1172"/>
      <c r="O34" s="1172"/>
      <c r="P34" s="1172"/>
      <c r="Q34" s="1246"/>
      <c r="R34" s="1246"/>
      <c r="S34" s="1246"/>
    </row>
    <row r="35" spans="1:19" ht="17.25" customHeight="1">
      <c r="A35" s="36"/>
      <c r="B35" s="21" t="s">
        <v>1307</v>
      </c>
      <c r="C35" s="1172"/>
      <c r="D35" s="1172"/>
      <c r="E35" s="1172"/>
      <c r="F35" s="1172"/>
      <c r="G35" s="1172"/>
      <c r="H35" s="1172"/>
      <c r="I35" s="1172"/>
      <c r="J35" s="1172"/>
      <c r="K35" s="1172"/>
      <c r="L35" s="1172"/>
      <c r="M35" s="1172"/>
      <c r="N35" s="1172"/>
      <c r="O35" s="1172"/>
      <c r="P35" s="1172"/>
      <c r="Q35" s="1246"/>
      <c r="R35" s="1246"/>
      <c r="S35" s="1246"/>
    </row>
    <row r="36" spans="1:19" ht="17.25" customHeight="1">
      <c r="A36" s="15" t="s">
        <v>59</v>
      </c>
      <c r="B36" s="1173" t="s">
        <v>199</v>
      </c>
      <c r="C36" s="1174"/>
      <c r="D36" s="1174"/>
      <c r="E36" s="1174"/>
      <c r="F36" s="1174"/>
      <c r="G36" s="1174"/>
      <c r="H36" s="1174"/>
      <c r="I36" s="1174"/>
      <c r="J36" s="1174"/>
      <c r="K36" s="1174"/>
      <c r="L36" s="1174"/>
      <c r="M36" s="1174"/>
      <c r="N36" s="1174"/>
      <c r="O36" s="1174"/>
      <c r="P36" s="1174"/>
      <c r="Q36" s="1174"/>
      <c r="R36" s="1174"/>
      <c r="S36" s="1174"/>
    </row>
    <row r="37" spans="1:19" ht="17.25" customHeight="1">
      <c r="A37" s="35"/>
      <c r="B37" s="1196" t="s">
        <v>151</v>
      </c>
      <c r="C37" s="1234"/>
      <c r="D37" s="1234"/>
      <c r="E37" s="1234"/>
      <c r="F37" s="1234"/>
      <c r="G37" s="1234"/>
      <c r="H37" s="1234"/>
      <c r="I37" s="1234"/>
      <c r="J37" s="1234"/>
      <c r="K37" s="1234"/>
      <c r="L37" s="1234"/>
      <c r="M37" s="1234"/>
      <c r="N37" s="1234"/>
      <c r="O37" s="1234"/>
      <c r="P37" s="1234"/>
      <c r="Q37" s="1234"/>
      <c r="R37" s="1234"/>
      <c r="S37" s="1234"/>
    </row>
    <row r="38" spans="1:19" ht="17.25" customHeight="1">
      <c r="A38" s="35"/>
      <c r="B38" s="1235"/>
      <c r="C38" s="1236"/>
      <c r="D38" s="1236"/>
      <c r="E38" s="1236"/>
      <c r="F38" s="1236"/>
      <c r="G38" s="1236"/>
      <c r="H38" s="1236"/>
      <c r="I38" s="1236"/>
      <c r="J38" s="1236"/>
      <c r="K38" s="1236"/>
      <c r="L38" s="1236"/>
      <c r="M38" s="1236"/>
      <c r="N38" s="1236"/>
      <c r="O38" s="1236"/>
      <c r="P38" s="1236"/>
      <c r="Q38" s="1236"/>
      <c r="R38" s="1236"/>
      <c r="S38" s="1236"/>
    </row>
    <row r="39" spans="1:19" ht="17.25" customHeight="1">
      <c r="A39" s="35"/>
      <c r="B39" s="1237"/>
      <c r="C39" s="1238"/>
      <c r="D39" s="1238"/>
      <c r="E39" s="1238"/>
      <c r="F39" s="1238"/>
      <c r="G39" s="1238"/>
      <c r="H39" s="1238"/>
      <c r="I39" s="1238"/>
      <c r="J39" s="1238"/>
      <c r="K39" s="1238"/>
      <c r="L39" s="1238"/>
      <c r="M39" s="1238"/>
      <c r="N39" s="1238"/>
      <c r="O39" s="1238"/>
      <c r="P39" s="1238"/>
      <c r="Q39" s="1238"/>
      <c r="R39" s="1238"/>
      <c r="S39" s="1238"/>
    </row>
    <row r="40" spans="1:19" ht="17.25" customHeight="1">
      <c r="A40" s="35"/>
      <c r="B40" s="1237"/>
      <c r="C40" s="1238"/>
      <c r="D40" s="1238"/>
      <c r="E40" s="1238"/>
      <c r="F40" s="1238"/>
      <c r="G40" s="1238"/>
      <c r="H40" s="1238"/>
      <c r="I40" s="1238"/>
      <c r="J40" s="1238"/>
      <c r="K40" s="1238"/>
      <c r="L40" s="1238"/>
      <c r="M40" s="1238"/>
      <c r="N40" s="1238"/>
      <c r="O40" s="1238"/>
      <c r="P40" s="1238"/>
      <c r="Q40" s="1238"/>
      <c r="R40" s="1238"/>
      <c r="S40" s="1238"/>
    </row>
    <row r="41" spans="1:19" ht="17.25" customHeight="1">
      <c r="A41" s="39"/>
      <c r="B41" s="1239"/>
      <c r="C41" s="1240"/>
      <c r="D41" s="1240"/>
      <c r="E41" s="1240"/>
      <c r="F41" s="1240"/>
      <c r="G41" s="1240"/>
      <c r="H41" s="1240"/>
      <c r="I41" s="1240"/>
      <c r="J41" s="1240"/>
      <c r="K41" s="1240"/>
      <c r="L41" s="1240"/>
      <c r="M41" s="1240"/>
      <c r="N41" s="1240"/>
      <c r="O41" s="1240"/>
      <c r="P41" s="1240"/>
      <c r="Q41" s="1240"/>
      <c r="R41" s="1240"/>
      <c r="S41" s="1240"/>
    </row>
    <row r="42" spans="1:19" ht="17.25" customHeight="1">
      <c r="A42" s="35"/>
      <c r="B42" s="1196" t="s">
        <v>359</v>
      </c>
      <c r="C42" s="1234"/>
      <c r="D42" s="1234"/>
      <c r="E42" s="1234"/>
      <c r="F42" s="1234"/>
      <c r="G42" s="1234"/>
      <c r="H42" s="1234"/>
      <c r="I42" s="1234"/>
      <c r="J42" s="1234"/>
      <c r="K42" s="1234"/>
      <c r="L42" s="1234"/>
      <c r="M42" s="1234"/>
      <c r="N42" s="1234"/>
      <c r="O42" s="1234"/>
      <c r="P42" s="1234"/>
      <c r="Q42" s="1234"/>
      <c r="R42" s="1234"/>
      <c r="S42" s="1234"/>
    </row>
    <row r="43" spans="1:19" ht="17.25" customHeight="1">
      <c r="A43" s="35"/>
      <c r="B43" s="1235"/>
      <c r="C43" s="1236"/>
      <c r="D43" s="1236"/>
      <c r="E43" s="1236"/>
      <c r="F43" s="1236"/>
      <c r="G43" s="1236"/>
      <c r="H43" s="1236"/>
      <c r="I43" s="1236"/>
      <c r="J43" s="1236"/>
      <c r="K43" s="1236"/>
      <c r="L43" s="1236"/>
      <c r="M43" s="1236"/>
      <c r="N43" s="1236"/>
      <c r="O43" s="1236"/>
      <c r="P43" s="1236"/>
      <c r="Q43" s="1236"/>
      <c r="R43" s="1236"/>
      <c r="S43" s="1236"/>
    </row>
    <row r="44" spans="1:19" ht="17.25" customHeight="1">
      <c r="A44" s="35"/>
      <c r="B44" s="1237"/>
      <c r="C44" s="1238"/>
      <c r="D44" s="1238"/>
      <c r="E44" s="1238"/>
      <c r="F44" s="1238"/>
      <c r="G44" s="1238"/>
      <c r="H44" s="1238"/>
      <c r="I44" s="1238"/>
      <c r="J44" s="1238"/>
      <c r="K44" s="1238"/>
      <c r="L44" s="1238"/>
      <c r="M44" s="1238"/>
      <c r="N44" s="1238"/>
      <c r="O44" s="1238"/>
      <c r="P44" s="1238"/>
      <c r="Q44" s="1238"/>
      <c r="R44" s="1238"/>
      <c r="S44" s="1238"/>
    </row>
    <row r="45" spans="1:19" ht="17.25" customHeight="1">
      <c r="A45" s="35"/>
      <c r="B45" s="1237"/>
      <c r="C45" s="1238"/>
      <c r="D45" s="1238"/>
      <c r="E45" s="1238"/>
      <c r="F45" s="1238"/>
      <c r="G45" s="1238"/>
      <c r="H45" s="1238"/>
      <c r="I45" s="1238"/>
      <c r="J45" s="1238"/>
      <c r="K45" s="1238"/>
      <c r="L45" s="1238"/>
      <c r="M45" s="1238"/>
      <c r="N45" s="1238"/>
      <c r="O45" s="1238"/>
      <c r="P45" s="1238"/>
      <c r="Q45" s="1238"/>
      <c r="R45" s="1238"/>
      <c r="S45" s="1238"/>
    </row>
    <row r="46" spans="1:19" ht="17.25" customHeight="1">
      <c r="A46" s="36"/>
      <c r="B46" s="1237"/>
      <c r="C46" s="1238"/>
      <c r="D46" s="1238"/>
      <c r="E46" s="1238"/>
      <c r="F46" s="1238"/>
      <c r="G46" s="1238"/>
      <c r="H46" s="1238"/>
      <c r="I46" s="1238"/>
      <c r="J46" s="1238"/>
      <c r="K46" s="1238"/>
      <c r="L46" s="1238"/>
      <c r="M46" s="1238"/>
      <c r="N46" s="1238"/>
      <c r="O46" s="1238"/>
      <c r="P46" s="1238"/>
      <c r="Q46" s="1238"/>
      <c r="R46" s="1238"/>
      <c r="S46" s="1238"/>
    </row>
    <row r="47" spans="1:19" ht="17.25" customHeight="1">
      <c r="A47" s="15" t="s">
        <v>63</v>
      </c>
      <c r="B47" s="1173" t="s">
        <v>360</v>
      </c>
      <c r="C47" s="1174"/>
      <c r="D47" s="1174"/>
      <c r="E47" s="1174"/>
      <c r="F47" s="1174"/>
      <c r="G47" s="1174"/>
      <c r="H47" s="1174"/>
      <c r="I47" s="1174"/>
      <c r="J47" s="1174"/>
      <c r="K47" s="1174"/>
      <c r="L47" s="1174"/>
      <c r="M47" s="1174"/>
      <c r="N47" s="1174"/>
      <c r="O47" s="1174"/>
      <c r="P47" s="1174"/>
      <c r="Q47" s="1174"/>
      <c r="R47" s="1174"/>
      <c r="S47" s="1174"/>
    </row>
    <row r="48" spans="1:19" ht="17.25" customHeight="1">
      <c r="A48" s="35"/>
      <c r="B48" s="594" t="str">
        <f>IF(①海外研修実施希望申込書!D58="公募","☑","□")</f>
        <v>□</v>
      </c>
      <c r="C48" s="1242" t="s">
        <v>154</v>
      </c>
      <c r="D48" s="1242"/>
      <c r="E48" s="1229" t="str">
        <f>IF(①海外研修実施希望申込書!D58="公募",①海外研修実施希望申込書!J27,"")</f>
        <v/>
      </c>
      <c r="F48" s="1229"/>
      <c r="G48" s="1229"/>
      <c r="H48" s="1229"/>
      <c r="S48" s="27"/>
    </row>
    <row r="49" spans="1:19" ht="17.25" customHeight="1">
      <c r="A49" s="35"/>
      <c r="C49" s="10" t="s">
        <v>17</v>
      </c>
      <c r="D49" s="3" t="s">
        <v>289</v>
      </c>
      <c r="F49" s="594" t="s">
        <v>153</v>
      </c>
      <c r="G49" s="1189" t="s">
        <v>29</v>
      </c>
      <c r="H49" s="1189"/>
      <c r="I49" s="1189"/>
      <c r="J49" s="1189"/>
      <c r="K49" s="1189"/>
      <c r="S49" s="27"/>
    </row>
    <row r="50" spans="1:19" ht="17.25" customHeight="1">
      <c r="A50" s="35"/>
      <c r="F50" s="594" t="s">
        <v>153</v>
      </c>
      <c r="G50" s="1189" t="s">
        <v>30</v>
      </c>
      <c r="H50" s="1189"/>
      <c r="I50" s="1189"/>
      <c r="J50" s="1189"/>
      <c r="K50" s="1189"/>
      <c r="L50" s="4" t="s">
        <v>190</v>
      </c>
      <c r="M50" s="1250"/>
      <c r="N50" s="1250"/>
      <c r="O50" s="1250"/>
      <c r="P50" s="1250"/>
      <c r="Q50" s="1250"/>
      <c r="R50" s="1250"/>
      <c r="S50" s="27" t="s">
        <v>191</v>
      </c>
    </row>
    <row r="51" spans="1:19" ht="17.25" customHeight="1">
      <c r="A51" s="35"/>
      <c r="F51" s="594" t="s">
        <v>153</v>
      </c>
      <c r="G51" s="1189" t="s">
        <v>157</v>
      </c>
      <c r="H51" s="1189"/>
      <c r="I51" s="1189"/>
      <c r="J51" s="1189"/>
      <c r="K51" s="1189"/>
      <c r="L51" s="4" t="s">
        <v>190</v>
      </c>
      <c r="M51" s="1247" t="s">
        <v>193</v>
      </c>
      <c r="N51" s="1248"/>
      <c r="O51" s="1248"/>
      <c r="P51" s="1228"/>
      <c r="Q51" s="1249"/>
      <c r="R51" s="1249"/>
      <c r="S51" s="27" t="s">
        <v>191</v>
      </c>
    </row>
    <row r="52" spans="1:19" ht="17.25" customHeight="1">
      <c r="A52" s="35"/>
      <c r="F52" s="594" t="s">
        <v>153</v>
      </c>
      <c r="G52" s="1189" t="s">
        <v>31</v>
      </c>
      <c r="H52" s="1189"/>
      <c r="I52" s="1189"/>
      <c r="J52" s="1189"/>
      <c r="K52" s="1189"/>
      <c r="L52" s="4" t="s">
        <v>190</v>
      </c>
      <c r="M52" s="1250"/>
      <c r="N52" s="1250"/>
      <c r="O52" s="1250"/>
      <c r="P52" s="1250"/>
      <c r="Q52" s="1250"/>
      <c r="R52" s="1250"/>
      <c r="S52" s="27" t="s">
        <v>191</v>
      </c>
    </row>
    <row r="53" spans="1:19" ht="17.25" customHeight="1">
      <c r="A53" s="35"/>
      <c r="C53" s="10" t="s">
        <v>18</v>
      </c>
      <c r="D53" s="3" t="s">
        <v>291</v>
      </c>
      <c r="F53" s="594" t="s">
        <v>153</v>
      </c>
      <c r="G53" s="1189" t="s">
        <v>32</v>
      </c>
      <c r="H53" s="1189"/>
      <c r="I53" s="1189"/>
      <c r="J53" s="1189"/>
      <c r="K53" s="1189"/>
      <c r="L53" s="4"/>
      <c r="M53" s="26"/>
      <c r="N53" s="26"/>
      <c r="O53" s="26"/>
      <c r="P53" s="26"/>
      <c r="Q53" s="26"/>
      <c r="R53" s="26"/>
      <c r="S53" s="27"/>
    </row>
    <row r="54" spans="1:19" ht="17.25" customHeight="1">
      <c r="A54" s="35"/>
      <c r="F54" s="594" t="s">
        <v>153</v>
      </c>
      <c r="G54" s="1189" t="s">
        <v>160</v>
      </c>
      <c r="H54" s="1189"/>
      <c r="I54" s="1189"/>
      <c r="J54" s="1189"/>
      <c r="K54" s="1189"/>
      <c r="L54" s="4"/>
      <c r="M54" s="26"/>
      <c r="N54" s="26"/>
      <c r="O54" s="26"/>
      <c r="P54" s="26"/>
      <c r="Q54" s="26"/>
      <c r="R54" s="26"/>
      <c r="S54" s="27"/>
    </row>
    <row r="55" spans="1:19" ht="17.25" customHeight="1">
      <c r="A55" s="35"/>
      <c r="F55" s="594" t="s">
        <v>153</v>
      </c>
      <c r="G55" s="1189" t="s">
        <v>161</v>
      </c>
      <c r="H55" s="1189"/>
      <c r="I55" s="1189"/>
      <c r="J55" s="1189"/>
      <c r="K55" s="1189"/>
      <c r="L55" s="4" t="s">
        <v>190</v>
      </c>
      <c r="M55" s="1247" t="s">
        <v>195</v>
      </c>
      <c r="N55" s="1248"/>
      <c r="O55" s="1248"/>
      <c r="P55" s="1228"/>
      <c r="Q55" s="1249"/>
      <c r="R55" s="1249"/>
      <c r="S55" s="27" t="s">
        <v>191</v>
      </c>
    </row>
    <row r="56" spans="1:19" ht="17.25" customHeight="1">
      <c r="A56" s="35"/>
      <c r="F56" s="594" t="s">
        <v>153</v>
      </c>
      <c r="G56" s="1189" t="s">
        <v>31</v>
      </c>
      <c r="H56" s="1189"/>
      <c r="I56" s="1189"/>
      <c r="J56" s="1189"/>
      <c r="K56" s="1189"/>
      <c r="L56" s="4" t="s">
        <v>190</v>
      </c>
      <c r="M56" s="1250"/>
      <c r="N56" s="1250"/>
      <c r="O56" s="1250"/>
      <c r="P56" s="1250"/>
      <c r="Q56" s="1250"/>
      <c r="R56" s="1250"/>
      <c r="S56" s="27" t="s">
        <v>191</v>
      </c>
    </row>
    <row r="57" spans="1:19" ht="17.25" customHeight="1">
      <c r="A57" s="35"/>
      <c r="B57" s="594" t="s">
        <v>43</v>
      </c>
      <c r="C57" s="1242" t="s">
        <v>162</v>
      </c>
      <c r="D57" s="1242"/>
      <c r="E57" s="1245" t="str">
        <f>IF(①海外研修実施希望申込書!D58="推薦",①海外研修実施希望申込書!J27,"")</f>
        <v/>
      </c>
      <c r="F57" s="1245"/>
      <c r="G57" s="1245"/>
      <c r="H57" s="1245"/>
      <c r="S57" s="27"/>
    </row>
    <row r="58" spans="1:19" ht="17.25" customHeight="1">
      <c r="A58" s="39"/>
      <c r="B58" s="40"/>
      <c r="C58" s="1243" t="s">
        <v>163</v>
      </c>
      <c r="D58" s="1243"/>
      <c r="E58" s="1243"/>
      <c r="F58" s="1243"/>
      <c r="G58" s="48" t="s">
        <v>190</v>
      </c>
      <c r="H58" s="1192"/>
      <c r="I58" s="1192"/>
      <c r="J58" s="1192"/>
      <c r="K58" s="1192"/>
      <c r="L58" s="1192"/>
      <c r="M58" s="1192"/>
      <c r="N58" s="1192"/>
      <c r="O58" s="1192"/>
      <c r="P58" s="1192"/>
      <c r="Q58" s="1192"/>
      <c r="R58" s="1192"/>
      <c r="S58" s="38" t="s">
        <v>191</v>
      </c>
    </row>
    <row r="59" spans="1:19" ht="17.25" customHeight="1">
      <c r="A59" s="110"/>
      <c r="B59" s="1244" t="s">
        <v>164</v>
      </c>
      <c r="C59" s="1244"/>
      <c r="D59" s="1244"/>
      <c r="E59" s="1244"/>
      <c r="F59" s="606" t="s">
        <v>43</v>
      </c>
      <c r="G59" s="109" t="s">
        <v>76</v>
      </c>
      <c r="H59" s="109"/>
      <c r="I59" s="109"/>
      <c r="J59" s="109"/>
      <c r="K59" s="109"/>
      <c r="L59" s="109"/>
      <c r="M59" s="109"/>
      <c r="N59" s="109"/>
      <c r="O59" s="109"/>
      <c r="P59" s="109"/>
      <c r="Q59" s="109"/>
      <c r="R59" s="109"/>
      <c r="S59" s="112"/>
    </row>
    <row r="60" spans="1:19" ht="17.25" customHeight="1">
      <c r="A60" s="15" t="s">
        <v>68</v>
      </c>
      <c r="B60" s="1173" t="s">
        <v>361</v>
      </c>
      <c r="C60" s="1174"/>
      <c r="D60" s="1174"/>
      <c r="E60" s="1174"/>
      <c r="F60" s="1174"/>
      <c r="G60" s="1174"/>
      <c r="H60" s="1174"/>
      <c r="I60" s="1174"/>
      <c r="J60" s="1174"/>
      <c r="K60" s="1174"/>
      <c r="L60" s="1174"/>
      <c r="M60" s="1174"/>
      <c r="N60" s="1174"/>
      <c r="O60" s="1174"/>
      <c r="P60" s="1174"/>
      <c r="Q60" s="1174"/>
      <c r="R60" s="1174"/>
      <c r="S60" s="1174"/>
    </row>
    <row r="61" spans="1:19" ht="17.25" customHeight="1">
      <c r="A61" s="35"/>
      <c r="B61" s="1175" t="str">
        <f>①海外研修実施希望申込書!B60</f>
        <v>各職場のリーダークラスを選出</v>
      </c>
      <c r="C61" s="1176"/>
      <c r="D61" s="1176"/>
      <c r="E61" s="1176"/>
      <c r="F61" s="1176"/>
      <c r="G61" s="1176"/>
      <c r="H61" s="1176"/>
      <c r="I61" s="1176"/>
      <c r="J61" s="1176"/>
      <c r="K61" s="1176"/>
      <c r="L61" s="1176"/>
      <c r="M61" s="1176"/>
      <c r="N61" s="1176"/>
      <c r="O61" s="1176"/>
      <c r="P61" s="1176"/>
      <c r="Q61" s="1176"/>
      <c r="R61" s="1176"/>
      <c r="S61" s="1176"/>
    </row>
    <row r="62" spans="1:19" ht="17.25" customHeight="1">
      <c r="A62" s="35"/>
      <c r="B62" s="1177"/>
      <c r="C62" s="1178"/>
      <c r="D62" s="1178"/>
      <c r="E62" s="1178"/>
      <c r="F62" s="1178"/>
      <c r="G62" s="1178"/>
      <c r="H62" s="1178"/>
      <c r="I62" s="1178"/>
      <c r="J62" s="1178"/>
      <c r="K62" s="1178"/>
      <c r="L62" s="1178"/>
      <c r="M62" s="1178"/>
      <c r="N62" s="1178"/>
      <c r="O62" s="1178"/>
      <c r="P62" s="1178"/>
      <c r="Q62" s="1178"/>
      <c r="R62" s="1178"/>
      <c r="S62" s="1178"/>
    </row>
    <row r="63" spans="1:19" ht="17.25" customHeight="1">
      <c r="A63" s="36"/>
      <c r="B63" s="1177"/>
      <c r="C63" s="1178"/>
      <c r="D63" s="1178"/>
      <c r="E63" s="1178"/>
      <c r="F63" s="1178"/>
      <c r="G63" s="1178"/>
      <c r="H63" s="1178"/>
      <c r="I63" s="1178"/>
      <c r="J63" s="1178"/>
      <c r="K63" s="1178"/>
      <c r="L63" s="1178"/>
      <c r="M63" s="1178"/>
      <c r="N63" s="1178"/>
      <c r="O63" s="1178"/>
      <c r="P63" s="1178"/>
      <c r="Q63" s="1178"/>
      <c r="R63" s="1178"/>
      <c r="S63" s="1178"/>
    </row>
    <row r="64" spans="1:19" ht="17.25" customHeight="1">
      <c r="A64" s="15" t="s">
        <v>73</v>
      </c>
      <c r="B64" s="1179" t="s">
        <v>32</v>
      </c>
      <c r="C64" s="1179"/>
      <c r="D64" s="1179"/>
      <c r="E64" s="1179"/>
      <c r="F64" s="1179"/>
      <c r="G64" s="1179"/>
      <c r="H64" s="1179"/>
      <c r="I64" s="1179"/>
      <c r="J64" s="1179"/>
      <c r="K64" s="1179"/>
      <c r="L64" s="1179"/>
      <c r="M64" s="1179"/>
      <c r="N64" s="1179"/>
      <c r="O64" s="1179"/>
      <c r="P64" s="1179"/>
      <c r="Q64" s="1179"/>
      <c r="R64" s="1179"/>
      <c r="S64" s="1173"/>
    </row>
    <row r="65" spans="1:19" ht="17.25" customHeight="1">
      <c r="A65" s="35"/>
      <c r="B65" s="3" t="s">
        <v>70</v>
      </c>
      <c r="E65" s="132" t="str">
        <f>①海外研修実施希望申込書!D68</f>
        <v>Kaigai Kenshu Inc.</v>
      </c>
      <c r="F65" s="132"/>
      <c r="G65" s="132"/>
      <c r="H65" s="132"/>
      <c r="I65" s="132"/>
      <c r="J65" s="132"/>
      <c r="K65" s="132"/>
      <c r="L65" s="132"/>
      <c r="M65" s="132"/>
      <c r="N65" s="132"/>
      <c r="O65" s="132"/>
      <c r="P65" s="132"/>
      <c r="Q65" s="132"/>
      <c r="R65" s="132"/>
      <c r="S65" s="133"/>
    </row>
    <row r="66" spans="1:19" ht="17.25" customHeight="1">
      <c r="A66" s="35"/>
      <c r="B66" s="3" t="s">
        <v>170</v>
      </c>
      <c r="E66" s="883"/>
      <c r="F66" s="1180"/>
      <c r="G66" s="1180"/>
      <c r="H66" s="1180"/>
      <c r="I66" s="1180"/>
      <c r="J66" s="1180"/>
      <c r="K66" s="1180"/>
      <c r="L66" s="1180"/>
      <c r="M66" s="1180"/>
      <c r="N66" s="1180"/>
      <c r="O66" s="1180"/>
      <c r="P66" s="1180"/>
      <c r="Q66" s="1180"/>
      <c r="R66" s="1180"/>
      <c r="S66" s="1181"/>
    </row>
    <row r="67" spans="1:19" ht="17.25" customHeight="1">
      <c r="A67" s="35"/>
      <c r="B67" s="14" t="s">
        <v>445</v>
      </c>
      <c r="C67" s="14"/>
      <c r="D67" s="14"/>
      <c r="E67" s="1182"/>
      <c r="F67" s="1183"/>
      <c r="G67" s="1183"/>
      <c r="H67" s="1183"/>
      <c r="I67" s="1183"/>
      <c r="J67" s="1183"/>
      <c r="K67" s="1183"/>
      <c r="L67" s="1183"/>
      <c r="M67" s="1183"/>
      <c r="N67" s="1183"/>
      <c r="O67" s="1183"/>
      <c r="P67" s="1183"/>
      <c r="Q67" s="1183"/>
      <c r="R67" s="1183"/>
      <c r="S67" s="1184"/>
    </row>
    <row r="68" spans="1:19" ht="17.25" customHeight="1">
      <c r="A68" s="35"/>
      <c r="B68" s="14" t="s">
        <v>84</v>
      </c>
      <c r="C68" s="14"/>
      <c r="D68" s="14"/>
      <c r="E68" s="1187"/>
      <c r="F68" s="1183"/>
      <c r="G68" s="1183"/>
      <c r="H68" s="1183"/>
      <c r="I68" s="1183"/>
      <c r="J68" s="134"/>
      <c r="K68" s="135"/>
      <c r="L68" s="136"/>
      <c r="M68" s="135"/>
      <c r="N68" s="137"/>
      <c r="O68" s="137"/>
      <c r="P68" s="137"/>
      <c r="Q68" s="138"/>
      <c r="R68" s="134"/>
      <c r="S68" s="139"/>
    </row>
    <row r="69" spans="1:19" ht="17.25" customHeight="1">
      <c r="A69" s="35"/>
      <c r="B69" s="14" t="s">
        <v>86</v>
      </c>
      <c r="C69" s="14"/>
      <c r="D69" s="14"/>
      <c r="E69" s="1187"/>
      <c r="F69" s="1183"/>
      <c r="G69" s="1183"/>
      <c r="H69" s="1183"/>
      <c r="I69" s="1183"/>
      <c r="J69" s="134"/>
      <c r="K69" s="136"/>
      <c r="L69" s="136"/>
      <c r="M69" s="135"/>
      <c r="N69" s="137"/>
      <c r="O69" s="137"/>
      <c r="P69" s="137"/>
      <c r="Q69" s="138"/>
      <c r="R69" s="134"/>
      <c r="S69" s="139"/>
    </row>
    <row r="70" spans="1:19" ht="17.25" customHeight="1">
      <c r="A70" s="35"/>
      <c r="B70" s="3" t="s">
        <v>449</v>
      </c>
      <c r="E70" s="883"/>
      <c r="F70" s="1183"/>
      <c r="G70" s="1183"/>
      <c r="H70" s="1183"/>
      <c r="I70" s="1183"/>
      <c r="J70" s="135"/>
      <c r="K70" s="135"/>
      <c r="L70" s="135"/>
      <c r="M70" s="135"/>
      <c r="N70" s="137"/>
      <c r="O70" s="137"/>
      <c r="P70" s="135"/>
      <c r="Q70" s="135"/>
      <c r="R70" s="137"/>
      <c r="S70" s="140"/>
    </row>
    <row r="71" spans="1:19" ht="17.25" customHeight="1">
      <c r="A71" s="35"/>
      <c r="B71" s="3" t="s">
        <v>454</v>
      </c>
      <c r="E71" s="883"/>
      <c r="F71" s="1180"/>
      <c r="G71" s="1180"/>
      <c r="H71" s="1180"/>
      <c r="I71" s="1180"/>
      <c r="J71" s="135"/>
      <c r="K71" s="141"/>
      <c r="L71" s="135"/>
      <c r="M71" s="142"/>
      <c r="N71" s="135"/>
      <c r="O71" s="135"/>
      <c r="P71" s="135"/>
      <c r="Q71" s="135"/>
      <c r="R71" s="135"/>
      <c r="S71" s="143"/>
    </row>
    <row r="72" spans="1:19" ht="17.25" customHeight="1">
      <c r="A72" s="35"/>
      <c r="B72" s="3" t="s">
        <v>455</v>
      </c>
      <c r="E72" s="883"/>
      <c r="F72" s="1180"/>
      <c r="G72" s="1180"/>
      <c r="H72" s="1180"/>
      <c r="I72" s="1180"/>
      <c r="J72" s="144"/>
      <c r="K72" s="141"/>
      <c r="L72" s="145"/>
      <c r="M72" s="142"/>
      <c r="N72" s="146"/>
      <c r="O72" s="147"/>
      <c r="P72" s="148"/>
      <c r="Q72" s="135"/>
      <c r="R72" s="149"/>
      <c r="S72" s="150"/>
    </row>
    <row r="73" spans="1:19" ht="17.25" customHeight="1">
      <c r="A73" s="35"/>
      <c r="B73" s="3" t="s">
        <v>450</v>
      </c>
      <c r="E73" s="1161"/>
      <c r="F73" s="1162"/>
      <c r="G73" s="562" t="s">
        <v>1178</v>
      </c>
      <c r="H73" s="132"/>
      <c r="I73" s="132"/>
      <c r="J73" s="144"/>
      <c r="K73" s="141"/>
      <c r="L73" s="145"/>
      <c r="M73" s="142"/>
      <c r="N73" s="146"/>
      <c r="O73" s="147"/>
      <c r="P73" s="148"/>
      <c r="Q73" s="135"/>
      <c r="R73" s="149"/>
      <c r="S73" s="150"/>
    </row>
    <row r="74" spans="1:19" ht="17.25" customHeight="1">
      <c r="A74" s="35"/>
      <c r="B74" s="82" t="s">
        <v>451</v>
      </c>
      <c r="E74" s="1163"/>
      <c r="F74" s="1164"/>
      <c r="G74" s="562" t="s">
        <v>1179</v>
      </c>
      <c r="H74" s="132"/>
      <c r="I74" s="132"/>
      <c r="J74" s="144"/>
      <c r="K74" s="141"/>
      <c r="L74" s="145"/>
      <c r="M74" s="142"/>
      <c r="N74" s="146"/>
      <c r="O74" s="147"/>
      <c r="P74" s="148"/>
      <c r="Q74" s="135"/>
      <c r="R74" s="149"/>
      <c r="S74" s="150"/>
    </row>
    <row r="75" spans="1:19" ht="17.25" customHeight="1">
      <c r="A75" s="35"/>
      <c r="B75" s="106" t="s">
        <v>452</v>
      </c>
      <c r="E75" s="1165"/>
      <c r="F75" s="1166"/>
      <c r="G75" s="562" t="s">
        <v>1180</v>
      </c>
      <c r="H75" s="132"/>
      <c r="I75" s="132"/>
      <c r="J75" s="144"/>
      <c r="K75" s="141"/>
      <c r="L75" s="145"/>
      <c r="M75" s="142"/>
      <c r="N75" s="146"/>
      <c r="O75" s="147"/>
      <c r="P75" s="148"/>
      <c r="Q75" s="135"/>
      <c r="R75" s="149"/>
      <c r="S75" s="150"/>
    </row>
    <row r="76" spans="1:19" ht="17.25" customHeight="1">
      <c r="A76" s="35"/>
      <c r="B76" s="1185" t="s">
        <v>453</v>
      </c>
      <c r="C76" s="1186"/>
      <c r="D76" s="1186"/>
      <c r="E76" s="1167"/>
      <c r="F76" s="1166"/>
      <c r="G76" s="562" t="s">
        <v>1181</v>
      </c>
      <c r="H76" s="132"/>
      <c r="I76" s="132"/>
      <c r="J76" s="144"/>
      <c r="K76" s="141"/>
      <c r="L76" s="145"/>
      <c r="M76" s="142"/>
      <c r="N76" s="146"/>
      <c r="O76" s="147"/>
      <c r="P76" s="148"/>
      <c r="Q76" s="135"/>
      <c r="R76" s="149"/>
      <c r="S76" s="150"/>
    </row>
    <row r="77" spans="1:19" ht="17.25" customHeight="1">
      <c r="A77" s="35"/>
      <c r="B77" s="1189" t="s">
        <v>171</v>
      </c>
      <c r="C77" s="1189"/>
      <c r="D77" s="1189"/>
      <c r="E77" s="1189"/>
      <c r="F77" s="1189"/>
      <c r="G77" s="1189"/>
      <c r="H77" s="1189"/>
      <c r="I77" s="1189"/>
      <c r="J77" s="1189"/>
      <c r="K77" s="1189"/>
      <c r="L77" s="1189"/>
      <c r="M77" s="1189"/>
      <c r="N77" s="1189"/>
      <c r="O77" s="1189"/>
      <c r="P77" s="1189"/>
      <c r="Q77" s="1189"/>
      <c r="R77" s="1189"/>
      <c r="S77" s="1196"/>
    </row>
    <row r="78" spans="1:19" ht="17.25" customHeight="1">
      <c r="A78" s="35"/>
      <c r="B78" s="877"/>
      <c r="C78" s="877"/>
      <c r="D78" s="877"/>
      <c r="E78" s="877"/>
      <c r="F78" s="877"/>
      <c r="G78" s="877"/>
      <c r="H78" s="877"/>
      <c r="I78" s="877"/>
      <c r="J78" s="877"/>
      <c r="K78" s="877"/>
      <c r="L78" s="877"/>
      <c r="M78" s="877"/>
      <c r="N78" s="877"/>
      <c r="O78" s="877"/>
      <c r="P78" s="877"/>
      <c r="Q78" s="877"/>
      <c r="R78" s="877"/>
      <c r="S78" s="878"/>
    </row>
    <row r="79" spans="1:19" ht="17.25" customHeight="1">
      <c r="A79" s="39"/>
      <c r="B79" s="1197"/>
      <c r="C79" s="1197"/>
      <c r="D79" s="1197"/>
      <c r="E79" s="1197"/>
      <c r="F79" s="1197"/>
      <c r="G79" s="1197"/>
      <c r="H79" s="1197"/>
      <c r="I79" s="1197"/>
      <c r="J79" s="1197"/>
      <c r="K79" s="1197"/>
      <c r="L79" s="1197"/>
      <c r="M79" s="1197"/>
      <c r="N79" s="1197"/>
      <c r="O79" s="1197"/>
      <c r="P79" s="1197"/>
      <c r="Q79" s="1197"/>
      <c r="R79" s="1197"/>
      <c r="S79" s="1198"/>
    </row>
    <row r="80" spans="1:19" ht="17.25" customHeight="1">
      <c r="A80" s="35"/>
      <c r="B80" s="1189" t="s">
        <v>172</v>
      </c>
      <c r="C80" s="1189"/>
      <c r="D80" s="1189"/>
      <c r="E80" s="1189"/>
      <c r="F80" s="1189"/>
      <c r="G80" s="1189"/>
      <c r="H80" s="1189"/>
      <c r="I80" s="1189"/>
      <c r="J80" s="1189"/>
      <c r="K80" s="1189"/>
      <c r="L80" s="1189"/>
      <c r="M80" s="1189"/>
      <c r="N80" s="1189"/>
      <c r="O80" s="1189"/>
      <c r="P80" s="1189"/>
      <c r="Q80" s="1189"/>
      <c r="R80" s="1189"/>
      <c r="S80" s="1196"/>
    </row>
    <row r="81" spans="1:19" ht="17.25" customHeight="1">
      <c r="A81" s="35"/>
      <c r="B81" s="3" t="s">
        <v>0</v>
      </c>
      <c r="C81" s="1189" t="s">
        <v>174</v>
      </c>
      <c r="D81" s="1189"/>
      <c r="E81" s="1189"/>
      <c r="F81" s="1189"/>
      <c r="G81" s="1189"/>
      <c r="H81" s="1189"/>
      <c r="I81" s="1189"/>
      <c r="J81" s="1189"/>
      <c r="K81" s="591" t="s">
        <v>153</v>
      </c>
      <c r="L81" s="3" t="s">
        <v>75</v>
      </c>
      <c r="N81" s="591" t="s">
        <v>43</v>
      </c>
      <c r="O81" s="3" t="s">
        <v>76</v>
      </c>
      <c r="S81" s="27"/>
    </row>
    <row r="82" spans="1:19" ht="17.25" customHeight="1">
      <c r="A82" s="36"/>
      <c r="B82" s="29" t="s">
        <v>1</v>
      </c>
      <c r="C82" s="1190" t="s">
        <v>176</v>
      </c>
      <c r="D82" s="1190"/>
      <c r="E82" s="1190"/>
      <c r="F82" s="591" t="s">
        <v>43</v>
      </c>
      <c r="G82" s="1190" t="s">
        <v>177</v>
      </c>
      <c r="H82" s="1190"/>
      <c r="I82" s="591" t="s">
        <v>153</v>
      </c>
      <c r="J82" s="29" t="s">
        <v>32</v>
      </c>
      <c r="K82" s="29"/>
      <c r="L82" s="29"/>
      <c r="M82" s="29"/>
      <c r="N82" s="29"/>
      <c r="O82" s="29"/>
      <c r="P82" s="29"/>
      <c r="Q82" s="29"/>
      <c r="R82" s="29"/>
      <c r="S82" s="12"/>
    </row>
    <row r="83" spans="1:19" ht="17.25" customHeight="1">
      <c r="A83" s="15" t="s">
        <v>78</v>
      </c>
      <c r="B83" s="1179" t="s">
        <v>513</v>
      </c>
      <c r="C83" s="1179"/>
      <c r="D83" s="1179"/>
      <c r="E83" s="1179"/>
      <c r="F83" s="1179"/>
      <c r="G83" s="1179"/>
      <c r="H83" s="1179"/>
      <c r="I83" s="1179"/>
      <c r="J83" s="1179"/>
      <c r="K83" s="1179"/>
      <c r="L83" s="1179"/>
      <c r="M83" s="1179"/>
      <c r="N83" s="1179"/>
      <c r="O83" s="1179"/>
      <c r="P83" s="1179"/>
      <c r="Q83" s="1179"/>
      <c r="R83" s="1179"/>
      <c r="S83" s="1173"/>
    </row>
    <row r="84" spans="1:19" ht="17.25" customHeight="1">
      <c r="A84" s="35"/>
      <c r="B84" s="10" t="s">
        <v>17</v>
      </c>
      <c r="C84" s="3" t="s">
        <v>179</v>
      </c>
      <c r="E84" s="1193">
        <v>45748</v>
      </c>
      <c r="F84" s="1193"/>
      <c r="G84" s="883" t="s">
        <v>180</v>
      </c>
      <c r="H84" s="883"/>
      <c r="I84" s="883"/>
      <c r="J84" s="883"/>
      <c r="K84" s="883"/>
      <c r="M84" s="1189" t="s">
        <v>181</v>
      </c>
      <c r="N84" s="1189"/>
      <c r="O84" s="1189"/>
      <c r="P84" s="883"/>
      <c r="Q84" s="883"/>
      <c r="R84" s="883"/>
      <c r="S84" s="932"/>
    </row>
    <row r="85" spans="1:19" ht="17.25" customHeight="1">
      <c r="A85" s="35"/>
      <c r="C85" s="3" t="s">
        <v>182</v>
      </c>
      <c r="F85" s="875"/>
      <c r="G85" s="875"/>
      <c r="H85" s="875"/>
      <c r="I85" s="875"/>
      <c r="J85" s="875"/>
      <c r="K85" s="875"/>
      <c r="L85" s="875"/>
      <c r="M85" s="875"/>
      <c r="N85" s="875"/>
      <c r="O85" s="875"/>
      <c r="P85" s="875"/>
      <c r="Q85" s="875"/>
      <c r="R85" s="875"/>
      <c r="S85" s="876"/>
    </row>
    <row r="86" spans="1:19" ht="17.25" customHeight="1">
      <c r="A86" s="35"/>
      <c r="B86" s="10" t="s">
        <v>18</v>
      </c>
      <c r="C86" s="3" t="s">
        <v>179</v>
      </c>
      <c r="E86" s="1193">
        <v>45778</v>
      </c>
      <c r="F86" s="1193"/>
      <c r="G86" s="883" t="s">
        <v>180</v>
      </c>
      <c r="H86" s="883"/>
      <c r="I86" s="883"/>
      <c r="J86" s="883"/>
      <c r="K86" s="883"/>
      <c r="M86" s="1189" t="s">
        <v>181</v>
      </c>
      <c r="N86" s="1189"/>
      <c r="O86" s="1189"/>
      <c r="P86" s="883"/>
      <c r="Q86" s="883"/>
      <c r="R86" s="883"/>
      <c r="S86" s="932"/>
    </row>
    <row r="87" spans="1:19" ht="17.25" customHeight="1">
      <c r="A87" s="36"/>
      <c r="B87" s="29"/>
      <c r="C87" s="29" t="s">
        <v>182</v>
      </c>
      <c r="D87" s="29"/>
      <c r="E87" s="29"/>
      <c r="F87" s="1194"/>
      <c r="G87" s="1194"/>
      <c r="H87" s="1194"/>
      <c r="I87" s="1194"/>
      <c r="J87" s="1194"/>
      <c r="K87" s="1194"/>
      <c r="L87" s="1194"/>
      <c r="M87" s="1194"/>
      <c r="N87" s="1194"/>
      <c r="O87" s="1194"/>
      <c r="P87" s="1194"/>
      <c r="Q87" s="1194"/>
      <c r="R87" s="1194"/>
      <c r="S87" s="1195"/>
    </row>
    <row r="88" spans="1:19" ht="17.25" customHeight="1">
      <c r="A88" s="15" t="s">
        <v>183</v>
      </c>
      <c r="B88" s="1179" t="s">
        <v>311</v>
      </c>
      <c r="C88" s="1179"/>
      <c r="D88" s="1179"/>
      <c r="E88" s="1179"/>
      <c r="F88" s="1179"/>
      <c r="G88" s="1179"/>
      <c r="H88" s="1179"/>
      <c r="I88" s="1179"/>
      <c r="J88" s="1179"/>
      <c r="K88" s="1179"/>
      <c r="L88" s="1179"/>
      <c r="M88" s="1179"/>
      <c r="N88" s="1179"/>
      <c r="O88" s="1179"/>
      <c r="P88" s="1179"/>
      <c r="Q88" s="1179"/>
      <c r="R88" s="1179"/>
      <c r="S88" s="1173"/>
    </row>
    <row r="89" spans="1:19" ht="17.25" customHeight="1">
      <c r="A89" s="35"/>
      <c r="B89" s="593" t="s">
        <v>153</v>
      </c>
      <c r="C89" s="1214" t="s">
        <v>973</v>
      </c>
      <c r="D89" s="1214"/>
      <c r="E89" s="1214"/>
      <c r="F89" s="1214"/>
      <c r="G89" s="1214"/>
      <c r="H89" s="1214"/>
      <c r="I89" s="1214"/>
      <c r="J89" s="1214"/>
      <c r="K89" s="1214"/>
      <c r="L89" s="1214"/>
      <c r="M89" s="1214"/>
      <c r="N89" s="1214"/>
      <c r="O89" s="1214"/>
      <c r="P89" s="1214"/>
      <c r="Q89" s="1214"/>
      <c r="R89" s="1214"/>
      <c r="S89" s="1215"/>
    </row>
    <row r="90" spans="1:19" ht="17.25" customHeight="1">
      <c r="A90" s="35"/>
      <c r="B90" s="593" t="s">
        <v>153</v>
      </c>
      <c r="C90" s="1216" t="s">
        <v>526</v>
      </c>
      <c r="D90" s="1216"/>
      <c r="E90" s="1216"/>
      <c r="F90" s="1216"/>
      <c r="G90" s="1216"/>
      <c r="H90" s="1216"/>
      <c r="I90" s="1216"/>
      <c r="J90" s="1216"/>
      <c r="K90" s="1216"/>
      <c r="L90" s="1216"/>
      <c r="M90" s="1216"/>
      <c r="N90" s="1216"/>
      <c r="O90" s="1216"/>
      <c r="P90" s="1216"/>
      <c r="Q90" s="1216"/>
      <c r="R90" s="1216"/>
      <c r="S90" s="1217"/>
    </row>
    <row r="91" spans="1:19" ht="17.25" customHeight="1">
      <c r="A91" s="35"/>
      <c r="B91" s="593" t="s">
        <v>153</v>
      </c>
      <c r="C91" s="1216" t="s">
        <v>965</v>
      </c>
      <c r="D91" s="1216"/>
      <c r="E91" s="1216"/>
      <c r="F91" s="1216"/>
      <c r="G91" s="1216"/>
      <c r="H91" s="1216"/>
      <c r="I91" s="1216"/>
      <c r="J91" s="1216"/>
      <c r="K91" s="1216"/>
      <c r="L91" s="1216"/>
      <c r="M91" s="1216"/>
      <c r="N91" s="1216"/>
      <c r="O91" s="1216"/>
      <c r="P91" s="1216"/>
      <c r="Q91" s="1216"/>
      <c r="R91" s="1216"/>
      <c r="S91" s="1217"/>
    </row>
    <row r="92" spans="1:19" ht="17.25" customHeight="1">
      <c r="A92" s="35"/>
      <c r="B92" s="593" t="s">
        <v>153</v>
      </c>
      <c r="C92" s="1214" t="s">
        <v>966</v>
      </c>
      <c r="D92" s="1214"/>
      <c r="E92" s="1214"/>
      <c r="F92" s="1214"/>
      <c r="G92" s="1214"/>
      <c r="H92" s="1214"/>
      <c r="I92" s="1214"/>
      <c r="J92" s="1214"/>
      <c r="K92" s="1214"/>
      <c r="L92" s="1214"/>
      <c r="M92" s="1214"/>
      <c r="N92" s="1214"/>
      <c r="O92" s="1214"/>
      <c r="P92" s="1214"/>
      <c r="Q92" s="1214"/>
      <c r="R92" s="1214"/>
      <c r="S92" s="1215"/>
    </row>
    <row r="93" spans="1:19" ht="17.25" customHeight="1">
      <c r="A93" s="35"/>
      <c r="B93" s="593" t="s">
        <v>153</v>
      </c>
      <c r="C93" s="1214" t="s">
        <v>967</v>
      </c>
      <c r="D93" s="1214"/>
      <c r="E93" s="1214"/>
      <c r="F93" s="1214"/>
      <c r="G93" s="1214"/>
      <c r="H93" s="1214"/>
      <c r="I93" s="1214"/>
      <c r="J93" s="1214"/>
      <c r="K93" s="1214"/>
      <c r="L93" s="1214"/>
      <c r="M93" s="1214"/>
      <c r="N93" s="1214"/>
      <c r="O93" s="1214"/>
      <c r="P93" s="1214"/>
      <c r="Q93" s="1214"/>
      <c r="R93" s="1214"/>
      <c r="S93" s="1215"/>
    </row>
    <row r="94" spans="1:19" ht="17.25" customHeight="1">
      <c r="A94" s="35"/>
      <c r="B94" s="593" t="s">
        <v>153</v>
      </c>
      <c r="C94" s="1214" t="s">
        <v>521</v>
      </c>
      <c r="D94" s="1214"/>
      <c r="E94" s="1214"/>
      <c r="F94" s="1214"/>
      <c r="G94" s="1214"/>
      <c r="H94" s="1214"/>
      <c r="I94" s="1214"/>
      <c r="J94" s="1214"/>
      <c r="K94" s="1214"/>
      <c r="L94" s="1214"/>
      <c r="M94" s="1214"/>
      <c r="N94" s="1214"/>
      <c r="O94" s="1214"/>
      <c r="P94" s="1214"/>
      <c r="Q94" s="1214"/>
      <c r="R94" s="1214"/>
      <c r="S94" s="1215"/>
    </row>
    <row r="95" spans="1:19" ht="17.25" customHeight="1">
      <c r="A95" s="39"/>
      <c r="B95" s="607" t="s">
        <v>153</v>
      </c>
      <c r="C95" s="1218" t="s">
        <v>728</v>
      </c>
      <c r="D95" s="1218"/>
      <c r="E95" s="1218"/>
      <c r="F95" s="1218"/>
      <c r="G95" s="1218"/>
      <c r="H95" s="1218"/>
      <c r="I95" s="1218"/>
      <c r="J95" s="1218"/>
      <c r="K95" s="1218"/>
      <c r="L95" s="1218"/>
      <c r="M95" s="1218"/>
      <c r="N95" s="1218"/>
      <c r="O95" s="1218"/>
      <c r="P95" s="1218"/>
      <c r="Q95" s="1218"/>
      <c r="R95" s="1218"/>
      <c r="S95" s="1219"/>
    </row>
    <row r="96" spans="1:19" ht="17.25" customHeight="1">
      <c r="A96" s="113"/>
      <c r="B96" s="1220" t="s">
        <v>184</v>
      </c>
      <c r="C96" s="1220"/>
      <c r="D96" s="1220"/>
      <c r="E96" s="1220"/>
      <c r="F96" s="1220"/>
      <c r="G96" s="1220"/>
      <c r="H96" s="1220"/>
      <c r="I96" s="1220"/>
      <c r="J96" s="1220"/>
      <c r="K96" s="1220"/>
      <c r="L96" s="1220"/>
      <c r="M96" s="1220"/>
      <c r="N96" s="1220"/>
      <c r="O96" s="1220"/>
      <c r="P96" s="1220"/>
      <c r="Q96" s="1220"/>
      <c r="R96" s="1220"/>
      <c r="S96" s="1221"/>
    </row>
    <row r="97" spans="1:19" ht="17.25" customHeight="1">
      <c r="A97" s="35"/>
      <c r="B97" s="1189" t="s">
        <v>463</v>
      </c>
      <c r="C97" s="1189"/>
      <c r="D97" s="1189"/>
      <c r="E97" s="1189"/>
      <c r="F97" s="1189"/>
      <c r="G97" s="1189"/>
      <c r="H97" s="1189"/>
      <c r="I97" s="1189"/>
      <c r="J97" s="1189"/>
      <c r="K97" s="1189"/>
      <c r="L97" s="1189"/>
      <c r="M97" s="1189"/>
      <c r="N97" s="1189"/>
      <c r="O97" s="1189"/>
      <c r="P97" s="1189"/>
      <c r="Q97" s="1189"/>
      <c r="R97" s="1189"/>
      <c r="S97" s="1196"/>
    </row>
    <row r="98" spans="1:19" ht="17.25" customHeight="1">
      <c r="A98" s="35"/>
      <c r="B98" s="1189" t="s">
        <v>462</v>
      </c>
      <c r="C98" s="1189"/>
      <c r="D98" s="1189"/>
      <c r="E98" s="1189"/>
      <c r="F98" s="1189"/>
      <c r="G98" s="1189"/>
      <c r="H98" s="1189"/>
      <c r="I98" s="1189"/>
      <c r="J98" s="1189"/>
      <c r="K98" s="1189"/>
      <c r="L98" s="1189"/>
      <c r="M98" s="1189"/>
      <c r="N98" s="1189"/>
      <c r="O98" s="1189"/>
      <c r="P98" s="1189"/>
      <c r="Q98" s="1189"/>
      <c r="R98" s="1189"/>
      <c r="S98" s="1196"/>
    </row>
    <row r="99" spans="1:19" ht="17.25" customHeight="1">
      <c r="A99" s="35"/>
      <c r="B99" s="1189" t="s">
        <v>514</v>
      </c>
      <c r="C99" s="1189"/>
      <c r="D99" s="1189"/>
      <c r="E99" s="1189"/>
      <c r="F99" s="1189"/>
      <c r="G99" s="1189"/>
      <c r="H99" s="1189"/>
      <c r="I99" s="1189"/>
      <c r="J99" s="1189"/>
      <c r="K99" s="1189"/>
      <c r="L99" s="1189"/>
      <c r="M99" s="1189"/>
      <c r="N99" s="1189"/>
      <c r="O99" s="1189"/>
      <c r="P99" s="1189"/>
      <c r="Q99" s="1189"/>
      <c r="R99" s="1189"/>
      <c r="S99" s="1196"/>
    </row>
    <row r="100" spans="1:19" ht="17.25" customHeight="1">
      <c r="A100" s="36"/>
      <c r="B100" s="1190" t="s">
        <v>515</v>
      </c>
      <c r="C100" s="1190"/>
      <c r="D100" s="1190"/>
      <c r="E100" s="1190"/>
      <c r="F100" s="1190"/>
      <c r="G100" s="1190"/>
      <c r="H100" s="1190"/>
      <c r="I100" s="1190"/>
      <c r="J100" s="1190"/>
      <c r="K100" s="1190"/>
      <c r="L100" s="1190"/>
      <c r="M100" s="1190"/>
      <c r="N100" s="1190"/>
      <c r="O100" s="1190"/>
      <c r="P100" s="1190"/>
      <c r="Q100" s="1190"/>
      <c r="R100" s="1190"/>
      <c r="S100" s="1213"/>
    </row>
    <row r="101" spans="1:19" ht="17.25" customHeight="1">
      <c r="A101" s="1212" t="s">
        <v>79</v>
      </c>
      <c r="B101" s="1191" t="s">
        <v>362</v>
      </c>
      <c r="C101" s="1191"/>
      <c r="D101" s="1191"/>
      <c r="E101" s="1191"/>
      <c r="F101" s="1191"/>
      <c r="G101" s="1191"/>
      <c r="H101" s="1191"/>
      <c r="I101" s="1191"/>
      <c r="J101" s="1191"/>
      <c r="K101" s="1191"/>
      <c r="L101" s="1191"/>
      <c r="M101" s="1191"/>
      <c r="N101" s="1191"/>
      <c r="O101" s="1191"/>
      <c r="P101" s="1191"/>
      <c r="Q101" s="1191"/>
      <c r="R101" s="1191"/>
      <c r="S101" s="1191"/>
    </row>
    <row r="102" spans="1:19" ht="17.25" customHeight="1">
      <c r="A102" s="1212"/>
      <c r="B102" s="1191"/>
      <c r="C102" s="1191"/>
      <c r="D102" s="1191"/>
      <c r="E102" s="1191"/>
      <c r="F102" s="1191"/>
      <c r="G102" s="1191"/>
      <c r="H102" s="1191"/>
      <c r="I102" s="1191"/>
      <c r="J102" s="1191"/>
      <c r="K102" s="1191"/>
      <c r="L102" s="1191"/>
      <c r="M102" s="1191"/>
      <c r="N102" s="1191"/>
      <c r="O102" s="1191"/>
      <c r="P102" s="1191"/>
      <c r="Q102" s="1191"/>
      <c r="R102" s="1191"/>
      <c r="S102" s="1191"/>
    </row>
    <row r="103" spans="1:19" ht="17.25" customHeight="1">
      <c r="A103" s="10" t="s">
        <v>80</v>
      </c>
      <c r="B103" s="1189" t="s">
        <v>363</v>
      </c>
      <c r="C103" s="1189"/>
      <c r="D103" s="1189"/>
      <c r="E103" s="1189"/>
      <c r="F103" s="1189"/>
      <c r="G103" s="1189"/>
      <c r="H103" s="1189"/>
      <c r="I103" s="1189"/>
      <c r="J103" s="1189"/>
      <c r="K103" s="1189"/>
      <c r="L103" s="1189"/>
      <c r="M103" s="1189"/>
      <c r="N103" s="1189"/>
      <c r="O103" s="1189"/>
      <c r="P103" s="1189"/>
      <c r="Q103" s="1189"/>
      <c r="R103" s="1189"/>
      <c r="S103" s="1189"/>
    </row>
    <row r="104" spans="1:19" ht="17.25" customHeight="1">
      <c r="A104" s="10" t="s">
        <v>81</v>
      </c>
      <c r="B104" s="1189" t="s">
        <v>364</v>
      </c>
      <c r="C104" s="1189"/>
      <c r="D104" s="1189"/>
      <c r="E104" s="1189"/>
      <c r="F104" s="1189"/>
      <c r="G104" s="1189"/>
      <c r="H104" s="1189"/>
      <c r="I104" s="1189"/>
      <c r="J104" s="1189"/>
      <c r="K104" s="1189"/>
      <c r="L104" s="1189"/>
      <c r="M104" s="1189"/>
      <c r="N104" s="1189"/>
      <c r="O104" s="1189"/>
      <c r="P104" s="1189"/>
      <c r="Q104" s="1189"/>
      <c r="R104" s="1189"/>
      <c r="S104" s="1189"/>
    </row>
    <row r="107" spans="1:19" ht="13.5">
      <c r="A107" s="79" t="s">
        <v>83</v>
      </c>
      <c r="B107" s="1191" t="s">
        <v>365</v>
      </c>
      <c r="C107" s="1191"/>
      <c r="D107" s="1191"/>
      <c r="E107" s="1191"/>
      <c r="F107" s="1191"/>
      <c r="G107" s="1191"/>
      <c r="H107" s="1191"/>
      <c r="I107" s="1191"/>
      <c r="J107" s="1191"/>
      <c r="K107" s="1191"/>
      <c r="L107" s="1191"/>
      <c r="M107" s="1191"/>
      <c r="N107" s="1191"/>
      <c r="O107" s="1191"/>
      <c r="P107" s="1191"/>
      <c r="Q107" s="1191"/>
      <c r="R107" s="1191"/>
      <c r="S107" s="1191"/>
    </row>
    <row r="108" spans="1:19" ht="13.5">
      <c r="A108" s="79"/>
      <c r="B108" s="1191"/>
      <c r="C108" s="1191"/>
      <c r="D108" s="1191"/>
      <c r="E108" s="1191"/>
      <c r="F108" s="1191"/>
      <c r="G108" s="1191"/>
      <c r="H108" s="1191"/>
      <c r="I108" s="1191"/>
      <c r="J108" s="1191"/>
      <c r="K108" s="1191"/>
      <c r="L108" s="1191"/>
      <c r="M108" s="1191"/>
      <c r="N108" s="1191"/>
      <c r="O108" s="1191"/>
      <c r="P108" s="1191"/>
      <c r="Q108" s="1191"/>
      <c r="R108" s="1191"/>
      <c r="S108" s="1191"/>
    </row>
    <row r="109" spans="1:19" ht="13.5">
      <c r="A109" s="79"/>
      <c r="B109" s="1191"/>
      <c r="C109" s="1191"/>
      <c r="D109" s="1191"/>
      <c r="E109" s="1191"/>
      <c r="F109" s="1191"/>
      <c r="G109" s="1191"/>
      <c r="H109" s="1191"/>
      <c r="I109" s="1191"/>
      <c r="J109" s="1191"/>
      <c r="K109" s="1191"/>
      <c r="L109" s="1191"/>
      <c r="M109" s="1191"/>
      <c r="N109" s="1191"/>
      <c r="O109" s="1191"/>
      <c r="P109" s="1191"/>
      <c r="Q109" s="1191"/>
      <c r="R109" s="1191"/>
      <c r="S109" s="1191"/>
    </row>
    <row r="110" spans="1:19" ht="13.5">
      <c r="B110" s="1191"/>
      <c r="C110" s="1191"/>
      <c r="D110" s="1191"/>
      <c r="E110" s="1191"/>
      <c r="F110" s="1191"/>
      <c r="G110" s="1191"/>
      <c r="H110" s="1191"/>
      <c r="I110" s="1191"/>
      <c r="J110" s="1191"/>
      <c r="K110" s="1191"/>
      <c r="L110" s="1191"/>
      <c r="M110" s="1191"/>
      <c r="N110" s="1191"/>
      <c r="O110" s="1191"/>
      <c r="P110" s="1191"/>
      <c r="Q110" s="1191"/>
      <c r="R110" s="1191"/>
      <c r="S110" s="1191"/>
    </row>
  </sheetData>
  <mergeCells count="128">
    <mergeCell ref="C34:E34"/>
    <mergeCell ref="F34:P34"/>
    <mergeCell ref="Q34:S34"/>
    <mergeCell ref="A2:S2"/>
    <mergeCell ref="A4:E5"/>
    <mergeCell ref="G4:Q4"/>
    <mergeCell ref="R4:S4"/>
    <mergeCell ref="G5:Q5"/>
    <mergeCell ref="R5:S5"/>
    <mergeCell ref="F10:F11"/>
    <mergeCell ref="G10:S11"/>
    <mergeCell ref="B12:S12"/>
    <mergeCell ref="B13:E13"/>
    <mergeCell ref="G13:J13"/>
    <mergeCell ref="L13:N13"/>
    <mergeCell ref="B6:E6"/>
    <mergeCell ref="G6:S6"/>
    <mergeCell ref="G7:S7"/>
    <mergeCell ref="B8:E8"/>
    <mergeCell ref="F8:F9"/>
    <mergeCell ref="G8:S9"/>
    <mergeCell ref="B22:S25"/>
    <mergeCell ref="B26:S26"/>
    <mergeCell ref="B27:D27"/>
    <mergeCell ref="G27:H27"/>
    <mergeCell ref="I27:N27"/>
    <mergeCell ref="B29:D29"/>
    <mergeCell ref="E29:H29"/>
    <mergeCell ref="J29:O29"/>
    <mergeCell ref="B14:S14"/>
    <mergeCell ref="B15:D15"/>
    <mergeCell ref="F15:R15"/>
    <mergeCell ref="B16:S16"/>
    <mergeCell ref="B17:S20"/>
    <mergeCell ref="B21:S21"/>
    <mergeCell ref="C32:E32"/>
    <mergeCell ref="F32:P32"/>
    <mergeCell ref="Q32:S32"/>
    <mergeCell ref="C33:E33"/>
    <mergeCell ref="F33:P33"/>
    <mergeCell ref="Q33:S33"/>
    <mergeCell ref="C30:E30"/>
    <mergeCell ref="F30:P30"/>
    <mergeCell ref="Q30:S30"/>
    <mergeCell ref="C31:E31"/>
    <mergeCell ref="F31:P31"/>
    <mergeCell ref="Q31:S31"/>
    <mergeCell ref="B42:S42"/>
    <mergeCell ref="B43:S46"/>
    <mergeCell ref="B47:S47"/>
    <mergeCell ref="C48:D48"/>
    <mergeCell ref="E48:H48"/>
    <mergeCell ref="G49:K49"/>
    <mergeCell ref="M51:O51"/>
    <mergeCell ref="P51:R51"/>
    <mergeCell ref="C35:E35"/>
    <mergeCell ref="F35:P35"/>
    <mergeCell ref="Q35:S35"/>
    <mergeCell ref="B36:S36"/>
    <mergeCell ref="B37:S37"/>
    <mergeCell ref="B38:S41"/>
    <mergeCell ref="G53:K53"/>
    <mergeCell ref="G54:K54"/>
    <mergeCell ref="G55:K55"/>
    <mergeCell ref="G56:K56"/>
    <mergeCell ref="M56:R56"/>
    <mergeCell ref="M55:O55"/>
    <mergeCell ref="P55:R55"/>
    <mergeCell ref="G50:K50"/>
    <mergeCell ref="M50:R50"/>
    <mergeCell ref="G51:K51"/>
    <mergeCell ref="G52:K52"/>
    <mergeCell ref="M52:R52"/>
    <mergeCell ref="E73:F73"/>
    <mergeCell ref="E74:F74"/>
    <mergeCell ref="E75:F75"/>
    <mergeCell ref="C57:D57"/>
    <mergeCell ref="E57:H57"/>
    <mergeCell ref="C58:F58"/>
    <mergeCell ref="H58:R58"/>
    <mergeCell ref="B59:E59"/>
    <mergeCell ref="B60:S60"/>
    <mergeCell ref="E70:I70"/>
    <mergeCell ref="E71:I71"/>
    <mergeCell ref="E72:I72"/>
    <mergeCell ref="B61:S63"/>
    <mergeCell ref="B64:S64"/>
    <mergeCell ref="E66:S66"/>
    <mergeCell ref="E67:S67"/>
    <mergeCell ref="E68:I68"/>
    <mergeCell ref="E69:I69"/>
    <mergeCell ref="C82:E82"/>
    <mergeCell ref="G82:H82"/>
    <mergeCell ref="B83:S83"/>
    <mergeCell ref="E84:F84"/>
    <mergeCell ref="G84:K84"/>
    <mergeCell ref="M84:O84"/>
    <mergeCell ref="P84:S84"/>
    <mergeCell ref="B76:D76"/>
    <mergeCell ref="B77:S77"/>
    <mergeCell ref="B78:S79"/>
    <mergeCell ref="B80:S80"/>
    <mergeCell ref="C81:J81"/>
    <mergeCell ref="E76:F76"/>
    <mergeCell ref="B88:S88"/>
    <mergeCell ref="C89:S89"/>
    <mergeCell ref="C90:S90"/>
    <mergeCell ref="C91:S91"/>
    <mergeCell ref="C92:S92"/>
    <mergeCell ref="C93:S93"/>
    <mergeCell ref="F85:S85"/>
    <mergeCell ref="E86:F86"/>
    <mergeCell ref="G86:K86"/>
    <mergeCell ref="M86:O86"/>
    <mergeCell ref="P86:S86"/>
    <mergeCell ref="F87:S87"/>
    <mergeCell ref="B100:S100"/>
    <mergeCell ref="A101:A102"/>
    <mergeCell ref="B101:S102"/>
    <mergeCell ref="B103:S103"/>
    <mergeCell ref="B104:S104"/>
    <mergeCell ref="B107:S110"/>
    <mergeCell ref="C94:S94"/>
    <mergeCell ref="C95:S95"/>
    <mergeCell ref="B96:S96"/>
    <mergeCell ref="B97:S97"/>
    <mergeCell ref="B98:S98"/>
    <mergeCell ref="B99:S99"/>
  </mergeCells>
  <phoneticPr fontId="1"/>
  <dataValidations count="2">
    <dataValidation type="list" allowBlank="1" showInputMessage="1" showErrorMessage="1" sqref="R5:S5" xr:uid="{76754397-AFAD-497A-8C70-9EABE19CE6C8}">
      <formula1>"通常型, 第三国型,第三国型実務"</formula1>
    </dataValidation>
    <dataValidation type="list" allowBlank="1" showInputMessage="1" showErrorMessage="1" errorTitle="入力エラー" error="プルダウンより選択してください。" sqref="B48 B57 F49:F56 N81 B89:B95 F82 I82 K81 F59" xr:uid="{BF7B8FDA-BD0A-426F-9087-A85D9E3289B4}">
      <formula1>"□,☑"</formula1>
    </dataValidation>
  </dataValidations>
  <printOptions horizontalCentered="1"/>
  <pageMargins left="0.51181102362204722" right="0.51181102362204722" top="0.74803149606299213" bottom="0.55118110236220474" header="0.31496062992125984" footer="0.31496062992125984"/>
  <pageSetup paperSize="9" scale="90" fitToHeight="0" orientation="portrait" blackAndWhite="1" r:id="rId1"/>
  <rowBreaks count="2" manualBreakCount="2">
    <brk id="46" max="18" man="1"/>
    <brk id="87" max="18" man="1"/>
  </row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91A2F-4A6D-4925-8756-36239E1AF55B}">
  <sheetPr codeName="Sheet15">
    <tabColor theme="0" tint="-0.499984740745262"/>
  </sheetPr>
  <dimension ref="A1:S86"/>
  <sheetViews>
    <sheetView showGridLines="0" showZeros="0" view="pageBreakPreview" zoomScaleNormal="100" zoomScaleSheetLayoutView="100" workbookViewId="0">
      <selection activeCell="A3" sqref="A3:S3"/>
    </sheetView>
  </sheetViews>
  <sheetFormatPr defaultColWidth="9" defaultRowHeight="17.25" customHeight="1"/>
  <cols>
    <col min="1" max="1" width="6.375" style="3" bestFit="1" customWidth="1"/>
    <col min="2" max="2" width="3.5" style="3" bestFit="1" customWidth="1"/>
    <col min="3" max="3" width="3.5" style="3" customWidth="1"/>
    <col min="4" max="4" width="7" style="3" customWidth="1"/>
    <col min="5" max="5" width="8.375" style="3" customWidth="1"/>
    <col min="6" max="6" width="4.5" style="3" customWidth="1"/>
    <col min="7" max="7" width="3.375" style="3" customWidth="1"/>
    <col min="8" max="8" width="8.375" style="3" customWidth="1"/>
    <col min="9" max="9" width="4.5" style="3" customWidth="1"/>
    <col min="10" max="10" width="3.375" style="3" bestFit="1" customWidth="1"/>
    <col min="11" max="11" width="3.375" style="3" customWidth="1"/>
    <col min="12" max="12" width="3.375" style="3" bestFit="1" customWidth="1"/>
    <col min="13" max="13" width="4.875" style="3" customWidth="1"/>
    <col min="14" max="14" width="3.375" style="3" bestFit="1" customWidth="1"/>
    <col min="15" max="16" width="9" style="3"/>
    <col min="17" max="18" width="7.125" style="3" customWidth="1"/>
    <col min="19" max="19" width="5.5" style="3" customWidth="1"/>
    <col min="20" max="16384" width="9" style="3"/>
  </cols>
  <sheetData>
    <row r="1" spans="1:19" ht="17.25" customHeight="1">
      <c r="A1" s="1141" t="s">
        <v>717</v>
      </c>
      <c r="B1" s="1302"/>
      <c r="C1" s="1302"/>
      <c r="D1" s="1302"/>
      <c r="E1" s="1302"/>
      <c r="F1" s="1302"/>
      <c r="G1" s="1302"/>
      <c r="H1" s="1142"/>
    </row>
    <row r="3" spans="1:19" ht="17.25" customHeight="1">
      <c r="A3" s="1252" t="str">
        <f>①海外研修実施希望申込書!D7</f>
        <v>技術協力活用型・新興国市場開拓事業（研修・専門家派遣・寄附講座開設事業）</v>
      </c>
      <c r="B3" s="1252"/>
      <c r="C3" s="1252"/>
      <c r="D3" s="1252"/>
      <c r="E3" s="1252"/>
      <c r="F3" s="1252"/>
      <c r="G3" s="1252"/>
      <c r="H3" s="1252"/>
      <c r="I3" s="1252"/>
      <c r="J3" s="1252"/>
      <c r="K3" s="1252"/>
      <c r="L3" s="1252"/>
      <c r="M3" s="1252"/>
      <c r="N3" s="1252"/>
      <c r="O3" s="1252"/>
      <c r="P3" s="1252"/>
      <c r="Q3" s="1252"/>
      <c r="R3" s="1252"/>
      <c r="S3" s="1252"/>
    </row>
    <row r="4" spans="1:19" ht="17.25" customHeight="1">
      <c r="A4" s="1252">
        <f>①海外研修実施希望申込書!D8</f>
        <v>0</v>
      </c>
      <c r="B4" s="1252"/>
      <c r="C4" s="1252"/>
      <c r="D4" s="1252"/>
      <c r="E4" s="1252"/>
      <c r="F4" s="1252"/>
      <c r="G4" s="1252"/>
      <c r="H4" s="1252"/>
      <c r="I4" s="1252"/>
      <c r="J4" s="1252"/>
      <c r="K4" s="1252"/>
      <c r="L4" s="1252"/>
      <c r="M4" s="1252"/>
      <c r="N4" s="1252"/>
      <c r="O4" s="1252"/>
      <c r="P4" s="1252"/>
      <c r="Q4" s="1252"/>
      <c r="R4" s="1252"/>
      <c r="S4" s="1252"/>
    </row>
    <row r="5" spans="1:19" ht="17.25" customHeight="1">
      <c r="A5" s="1252" t="s">
        <v>718</v>
      </c>
      <c r="B5" s="1252"/>
      <c r="C5" s="1252"/>
      <c r="D5" s="1252"/>
      <c r="E5" s="1252"/>
      <c r="F5" s="1252"/>
      <c r="G5" s="1252"/>
      <c r="H5" s="1252"/>
      <c r="I5" s="1252"/>
      <c r="J5" s="1252"/>
      <c r="K5" s="1252"/>
      <c r="L5" s="1252"/>
      <c r="M5" s="1252"/>
      <c r="N5" s="1252"/>
      <c r="O5" s="1252"/>
      <c r="P5" s="1252"/>
      <c r="Q5" s="1252"/>
      <c r="R5" s="1252"/>
      <c r="S5" s="1252"/>
    </row>
    <row r="7" spans="1:19" ht="17.25" customHeight="1">
      <c r="A7" s="1230" t="s">
        <v>868</v>
      </c>
      <c r="B7" s="1230"/>
      <c r="C7" s="1230"/>
      <c r="D7" s="1230"/>
      <c r="E7" s="1230"/>
      <c r="F7" s="42" t="s">
        <v>22</v>
      </c>
      <c r="G7" s="1269" t="str">
        <f>①海外研修実施希望申込書!F11</f>
        <v>株式会社AOTS</v>
      </c>
      <c r="H7" s="1269"/>
      <c r="I7" s="1269"/>
      <c r="J7" s="1269"/>
      <c r="K7" s="1269"/>
      <c r="L7" s="1269"/>
      <c r="M7" s="1269"/>
      <c r="N7" s="1269"/>
      <c r="O7" s="1269"/>
      <c r="P7" s="1269"/>
      <c r="Q7" s="1270" t="s">
        <v>969</v>
      </c>
      <c r="R7" s="1253">
        <f>IF(①海外研修実施希望申込書!D7=①海外研修実施希望申込書!P1,'⑤海外研修実施計画の概要（新興国）'!R5,'⑤海外研修実施計画の概要 (ゼロエミ)'!R5)</f>
        <v>0</v>
      </c>
      <c r="S7" s="1253"/>
    </row>
    <row r="8" spans="1:19" ht="17.25" customHeight="1">
      <c r="A8" s="1231"/>
      <c r="B8" s="1231"/>
      <c r="C8" s="1231"/>
      <c r="D8" s="1231"/>
      <c r="E8" s="1231"/>
      <c r="F8" s="32" t="s">
        <v>23</v>
      </c>
      <c r="G8" s="1268" t="str">
        <f>①海外研修実施希望申込書!F12</f>
        <v>AOTS Co., Ltd.</v>
      </c>
      <c r="H8" s="1268"/>
      <c r="I8" s="1268"/>
      <c r="J8" s="1268"/>
      <c r="K8" s="1268"/>
      <c r="L8" s="1268"/>
      <c r="M8" s="1268"/>
      <c r="N8" s="1268"/>
      <c r="O8" s="1268"/>
      <c r="P8" s="1268"/>
      <c r="Q8" s="1271"/>
      <c r="R8" s="1254">
        <f>①海外研修実施希望申込書!K7</f>
        <v>0</v>
      </c>
      <c r="S8" s="1254"/>
    </row>
    <row r="9" spans="1:19" ht="17.25" customHeight="1">
      <c r="A9" s="33"/>
      <c r="F9" s="899" t="s">
        <v>118</v>
      </c>
      <c r="G9" s="921"/>
      <c r="H9" s="1263">
        <f>③海外研修実施申請書!C30</f>
        <v>0</v>
      </c>
      <c r="I9" s="1264"/>
      <c r="J9" s="948" t="s">
        <v>122</v>
      </c>
      <c r="K9" s="1265"/>
      <c r="L9" s="1266">
        <f>③海外研修実施申請書!F30</f>
        <v>3000</v>
      </c>
      <c r="M9" s="1266"/>
      <c r="N9" s="1266"/>
      <c r="O9" s="1266"/>
      <c r="P9" s="829" t="s">
        <v>123</v>
      </c>
      <c r="Q9" s="1267"/>
      <c r="R9" s="1255">
        <f>③海外研修実施申請書!J30</f>
        <v>0</v>
      </c>
      <c r="S9" s="1256"/>
    </row>
    <row r="10" spans="1:19" ht="17.25" customHeight="1">
      <c r="A10" s="33"/>
      <c r="F10" s="948" t="s">
        <v>119</v>
      </c>
      <c r="G10" s="949"/>
      <c r="H10" s="1257">
        <f>③海外研修実施申請書!C33</f>
        <v>0</v>
      </c>
      <c r="I10" s="1257"/>
      <c r="J10" s="1257"/>
      <c r="K10" s="1257"/>
      <c r="L10" s="1257"/>
      <c r="M10" s="1257"/>
      <c r="N10" s="1257"/>
      <c r="O10" s="1257"/>
      <c r="P10" s="1257"/>
      <c r="Q10" s="1257"/>
      <c r="R10" s="1257"/>
      <c r="S10" s="1257"/>
    </row>
    <row r="11" spans="1:19" ht="17.25" customHeight="1">
      <c r="A11" s="32"/>
      <c r="B11" s="29"/>
      <c r="C11" s="29"/>
      <c r="D11" s="29"/>
      <c r="E11" s="29"/>
      <c r="F11" s="1258" t="s">
        <v>121</v>
      </c>
      <c r="G11" s="1259"/>
      <c r="H11" s="1260">
        <f>③海外研修実施申請書!C35</f>
        <v>0</v>
      </c>
      <c r="I11" s="1261"/>
      <c r="J11" s="1261"/>
      <c r="K11" s="1261"/>
      <c r="L11" s="1261"/>
      <c r="M11" s="1261"/>
      <c r="N11" s="1261"/>
      <c r="O11" s="1261"/>
      <c r="P11" s="1261"/>
      <c r="Q11" s="1261"/>
      <c r="R11" s="1261"/>
      <c r="S11" s="1262"/>
    </row>
    <row r="12" spans="1:19" ht="17.25" customHeight="1">
      <c r="A12" s="53" t="s">
        <v>37</v>
      </c>
      <c r="B12" s="1168" t="s">
        <v>38</v>
      </c>
      <c r="C12" s="1168"/>
      <c r="D12" s="1168"/>
      <c r="E12" s="1169"/>
      <c r="F12" s="45" t="s">
        <v>22</v>
      </c>
      <c r="G12" s="1115" t="str">
        <f>①海外研修実施希望申込書!E27</f>
        <v>インドネシア・ジャカルタ</v>
      </c>
      <c r="H12" s="1115"/>
      <c r="I12" s="1115"/>
      <c r="J12" s="1115"/>
      <c r="K12" s="1115"/>
      <c r="L12" s="1115"/>
      <c r="M12" s="1115"/>
      <c r="N12" s="1115"/>
      <c r="O12" s="1115"/>
      <c r="P12" s="1115"/>
      <c r="Q12" s="1115"/>
      <c r="R12" s="1115"/>
      <c r="S12" s="1116"/>
    </row>
    <row r="13" spans="1:19" ht="17.25" customHeight="1">
      <c r="A13" s="34"/>
      <c r="B13" s="14"/>
      <c r="C13" s="14"/>
      <c r="D13" s="14"/>
      <c r="E13" s="52"/>
      <c r="F13" s="29" t="s">
        <v>23</v>
      </c>
      <c r="G13" s="1118" t="str">
        <f>①海外研修実施希望申込書!E28</f>
        <v>Indonesia, Jakarta</v>
      </c>
      <c r="H13" s="1118"/>
      <c r="I13" s="1118"/>
      <c r="J13" s="1118"/>
      <c r="K13" s="1118"/>
      <c r="L13" s="1118"/>
      <c r="M13" s="1118"/>
      <c r="N13" s="1118"/>
      <c r="O13" s="1118"/>
      <c r="P13" s="1118"/>
      <c r="Q13" s="1118"/>
      <c r="R13" s="1118"/>
      <c r="S13" s="1119"/>
    </row>
    <row r="14" spans="1:19" ht="17.25" customHeight="1">
      <c r="A14" s="53" t="s">
        <v>8</v>
      </c>
      <c r="B14" s="1168" t="s">
        <v>27</v>
      </c>
      <c r="C14" s="1168"/>
      <c r="D14" s="1168"/>
      <c r="E14" s="1169"/>
      <c r="F14" s="1232" t="s">
        <v>22</v>
      </c>
      <c r="G14" s="1199" t="str">
        <f>①海外研修実施希望申込書!C33</f>
        <v>現場リーダーのための生産管理研修</v>
      </c>
      <c r="H14" s="1199"/>
      <c r="I14" s="1199"/>
      <c r="J14" s="1199"/>
      <c r="K14" s="1199"/>
      <c r="L14" s="1199"/>
      <c r="M14" s="1199"/>
      <c r="N14" s="1199"/>
      <c r="O14" s="1199"/>
      <c r="P14" s="1199"/>
      <c r="Q14" s="1199"/>
      <c r="R14" s="1199"/>
      <c r="S14" s="1200"/>
    </row>
    <row r="15" spans="1:19" ht="17.25" customHeight="1">
      <c r="A15" s="34"/>
      <c r="B15" s="14"/>
      <c r="C15" s="14"/>
      <c r="D15" s="14"/>
      <c r="E15" s="52"/>
      <c r="F15" s="1233"/>
      <c r="G15" s="1201"/>
      <c r="H15" s="1201"/>
      <c r="I15" s="1201"/>
      <c r="J15" s="1201"/>
      <c r="K15" s="1201"/>
      <c r="L15" s="1201"/>
      <c r="M15" s="1201"/>
      <c r="N15" s="1201"/>
      <c r="O15" s="1201"/>
      <c r="P15" s="1201"/>
      <c r="Q15" s="1201"/>
      <c r="R15" s="1201"/>
      <c r="S15" s="1202"/>
    </row>
    <row r="16" spans="1:19" ht="17.25" customHeight="1">
      <c r="A16" s="34"/>
      <c r="B16" s="14"/>
      <c r="C16" s="14"/>
      <c r="D16" s="14"/>
      <c r="E16" s="52"/>
      <c r="F16" s="1190" t="s">
        <v>23</v>
      </c>
      <c r="G16" s="1203" t="str">
        <f>①海外研修実施希望申込書!C35</f>
        <v>Production Management Training for Leaders at a Manufacutruing Site</v>
      </c>
      <c r="H16" s="1203"/>
      <c r="I16" s="1203"/>
      <c r="J16" s="1203"/>
      <c r="K16" s="1203"/>
      <c r="L16" s="1203"/>
      <c r="M16" s="1203"/>
      <c r="N16" s="1203"/>
      <c r="O16" s="1203"/>
      <c r="P16" s="1203"/>
      <c r="Q16" s="1203"/>
      <c r="R16" s="1203"/>
      <c r="S16" s="1204"/>
    </row>
    <row r="17" spans="1:19" ht="17.25" customHeight="1">
      <c r="A17" s="37"/>
      <c r="B17" s="49"/>
      <c r="C17" s="49"/>
      <c r="D17" s="49"/>
      <c r="E17" s="50"/>
      <c r="F17" s="1232"/>
      <c r="G17" s="1205"/>
      <c r="H17" s="1205"/>
      <c r="I17" s="1205"/>
      <c r="J17" s="1205"/>
      <c r="K17" s="1205"/>
      <c r="L17" s="1205"/>
      <c r="M17" s="1205"/>
      <c r="N17" s="1205"/>
      <c r="O17" s="1205"/>
      <c r="P17" s="1205"/>
      <c r="Q17" s="1205"/>
      <c r="R17" s="1205"/>
      <c r="S17" s="1206"/>
    </row>
    <row r="18" spans="1:19" ht="17.25" customHeight="1">
      <c r="A18" s="54" t="s">
        <v>41</v>
      </c>
      <c r="B18" s="1224" t="s">
        <v>309</v>
      </c>
      <c r="C18" s="1225"/>
      <c r="D18" s="1225"/>
      <c r="E18" s="1225"/>
      <c r="F18" s="1174"/>
      <c r="G18" s="1174"/>
      <c r="H18" s="1174"/>
      <c r="I18" s="1174"/>
      <c r="J18" s="1174"/>
      <c r="K18" s="1174"/>
      <c r="L18" s="1174"/>
      <c r="M18" s="1174"/>
      <c r="N18" s="1174"/>
      <c r="O18" s="1174"/>
      <c r="P18" s="1174"/>
      <c r="Q18" s="1174"/>
      <c r="R18" s="1174"/>
      <c r="S18" s="1174"/>
    </row>
    <row r="19" spans="1:19" ht="17.25" customHeight="1">
      <c r="A19" s="36"/>
      <c r="B19" s="1272">
        <f>IF(①海外研修実施希望申込書!D7=①海外研修実施希望申込書!P1,'⑤海外研修実施計画の概要（新興国）'!B13,'⑤海外研修実施計画の概要 (ゼロエミ)'!B13)</f>
        <v>45839</v>
      </c>
      <c r="C19" s="1272"/>
      <c r="D19" s="1272"/>
      <c r="E19" s="1272"/>
      <c r="F19" s="28" t="s">
        <v>196</v>
      </c>
      <c r="G19" s="1272">
        <f>IF(①海外研修実施希望申込書!D7=①海外研修実施希望申込書!P1,'⑤海外研修実施計画の概要（新興国）'!G13,'⑤海外研修実施計画の概要 (ゼロエミ)'!G13)</f>
        <v>45843</v>
      </c>
      <c r="H19" s="1272"/>
      <c r="I19" s="1272"/>
      <c r="J19" s="1272"/>
      <c r="K19" s="31" t="s">
        <v>190</v>
      </c>
      <c r="L19" s="1273">
        <f>IF(①海外研修実施希望申込書!D7=①海外研修実施希望申込書!P1,'⑤海外研修実施計画の概要（新興国）'!L13,'⑤海外研修実施計画の概要 (ゼロエミ)'!L13)</f>
        <v>5</v>
      </c>
      <c r="M19" s="1273"/>
      <c r="N19" s="1273"/>
      <c r="O19" s="29" t="s">
        <v>191</v>
      </c>
      <c r="P19" s="199" t="s">
        <v>873</v>
      </c>
      <c r="Q19" s="29"/>
      <c r="R19" s="29"/>
      <c r="S19" s="12"/>
    </row>
    <row r="20" spans="1:19" ht="17.25" customHeight="1">
      <c r="A20" s="15" t="s">
        <v>42</v>
      </c>
      <c r="B20" s="1173" t="s">
        <v>725</v>
      </c>
      <c r="C20" s="1174"/>
      <c r="D20" s="1174"/>
      <c r="E20" s="1174"/>
      <c r="F20" s="1174"/>
      <c r="G20" s="1174"/>
      <c r="H20" s="1174"/>
      <c r="I20" s="1174"/>
      <c r="J20" s="1174"/>
      <c r="K20" s="1174"/>
      <c r="L20" s="1174"/>
      <c r="M20" s="1174"/>
      <c r="N20" s="1174"/>
      <c r="O20" s="1174"/>
      <c r="P20" s="1174"/>
      <c r="Q20" s="1174"/>
      <c r="R20" s="1174"/>
      <c r="S20" s="1174"/>
    </row>
    <row r="21" spans="1:19" ht="17.25" customHeight="1">
      <c r="A21" s="54"/>
      <c r="B21" s="92"/>
      <c r="C21" s="92"/>
      <c r="D21" s="92"/>
      <c r="E21" s="79" t="s">
        <v>870</v>
      </c>
      <c r="F21" s="1275">
        <f>①海外研修実施希望申込書!J27</f>
        <v>15</v>
      </c>
      <c r="G21" s="1275"/>
      <c r="H21" s="1276" t="s">
        <v>871</v>
      </c>
      <c r="I21" s="1276"/>
      <c r="J21" s="1276"/>
      <c r="K21" s="1276"/>
      <c r="L21" s="1276"/>
      <c r="M21" s="1276"/>
      <c r="N21" s="1276"/>
      <c r="O21" s="1276"/>
      <c r="P21" s="1276"/>
      <c r="Q21" s="1276"/>
      <c r="R21" s="1276"/>
      <c r="S21" s="1277"/>
    </row>
    <row r="22" spans="1:19" ht="37.5" customHeight="1">
      <c r="A22" s="36"/>
      <c r="B22" s="1274"/>
      <c r="C22" s="1274"/>
      <c r="D22" s="1274"/>
      <c r="E22" s="378" t="s">
        <v>872</v>
      </c>
      <c r="F22" s="1305" t="str">
        <f>IF(①海外研修実施希望申込書!D7=①海外研修実施希望申込書!P1,'⑤海外研修実施計画の概要（新興国）'!B61,'⑤海外研修実施計画の概要 (ゼロエミ)'!B61)</f>
        <v>各職場のリーダークラスを選出</v>
      </c>
      <c r="G22" s="1305"/>
      <c r="H22" s="1305"/>
      <c r="I22" s="1305"/>
      <c r="J22" s="1305"/>
      <c r="K22" s="1305"/>
      <c r="L22" s="1305"/>
      <c r="M22" s="1305"/>
      <c r="N22" s="1305"/>
      <c r="O22" s="1305"/>
      <c r="P22" s="1305"/>
      <c r="Q22" s="1305"/>
      <c r="R22" s="1305"/>
      <c r="S22" s="1306"/>
    </row>
    <row r="23" spans="1:19" ht="17.25" customHeight="1">
      <c r="A23" s="15" t="s">
        <v>47</v>
      </c>
      <c r="B23" s="1173" t="s">
        <v>672</v>
      </c>
      <c r="C23" s="1174"/>
      <c r="D23" s="1174"/>
      <c r="E23" s="1174"/>
      <c r="F23" s="1174"/>
      <c r="G23" s="1174"/>
      <c r="H23" s="1174"/>
      <c r="I23" s="1174"/>
      <c r="J23" s="1174"/>
      <c r="K23" s="1174"/>
      <c r="L23" s="1174"/>
      <c r="M23" s="1174"/>
      <c r="N23" s="1174"/>
      <c r="O23" s="1174"/>
      <c r="P23" s="1174"/>
      <c r="Q23" s="1174"/>
      <c r="R23" s="1174"/>
      <c r="S23" s="1174"/>
    </row>
    <row r="24" spans="1:19" ht="17.25" customHeight="1">
      <c r="A24" s="35"/>
      <c r="B24" s="1175" t="str">
        <f>IF(①海外研修実施希望申込書!D7=①海外研修実施希望申込書!P1,'⑤海外研修実施計画の概要（新興国）'!B17,'⑤海外研修実施計画の概要 (ゼロエミ)'!B17)</f>
        <v>納期遅れ、品質不良などの製造工程における課題の原因の一つに、各職場における計画的な生産に対する意識の低さが挙げられている。そこで、現場リーダーに対して生産管理の必要性を理解してさせ、生産計画作成における基本的な考え方を習得させる。</v>
      </c>
      <c r="C24" s="1176"/>
      <c r="D24" s="1176"/>
      <c r="E24" s="1176"/>
      <c r="F24" s="1176"/>
      <c r="G24" s="1176"/>
      <c r="H24" s="1176"/>
      <c r="I24" s="1176"/>
      <c r="J24" s="1176"/>
      <c r="K24" s="1176"/>
      <c r="L24" s="1176"/>
      <c r="M24" s="1176"/>
      <c r="N24" s="1176"/>
      <c r="O24" s="1176"/>
      <c r="P24" s="1176"/>
      <c r="Q24" s="1176"/>
      <c r="R24" s="1176"/>
      <c r="S24" s="1176"/>
    </row>
    <row r="25" spans="1:19" ht="17.25" customHeight="1">
      <c r="A25" s="35"/>
      <c r="B25" s="1177"/>
      <c r="C25" s="1178"/>
      <c r="D25" s="1178"/>
      <c r="E25" s="1178"/>
      <c r="F25" s="1178"/>
      <c r="G25" s="1178"/>
      <c r="H25" s="1178"/>
      <c r="I25" s="1178"/>
      <c r="J25" s="1178"/>
      <c r="K25" s="1178"/>
      <c r="L25" s="1178"/>
      <c r="M25" s="1178"/>
      <c r="N25" s="1178"/>
      <c r="O25" s="1178"/>
      <c r="P25" s="1178"/>
      <c r="Q25" s="1178"/>
      <c r="R25" s="1178"/>
      <c r="S25" s="1178"/>
    </row>
    <row r="26" spans="1:19" ht="17.25" customHeight="1">
      <c r="A26" s="35"/>
      <c r="B26" s="1177"/>
      <c r="C26" s="1178"/>
      <c r="D26" s="1178"/>
      <c r="E26" s="1178"/>
      <c r="F26" s="1178"/>
      <c r="G26" s="1178"/>
      <c r="H26" s="1178"/>
      <c r="I26" s="1178"/>
      <c r="J26" s="1178"/>
      <c r="K26" s="1178"/>
      <c r="L26" s="1178"/>
      <c r="M26" s="1178"/>
      <c r="N26" s="1178"/>
      <c r="O26" s="1178"/>
      <c r="P26" s="1178"/>
      <c r="Q26" s="1178"/>
      <c r="R26" s="1178"/>
      <c r="S26" s="1178"/>
    </row>
    <row r="27" spans="1:19" ht="17.25" customHeight="1">
      <c r="A27" s="36"/>
      <c r="B27" s="1177"/>
      <c r="C27" s="1178"/>
      <c r="D27" s="1178"/>
      <c r="E27" s="1178"/>
      <c r="F27" s="1178"/>
      <c r="G27" s="1178"/>
      <c r="H27" s="1178"/>
      <c r="I27" s="1178"/>
      <c r="J27" s="1178"/>
      <c r="K27" s="1178"/>
      <c r="L27" s="1178"/>
      <c r="M27" s="1178"/>
      <c r="N27" s="1178"/>
      <c r="O27" s="1178"/>
      <c r="P27" s="1178"/>
      <c r="Q27" s="1178"/>
      <c r="R27" s="1178"/>
      <c r="S27" s="1178"/>
    </row>
    <row r="28" spans="1:19" ht="17.25" customHeight="1">
      <c r="A28" s="15" t="s">
        <v>55</v>
      </c>
      <c r="B28" s="1173" t="s">
        <v>719</v>
      </c>
      <c r="C28" s="1174"/>
      <c r="D28" s="1174"/>
      <c r="E28" s="1174"/>
      <c r="F28" s="1174"/>
      <c r="G28" s="1174"/>
      <c r="H28" s="1174"/>
      <c r="I28" s="1174"/>
      <c r="J28" s="1174"/>
      <c r="K28" s="1174"/>
      <c r="L28" s="1174"/>
      <c r="M28" s="1174"/>
      <c r="N28" s="1174"/>
      <c r="O28" s="1174"/>
      <c r="P28" s="1174"/>
      <c r="Q28" s="1174"/>
      <c r="R28" s="1174"/>
      <c r="S28" s="1174"/>
    </row>
    <row r="29" spans="1:19" ht="17.25" customHeight="1">
      <c r="A29" s="35"/>
      <c r="B29" s="1175" t="str">
        <f>IF(①海外研修実施希望申込書!D7=①海外研修実施希望申込書!P1,'⑤海外研修実施計画の概要（新興国）'!B22,'⑤海外研修実施計画の概要 (ゼロエミ)'!B22)</f>
        <v>1. 生産管理の必要性
2. 生産管理の概要
3. 生産計画の作り方</v>
      </c>
      <c r="C29" s="1176"/>
      <c r="D29" s="1176"/>
      <c r="E29" s="1176"/>
      <c r="F29" s="1176"/>
      <c r="G29" s="1176"/>
      <c r="H29" s="1176"/>
      <c r="I29" s="1176"/>
      <c r="J29" s="1176"/>
      <c r="K29" s="1176"/>
      <c r="L29" s="1176"/>
      <c r="M29" s="1176"/>
      <c r="N29" s="1176"/>
      <c r="O29" s="1176"/>
      <c r="P29" s="1176"/>
      <c r="Q29" s="1176"/>
      <c r="R29" s="1176"/>
      <c r="S29" s="1176"/>
    </row>
    <row r="30" spans="1:19" ht="17.25" customHeight="1">
      <c r="A30" s="35"/>
      <c r="B30" s="1177"/>
      <c r="C30" s="1178"/>
      <c r="D30" s="1178"/>
      <c r="E30" s="1178"/>
      <c r="F30" s="1178"/>
      <c r="G30" s="1178"/>
      <c r="H30" s="1178"/>
      <c r="I30" s="1178"/>
      <c r="J30" s="1178"/>
      <c r="K30" s="1178"/>
      <c r="L30" s="1178"/>
      <c r="M30" s="1178"/>
      <c r="N30" s="1178"/>
      <c r="O30" s="1178"/>
      <c r="P30" s="1178"/>
      <c r="Q30" s="1178"/>
      <c r="R30" s="1178"/>
      <c r="S30" s="1178"/>
    </row>
    <row r="31" spans="1:19" ht="17.25" customHeight="1">
      <c r="A31" s="35"/>
      <c r="B31" s="1177"/>
      <c r="C31" s="1178"/>
      <c r="D31" s="1178"/>
      <c r="E31" s="1178"/>
      <c r="F31" s="1178"/>
      <c r="G31" s="1178"/>
      <c r="H31" s="1178"/>
      <c r="I31" s="1178"/>
      <c r="J31" s="1178"/>
      <c r="K31" s="1178"/>
      <c r="L31" s="1178"/>
      <c r="M31" s="1178"/>
      <c r="N31" s="1178"/>
      <c r="O31" s="1178"/>
      <c r="P31" s="1178"/>
      <c r="Q31" s="1178"/>
      <c r="R31" s="1178"/>
      <c r="S31" s="1178"/>
    </row>
    <row r="32" spans="1:19" ht="17.25" customHeight="1">
      <c r="A32" s="36"/>
      <c r="B32" s="1177"/>
      <c r="C32" s="1178"/>
      <c r="D32" s="1178"/>
      <c r="E32" s="1178"/>
      <c r="F32" s="1178"/>
      <c r="G32" s="1178"/>
      <c r="H32" s="1178"/>
      <c r="I32" s="1178"/>
      <c r="J32" s="1178"/>
      <c r="K32" s="1178"/>
      <c r="L32" s="1178"/>
      <c r="M32" s="1178"/>
      <c r="N32" s="1178"/>
      <c r="O32" s="1178"/>
      <c r="P32" s="1178"/>
      <c r="Q32" s="1178"/>
      <c r="R32" s="1178"/>
      <c r="S32" s="1178"/>
    </row>
    <row r="33" spans="1:19" ht="17.25" customHeight="1">
      <c r="A33" s="15" t="s">
        <v>57</v>
      </c>
      <c r="B33" s="1173" t="s">
        <v>64</v>
      </c>
      <c r="C33" s="1174"/>
      <c r="D33" s="1174"/>
      <c r="E33" s="1174"/>
      <c r="F33" s="1174"/>
      <c r="G33" s="1174"/>
      <c r="H33" s="1174"/>
      <c r="I33" s="1174"/>
      <c r="J33" s="1174"/>
      <c r="K33" s="1174"/>
      <c r="L33" s="1174"/>
      <c r="M33" s="1174"/>
      <c r="N33" s="1174"/>
      <c r="O33" s="1174"/>
      <c r="P33" s="1174"/>
      <c r="Q33" s="1174"/>
      <c r="R33" s="1174"/>
      <c r="S33" s="1174"/>
    </row>
    <row r="34" spans="1:19" ht="17.25" customHeight="1">
      <c r="A34" s="35"/>
      <c r="B34" s="1189" t="s">
        <v>65</v>
      </c>
      <c r="C34" s="1189"/>
      <c r="D34" s="1189"/>
      <c r="E34" s="561">
        <f>①海外研修実施希望申込書!D64</f>
        <v>2</v>
      </c>
      <c r="G34" s="1189" t="s">
        <v>66</v>
      </c>
      <c r="H34" s="1189"/>
      <c r="I34" s="1208" t="str">
        <f>①海外研修実施希望申込書!H64</f>
        <v>日本語</v>
      </c>
      <c r="J34" s="1208"/>
      <c r="K34" s="1208"/>
      <c r="L34" s="1208"/>
      <c r="M34" s="1208"/>
      <c r="N34" s="1208"/>
      <c r="S34" s="27"/>
    </row>
    <row r="35" spans="1:19" ht="17.25" customHeight="1">
      <c r="A35" s="35"/>
      <c r="B35" s="3" t="s">
        <v>442</v>
      </c>
      <c r="E35" s="561">
        <f>①海外研修実施希望申込書!D65</f>
        <v>0</v>
      </c>
      <c r="F35" s="196"/>
      <c r="G35" s="196"/>
      <c r="H35" s="196"/>
      <c r="I35" s="26"/>
      <c r="J35" s="26"/>
      <c r="K35" s="26"/>
      <c r="L35" s="26"/>
      <c r="M35" s="26"/>
      <c r="N35" s="26"/>
      <c r="S35" s="27"/>
    </row>
    <row r="36" spans="1:19" ht="17.25" customHeight="1">
      <c r="A36" s="35"/>
      <c r="B36" s="1190" t="s">
        <v>67</v>
      </c>
      <c r="C36" s="1190"/>
      <c r="D36" s="1190"/>
      <c r="E36" s="1241" t="str">
        <f>①海外研修実施希望申込書!D66</f>
        <v>日本語</v>
      </c>
      <c r="F36" s="1241"/>
      <c r="G36" s="1241"/>
      <c r="H36" s="1241"/>
      <c r="I36" s="10" t="str">
        <f>①海外研修実施希望申込書!G66</f>
        <v>⇔</v>
      </c>
      <c r="J36" s="1241" t="str">
        <f>①海外研修実施希望申込書!H66</f>
        <v>インドネシア語</v>
      </c>
      <c r="K36" s="1241"/>
      <c r="L36" s="1241"/>
      <c r="M36" s="1241"/>
      <c r="N36" s="1241"/>
      <c r="O36" s="1241"/>
      <c r="S36" s="27"/>
    </row>
    <row r="37" spans="1:19" ht="17.25" customHeight="1">
      <c r="A37" s="35"/>
      <c r="B37" s="30"/>
      <c r="C37" s="872" t="s">
        <v>1177</v>
      </c>
      <c r="D37" s="872"/>
      <c r="E37" s="872"/>
      <c r="F37" s="872" t="s">
        <v>1175</v>
      </c>
      <c r="G37" s="872"/>
      <c r="H37" s="872"/>
      <c r="I37" s="872"/>
      <c r="J37" s="872"/>
      <c r="K37" s="872"/>
      <c r="L37" s="872"/>
      <c r="M37" s="872"/>
      <c r="N37" s="872"/>
      <c r="O37" s="872"/>
      <c r="P37" s="872"/>
      <c r="Q37" s="1210" t="s">
        <v>1176</v>
      </c>
      <c r="R37" s="1210"/>
      <c r="S37" s="1210"/>
    </row>
    <row r="38" spans="1:19" ht="17.25" customHeight="1">
      <c r="A38" s="35"/>
      <c r="B38" s="18" t="s">
        <v>17</v>
      </c>
      <c r="C38" s="1278">
        <f>IF(①海外研修実施希望申込書!D7=①海外研修実施希望申込書!P1,'⑤海外研修実施計画の概要（新興国）'!C31,'⑤海外研修実施計画の概要 (ゼロエミ)'!C31)</f>
        <v>0</v>
      </c>
      <c r="D38" s="1278"/>
      <c r="E38" s="1278"/>
      <c r="F38" s="1279">
        <f>IF(①海外研修実施希望申込書!D7=①海外研修実施希望申込書!P1,'⑤海外研修実施計画の概要（新興国）'!F31,'⑤海外研修実施計画の概要 (ゼロエミ)'!F31)</f>
        <v>0</v>
      </c>
      <c r="G38" s="1279"/>
      <c r="H38" s="1279"/>
      <c r="I38" s="1279"/>
      <c r="J38" s="1279"/>
      <c r="K38" s="1279"/>
      <c r="L38" s="1279"/>
      <c r="M38" s="1279"/>
      <c r="N38" s="1279"/>
      <c r="O38" s="1279"/>
      <c r="P38" s="1279"/>
      <c r="Q38" s="1281">
        <f>IF(①海外研修実施希望申込書!D7=①海外研修実施希望申込書!P1,'⑤海外研修実施計画の概要（新興国）'!Q31,'⑤海外研修実施計画の概要 (ゼロエミ)'!Q31)</f>
        <v>0</v>
      </c>
      <c r="R38" s="1281"/>
      <c r="S38" s="1281"/>
    </row>
    <row r="39" spans="1:19" ht="17.25" customHeight="1">
      <c r="A39" s="35"/>
      <c r="B39" s="21" t="s">
        <v>18</v>
      </c>
      <c r="C39" s="1278">
        <f>IF(①海外研修実施希望申込書!D7=①海外研修実施希望申込書!P1,'⑤海外研修実施計画の概要（新興国）'!C32,'⑤海外研修実施計画の概要 (ゼロエミ)'!C32)</f>
        <v>0</v>
      </c>
      <c r="D39" s="1278"/>
      <c r="E39" s="1278"/>
      <c r="F39" s="1279">
        <f>IF(①海外研修実施希望申込書!D7=①海外研修実施希望申込書!P1,'⑤海外研修実施計画の概要（新興国）'!F32,'⑤海外研修実施計画の概要 (ゼロエミ)'!F32)</f>
        <v>0</v>
      </c>
      <c r="G39" s="1279"/>
      <c r="H39" s="1279"/>
      <c r="I39" s="1279"/>
      <c r="J39" s="1279"/>
      <c r="K39" s="1279"/>
      <c r="L39" s="1279"/>
      <c r="M39" s="1279"/>
      <c r="N39" s="1279"/>
      <c r="O39" s="1279"/>
      <c r="P39" s="1279"/>
      <c r="Q39" s="1280">
        <f>IF(①海外研修実施希望申込書!D7=①海外研修実施希望申込書!P1,'⑤海外研修実施計画の概要（新興国）'!Q32,'⑤海外研修実施計画の概要 (ゼロエミ)'!Q32)</f>
        <v>0</v>
      </c>
      <c r="R39" s="1280"/>
      <c r="S39" s="1280"/>
    </row>
    <row r="40" spans="1:19" ht="17.25" customHeight="1">
      <c r="A40" s="35"/>
      <c r="B40" s="21" t="s">
        <v>19</v>
      </c>
      <c r="C40" s="1278">
        <f>IF(①海外研修実施希望申込書!D7=①海外研修実施希望申込書!P1,'⑤海外研修実施計画の概要（新興国）'!C33,'⑤海外研修実施計画の概要 (ゼロエミ)'!C33)</f>
        <v>0</v>
      </c>
      <c r="D40" s="1278"/>
      <c r="E40" s="1278"/>
      <c r="F40" s="1279">
        <f>IF(①海外研修実施希望申込書!D7=①海外研修実施希望申込書!P1,'⑤海外研修実施計画の概要（新興国）'!F33,'⑤海外研修実施計画の概要 (ゼロエミ)'!F33)</f>
        <v>0</v>
      </c>
      <c r="G40" s="1279"/>
      <c r="H40" s="1279"/>
      <c r="I40" s="1279"/>
      <c r="J40" s="1279"/>
      <c r="K40" s="1279"/>
      <c r="L40" s="1279"/>
      <c r="M40" s="1279"/>
      <c r="N40" s="1279"/>
      <c r="O40" s="1279"/>
      <c r="P40" s="1279"/>
      <c r="Q40" s="1280">
        <f>IF(①海外研修実施希望申込書!D7=①海外研修実施希望申込書!P1,'⑤海外研修実施計画の概要（新興国）'!Q33,'⑤海外研修実施計画の概要 (ゼロエミ)'!Q33)</f>
        <v>0</v>
      </c>
      <c r="R40" s="1280"/>
      <c r="S40" s="1280"/>
    </row>
    <row r="41" spans="1:19" ht="17.25" customHeight="1">
      <c r="A41" s="35"/>
      <c r="B41" s="21" t="s">
        <v>494</v>
      </c>
      <c r="C41" s="1278">
        <f>IF(①海外研修実施希望申込書!D8=①海外研修実施希望申込書!P2,'⑤海外研修実施計画の概要（新興国）'!C34,'⑤海外研修実施計画の概要 (ゼロエミ)'!C34)</f>
        <v>0</v>
      </c>
      <c r="D41" s="1278"/>
      <c r="E41" s="1278"/>
      <c r="F41" s="1279">
        <f>IF(①海外研修実施希望申込書!D8=①海外研修実施希望申込書!P2,'⑤海外研修実施計画の概要（新興国）'!F34,'⑤海外研修実施計画の概要 (ゼロエミ)'!F34)</f>
        <v>0</v>
      </c>
      <c r="G41" s="1279"/>
      <c r="H41" s="1279"/>
      <c r="I41" s="1279"/>
      <c r="J41" s="1279"/>
      <c r="K41" s="1279"/>
      <c r="L41" s="1279"/>
      <c r="M41" s="1279"/>
      <c r="N41" s="1279"/>
      <c r="O41" s="1279"/>
      <c r="P41" s="1279"/>
      <c r="Q41" s="1280">
        <f>IF(①海外研修実施希望申込書!D8=①海外研修実施希望申込書!P2,'⑤海外研修実施計画の概要（新興国）'!Q34,'⑤海外研修実施計画の概要 (ゼロエミ)'!Q34)</f>
        <v>0</v>
      </c>
      <c r="R41" s="1280"/>
      <c r="S41" s="1280"/>
    </row>
    <row r="42" spans="1:19" ht="17.25" customHeight="1">
      <c r="A42" s="36"/>
      <c r="B42" s="21" t="s">
        <v>1307</v>
      </c>
      <c r="C42" s="1278">
        <f>IF(①海外研修実施希望申込書!D9=①海外研修実施希望申込書!P3,'⑤海外研修実施計画の概要（新興国）'!C35,'⑤海外研修実施計画の概要 (ゼロエミ)'!C35)</f>
        <v>0</v>
      </c>
      <c r="D42" s="1278"/>
      <c r="E42" s="1278"/>
      <c r="F42" s="1279">
        <f>IF(①海外研修実施希望申込書!D9=①海外研修実施希望申込書!P3,'⑤海外研修実施計画の概要（新興国）'!F35,'⑤海外研修実施計画の概要 (ゼロエミ)'!F35)</f>
        <v>0</v>
      </c>
      <c r="G42" s="1279"/>
      <c r="H42" s="1279"/>
      <c r="I42" s="1279"/>
      <c r="J42" s="1279"/>
      <c r="K42" s="1279"/>
      <c r="L42" s="1279"/>
      <c r="M42" s="1279"/>
      <c r="N42" s="1279"/>
      <c r="O42" s="1279"/>
      <c r="P42" s="1279"/>
      <c r="Q42" s="1280">
        <f>IF(①海外研修実施希望申込書!D9=①海外研修実施希望申込書!P3,'⑤海外研修実施計画の概要（新興国）'!Q35,'⑤海外研修実施計画の概要 (ゼロエミ)'!Q35)</f>
        <v>0</v>
      </c>
      <c r="R42" s="1280"/>
      <c r="S42" s="1280"/>
    </row>
    <row r="43" spans="1:19" ht="17.25" customHeight="1">
      <c r="A43" s="15" t="s">
        <v>59</v>
      </c>
      <c r="B43" s="1173" t="s">
        <v>673</v>
      </c>
      <c r="C43" s="1174"/>
      <c r="D43" s="1174"/>
      <c r="E43" s="1174"/>
      <c r="F43" s="1174"/>
      <c r="G43" s="1174"/>
      <c r="H43" s="1174"/>
      <c r="I43" s="1174"/>
      <c r="J43" s="1174"/>
      <c r="K43" s="1174"/>
      <c r="L43" s="1174"/>
      <c r="M43" s="1174"/>
      <c r="N43" s="1174"/>
      <c r="O43" s="1174"/>
      <c r="P43" s="1174"/>
      <c r="Q43" s="1174"/>
      <c r="R43" s="1174"/>
      <c r="S43" s="1174"/>
    </row>
    <row r="44" spans="1:19" ht="5.25" customHeight="1">
      <c r="A44" s="35"/>
      <c r="B44" s="1196"/>
      <c r="C44" s="1234"/>
      <c r="D44" s="1234"/>
      <c r="E44" s="1234"/>
      <c r="F44" s="1234"/>
      <c r="G44" s="1234"/>
      <c r="H44" s="1234"/>
      <c r="I44" s="1234"/>
      <c r="J44" s="1234"/>
      <c r="K44" s="1234"/>
      <c r="L44" s="1234"/>
      <c r="M44" s="1234"/>
      <c r="N44" s="1234"/>
      <c r="O44" s="1234"/>
      <c r="P44" s="1234"/>
      <c r="Q44" s="1234"/>
      <c r="R44" s="1234"/>
      <c r="S44" s="1234"/>
    </row>
    <row r="45" spans="1:19" ht="17.25" customHeight="1">
      <c r="A45" s="35"/>
      <c r="B45" s="1282">
        <f>IF(①海外研修実施希望申込書!D7=①海外研修実施希望申込書!P1,'⑤海外研修実施計画の概要（新興国）'!B38,'⑤海外研修実施計画の概要 (ゼロエミ)'!B38)</f>
        <v>0</v>
      </c>
      <c r="C45" s="1176"/>
      <c r="D45" s="1176"/>
      <c r="E45" s="1176"/>
      <c r="F45" s="1176"/>
      <c r="G45" s="1176"/>
      <c r="H45" s="1176"/>
      <c r="I45" s="1176"/>
      <c r="J45" s="1176"/>
      <c r="K45" s="1176"/>
      <c r="L45" s="1176"/>
      <c r="M45" s="1176"/>
      <c r="N45" s="1176"/>
      <c r="O45" s="1176"/>
      <c r="P45" s="1176"/>
      <c r="Q45" s="1176"/>
      <c r="R45" s="1176"/>
      <c r="S45" s="1176"/>
    </row>
    <row r="46" spans="1:19" ht="17.25" customHeight="1">
      <c r="A46" s="35"/>
      <c r="B46" s="1177"/>
      <c r="C46" s="1178"/>
      <c r="D46" s="1178"/>
      <c r="E46" s="1178"/>
      <c r="F46" s="1178"/>
      <c r="G46" s="1178"/>
      <c r="H46" s="1178"/>
      <c r="I46" s="1178"/>
      <c r="J46" s="1178"/>
      <c r="K46" s="1178"/>
      <c r="L46" s="1178"/>
      <c r="M46" s="1178"/>
      <c r="N46" s="1178"/>
      <c r="O46" s="1178"/>
      <c r="P46" s="1178"/>
      <c r="Q46" s="1178"/>
      <c r="R46" s="1178"/>
      <c r="S46" s="1178"/>
    </row>
    <row r="47" spans="1:19" ht="17.25" customHeight="1">
      <c r="A47" s="35"/>
      <c r="B47" s="1177"/>
      <c r="C47" s="1178"/>
      <c r="D47" s="1178"/>
      <c r="E47" s="1178"/>
      <c r="F47" s="1178"/>
      <c r="G47" s="1178"/>
      <c r="H47" s="1178"/>
      <c r="I47" s="1178"/>
      <c r="J47" s="1178"/>
      <c r="K47" s="1178"/>
      <c r="L47" s="1178"/>
      <c r="M47" s="1178"/>
      <c r="N47" s="1178"/>
      <c r="O47" s="1178"/>
      <c r="P47" s="1178"/>
      <c r="Q47" s="1178"/>
      <c r="R47" s="1178"/>
      <c r="S47" s="1178"/>
    </row>
    <row r="48" spans="1:19" ht="17.25" customHeight="1">
      <c r="A48" s="39"/>
      <c r="B48" s="1283"/>
      <c r="C48" s="1284"/>
      <c r="D48" s="1284"/>
      <c r="E48" s="1284"/>
      <c r="F48" s="1284"/>
      <c r="G48" s="1284"/>
      <c r="H48" s="1284"/>
      <c r="I48" s="1284"/>
      <c r="J48" s="1284"/>
      <c r="K48" s="1284"/>
      <c r="L48" s="1284"/>
      <c r="M48" s="1284"/>
      <c r="N48" s="1284"/>
      <c r="O48" s="1284"/>
      <c r="P48" s="1284"/>
      <c r="Q48" s="1284"/>
      <c r="R48" s="1284"/>
      <c r="S48" s="1284"/>
    </row>
    <row r="49" spans="1:19" ht="17.25" hidden="1" customHeight="1">
      <c r="A49" s="35"/>
      <c r="B49" s="1196" t="s">
        <v>359</v>
      </c>
      <c r="C49" s="1234"/>
      <c r="D49" s="1234"/>
      <c r="E49" s="1234"/>
      <c r="F49" s="1234"/>
      <c r="G49" s="1234"/>
      <c r="H49" s="1234"/>
      <c r="I49" s="1234"/>
      <c r="J49" s="1234"/>
      <c r="K49" s="1234"/>
      <c r="L49" s="1234"/>
      <c r="M49" s="1234"/>
      <c r="N49" s="1234"/>
      <c r="O49" s="1234"/>
      <c r="P49" s="1234"/>
      <c r="Q49" s="1234"/>
      <c r="R49" s="1234"/>
      <c r="S49" s="1234"/>
    </row>
    <row r="50" spans="1:19" ht="17.25" hidden="1" customHeight="1">
      <c r="A50" s="35"/>
      <c r="B50" s="1235"/>
      <c r="C50" s="1236"/>
      <c r="D50" s="1236"/>
      <c r="E50" s="1236"/>
      <c r="F50" s="1236"/>
      <c r="G50" s="1236"/>
      <c r="H50" s="1236"/>
      <c r="I50" s="1236"/>
      <c r="J50" s="1236"/>
      <c r="K50" s="1236"/>
      <c r="L50" s="1236"/>
      <c r="M50" s="1236"/>
      <c r="N50" s="1236"/>
      <c r="O50" s="1236"/>
      <c r="P50" s="1236"/>
      <c r="Q50" s="1236"/>
      <c r="R50" s="1236"/>
      <c r="S50" s="1236"/>
    </row>
    <row r="51" spans="1:19" ht="17.25" hidden="1" customHeight="1">
      <c r="A51" s="35"/>
      <c r="B51" s="1237"/>
      <c r="C51" s="1238"/>
      <c r="D51" s="1238"/>
      <c r="E51" s="1238"/>
      <c r="F51" s="1238"/>
      <c r="G51" s="1238"/>
      <c r="H51" s="1238"/>
      <c r="I51" s="1238"/>
      <c r="J51" s="1238"/>
      <c r="K51" s="1238"/>
      <c r="L51" s="1238"/>
      <c r="M51" s="1238"/>
      <c r="N51" s="1238"/>
      <c r="O51" s="1238"/>
      <c r="P51" s="1238"/>
      <c r="Q51" s="1238"/>
      <c r="R51" s="1238"/>
      <c r="S51" s="1238"/>
    </row>
    <row r="52" spans="1:19" ht="17.25" hidden="1" customHeight="1">
      <c r="A52" s="35"/>
      <c r="B52" s="1237"/>
      <c r="C52" s="1238"/>
      <c r="D52" s="1238"/>
      <c r="E52" s="1238"/>
      <c r="F52" s="1238"/>
      <c r="G52" s="1238"/>
      <c r="H52" s="1238"/>
      <c r="I52" s="1238"/>
      <c r="J52" s="1238"/>
      <c r="K52" s="1238"/>
      <c r="L52" s="1238"/>
      <c r="M52" s="1238"/>
      <c r="N52" s="1238"/>
      <c r="O52" s="1238"/>
      <c r="P52" s="1238"/>
      <c r="Q52" s="1238"/>
      <c r="R52" s="1238"/>
      <c r="S52" s="1238"/>
    </row>
    <row r="53" spans="1:19" ht="17.25" hidden="1" customHeight="1">
      <c r="A53" s="36"/>
      <c r="B53" s="1237"/>
      <c r="C53" s="1238"/>
      <c r="D53" s="1238"/>
      <c r="E53" s="1238"/>
      <c r="F53" s="1238"/>
      <c r="G53" s="1238"/>
      <c r="H53" s="1238"/>
      <c r="I53" s="1238"/>
      <c r="J53" s="1238"/>
      <c r="K53" s="1238"/>
      <c r="L53" s="1238"/>
      <c r="M53" s="1238"/>
      <c r="N53" s="1238"/>
      <c r="O53" s="1238"/>
      <c r="P53" s="1238"/>
      <c r="Q53" s="1238"/>
      <c r="R53" s="1238"/>
      <c r="S53" s="1238"/>
    </row>
    <row r="54" spans="1:19" ht="17.25" hidden="1" customHeight="1">
      <c r="A54" s="15" t="s">
        <v>63</v>
      </c>
      <c r="B54" s="1173" t="s">
        <v>721</v>
      </c>
      <c r="C54" s="1174"/>
      <c r="D54" s="1174"/>
      <c r="E54" s="1174"/>
      <c r="F54" s="1174"/>
      <c r="G54" s="1174"/>
      <c r="H54" s="1174"/>
      <c r="I54" s="1174"/>
      <c r="J54" s="1174"/>
      <c r="K54" s="1174"/>
      <c r="L54" s="1174"/>
      <c r="M54" s="1174"/>
      <c r="N54" s="1174"/>
      <c r="O54" s="1174"/>
      <c r="P54" s="1174"/>
      <c r="Q54" s="1174"/>
      <c r="R54" s="1174"/>
      <c r="S54" s="1174"/>
    </row>
    <row r="55" spans="1:19" ht="17.25" hidden="1" customHeight="1">
      <c r="A55" s="54"/>
      <c r="B55" s="92" t="s">
        <v>722</v>
      </c>
      <c r="C55" s="92"/>
      <c r="D55" s="1303"/>
      <c r="E55" s="1303"/>
      <c r="F55" s="1303"/>
      <c r="G55" s="1303"/>
      <c r="H55" s="1303"/>
      <c r="I55" s="1303"/>
      <c r="J55" s="1303"/>
      <c r="K55" s="1303"/>
      <c r="L55" s="1303"/>
      <c r="M55" s="1303"/>
      <c r="N55" s="1303"/>
      <c r="O55" s="1303"/>
      <c r="P55" s="1303"/>
      <c r="Q55" s="1303"/>
      <c r="R55" s="1303"/>
      <c r="S55" s="1304"/>
    </row>
    <row r="56" spans="1:19" ht="17.25" hidden="1" customHeight="1">
      <c r="A56" s="35"/>
      <c r="B56" s="4" t="str">
        <f>IF(①海外研修実施希望申込書!D58="公募","☑","□")</f>
        <v>□</v>
      </c>
      <c r="C56" s="1242" t="s">
        <v>154</v>
      </c>
      <c r="D56" s="1242"/>
      <c r="E56" s="1229" t="str">
        <f>IF(①海外研修実施希望申込書!D58="公募",①海外研修実施希望申込書!J27,"")</f>
        <v/>
      </c>
      <c r="F56" s="1229"/>
      <c r="G56" s="1229"/>
      <c r="H56" s="1229"/>
      <c r="S56" s="27"/>
    </row>
    <row r="57" spans="1:19" ht="17.25" hidden="1" customHeight="1">
      <c r="A57" s="35"/>
      <c r="C57" s="10" t="s">
        <v>17</v>
      </c>
      <c r="D57" s="3" t="s">
        <v>289</v>
      </c>
      <c r="F57" s="4" t="s">
        <v>153</v>
      </c>
      <c r="G57" s="1189" t="s">
        <v>29</v>
      </c>
      <c r="H57" s="1189"/>
      <c r="I57" s="1189"/>
      <c r="J57" s="1189"/>
      <c r="K57" s="1189"/>
      <c r="S57" s="27"/>
    </row>
    <row r="58" spans="1:19" ht="17.25" hidden="1" customHeight="1">
      <c r="A58" s="35"/>
      <c r="F58" s="4" t="s">
        <v>153</v>
      </c>
      <c r="G58" s="1189" t="s">
        <v>30</v>
      </c>
      <c r="H58" s="1189"/>
      <c r="I58" s="1189"/>
      <c r="J58" s="1189"/>
      <c r="K58" s="1189"/>
      <c r="L58" s="4" t="s">
        <v>190</v>
      </c>
      <c r="M58" s="1250"/>
      <c r="N58" s="1250"/>
      <c r="O58" s="1250"/>
      <c r="P58" s="1250"/>
      <c r="Q58" s="1250"/>
      <c r="R58" s="1250"/>
      <c r="S58" s="27" t="s">
        <v>191</v>
      </c>
    </row>
    <row r="59" spans="1:19" ht="17.25" hidden="1" customHeight="1">
      <c r="A59" s="35"/>
      <c r="F59" s="4" t="s">
        <v>153</v>
      </c>
      <c r="G59" s="1189" t="s">
        <v>157</v>
      </c>
      <c r="H59" s="1189"/>
      <c r="I59" s="1189"/>
      <c r="J59" s="1189"/>
      <c r="K59" s="1189"/>
      <c r="L59" s="4" t="s">
        <v>190</v>
      </c>
      <c r="M59" s="1250" t="s">
        <v>193</v>
      </c>
      <c r="N59" s="1250"/>
      <c r="O59" s="1250"/>
      <c r="P59" s="1250"/>
      <c r="Q59" s="1250"/>
      <c r="R59" s="1250"/>
      <c r="S59" s="27" t="s">
        <v>191</v>
      </c>
    </row>
    <row r="60" spans="1:19" ht="17.25" hidden="1" customHeight="1">
      <c r="A60" s="35"/>
      <c r="F60" s="4" t="s">
        <v>153</v>
      </c>
      <c r="G60" s="1189" t="s">
        <v>31</v>
      </c>
      <c r="H60" s="1189"/>
      <c r="I60" s="1189"/>
      <c r="J60" s="1189"/>
      <c r="K60" s="1189"/>
      <c r="L60" s="4" t="s">
        <v>190</v>
      </c>
      <c r="M60" s="1250"/>
      <c r="N60" s="1250"/>
      <c r="O60" s="1250"/>
      <c r="P60" s="1250"/>
      <c r="Q60" s="1250"/>
      <c r="R60" s="1250"/>
      <c r="S60" s="27" t="s">
        <v>191</v>
      </c>
    </row>
    <row r="61" spans="1:19" ht="17.25" hidden="1" customHeight="1">
      <c r="A61" s="35"/>
      <c r="C61" s="10" t="s">
        <v>18</v>
      </c>
      <c r="D61" s="3" t="s">
        <v>291</v>
      </c>
      <c r="F61" s="4" t="s">
        <v>153</v>
      </c>
      <c r="G61" s="1189" t="s">
        <v>32</v>
      </c>
      <c r="H61" s="1189"/>
      <c r="I61" s="1189"/>
      <c r="J61" s="1189"/>
      <c r="K61" s="1189"/>
      <c r="L61" s="4"/>
      <c r="M61" s="26"/>
      <c r="N61" s="26"/>
      <c r="O61" s="26"/>
      <c r="P61" s="26"/>
      <c r="Q61" s="26"/>
      <c r="R61" s="26"/>
      <c r="S61" s="27"/>
    </row>
    <row r="62" spans="1:19" ht="17.25" hidden="1" customHeight="1">
      <c r="A62" s="35"/>
      <c r="F62" s="4" t="s">
        <v>153</v>
      </c>
      <c r="G62" s="1189" t="s">
        <v>160</v>
      </c>
      <c r="H62" s="1189"/>
      <c r="I62" s="1189"/>
      <c r="J62" s="1189"/>
      <c r="K62" s="1189"/>
      <c r="L62" s="4"/>
      <c r="M62" s="26"/>
      <c r="N62" s="26"/>
      <c r="O62" s="26"/>
      <c r="P62" s="26"/>
      <c r="Q62" s="26"/>
      <c r="R62" s="26"/>
      <c r="S62" s="27"/>
    </row>
    <row r="63" spans="1:19" ht="17.25" hidden="1" customHeight="1">
      <c r="A63" s="35"/>
      <c r="F63" s="4" t="s">
        <v>153</v>
      </c>
      <c r="G63" s="1189" t="s">
        <v>161</v>
      </c>
      <c r="H63" s="1189"/>
      <c r="I63" s="1189"/>
      <c r="J63" s="1189"/>
      <c r="K63" s="1189"/>
      <c r="L63" s="4" t="s">
        <v>190</v>
      </c>
      <c r="M63" s="1250" t="s">
        <v>195</v>
      </c>
      <c r="N63" s="1250"/>
      <c r="O63" s="1250"/>
      <c r="P63" s="1250"/>
      <c r="Q63" s="1250"/>
      <c r="R63" s="1250"/>
      <c r="S63" s="27" t="s">
        <v>191</v>
      </c>
    </row>
    <row r="64" spans="1:19" ht="17.25" hidden="1" customHeight="1">
      <c r="A64" s="35"/>
      <c r="F64" s="4" t="s">
        <v>153</v>
      </c>
      <c r="G64" s="1189" t="s">
        <v>31</v>
      </c>
      <c r="H64" s="1189"/>
      <c r="I64" s="1189"/>
      <c r="J64" s="1189"/>
      <c r="K64" s="1189"/>
      <c r="L64" s="4" t="s">
        <v>190</v>
      </c>
      <c r="M64" s="1250"/>
      <c r="N64" s="1250"/>
      <c r="O64" s="1250"/>
      <c r="P64" s="1250"/>
      <c r="Q64" s="1250"/>
      <c r="R64" s="1250"/>
      <c r="S64" s="27" t="s">
        <v>191</v>
      </c>
    </row>
    <row r="65" spans="1:19" ht="17.25" hidden="1" customHeight="1">
      <c r="A65" s="35"/>
      <c r="B65" s="4" t="str">
        <f>IF(①海外研修実施希望申込書!D58="推薦","☑","□")</f>
        <v>□</v>
      </c>
      <c r="C65" s="1242" t="s">
        <v>162</v>
      </c>
      <c r="D65" s="1242"/>
      <c r="E65" s="1229" t="str">
        <f>IF(①海外研修実施希望申込書!D58="推薦",①海外研修実施希望申込書!J27,"")</f>
        <v/>
      </c>
      <c r="F65" s="1229"/>
      <c r="G65" s="1229"/>
      <c r="H65" s="1229"/>
      <c r="S65" s="27"/>
    </row>
    <row r="66" spans="1:19" ht="17.25" hidden="1" customHeight="1">
      <c r="A66" s="39"/>
      <c r="B66" s="40"/>
      <c r="C66" s="1243" t="s">
        <v>163</v>
      </c>
      <c r="D66" s="1243"/>
      <c r="E66" s="1243"/>
      <c r="F66" s="1243"/>
      <c r="G66" s="48" t="s">
        <v>190</v>
      </c>
      <c r="H66" s="1192"/>
      <c r="I66" s="1192"/>
      <c r="J66" s="1192"/>
      <c r="K66" s="1192"/>
      <c r="L66" s="1192"/>
      <c r="M66" s="1192"/>
      <c r="N66" s="1192"/>
      <c r="O66" s="1192"/>
      <c r="P66" s="1192"/>
      <c r="Q66" s="1192"/>
      <c r="R66" s="1192"/>
      <c r="S66" s="38" t="s">
        <v>191</v>
      </c>
    </row>
    <row r="67" spans="1:19" ht="17.25" hidden="1" customHeight="1">
      <c r="A67" s="110"/>
      <c r="B67" s="1244" t="s">
        <v>164</v>
      </c>
      <c r="C67" s="1244"/>
      <c r="D67" s="1244"/>
      <c r="E67" s="1244"/>
      <c r="F67" s="111" t="s">
        <v>89</v>
      </c>
      <c r="G67" s="109" t="s">
        <v>76</v>
      </c>
      <c r="H67" s="109"/>
      <c r="I67" s="109"/>
      <c r="J67" s="109"/>
      <c r="K67" s="109"/>
      <c r="L67" s="109"/>
      <c r="M67" s="109"/>
      <c r="N67" s="109"/>
      <c r="O67" s="109"/>
      <c r="P67" s="109"/>
      <c r="Q67" s="109"/>
      <c r="R67" s="109"/>
      <c r="S67" s="112"/>
    </row>
    <row r="68" spans="1:19" ht="17.25" hidden="1" customHeight="1">
      <c r="A68" s="15" t="s">
        <v>68</v>
      </c>
      <c r="B68" s="1173" t="s">
        <v>720</v>
      </c>
      <c r="C68" s="1174"/>
      <c r="D68" s="1174"/>
      <c r="E68" s="1174"/>
      <c r="F68" s="1174"/>
      <c r="G68" s="1174"/>
      <c r="H68" s="1174"/>
      <c r="I68" s="1174"/>
      <c r="J68" s="1174"/>
      <c r="K68" s="1174"/>
      <c r="L68" s="1174"/>
      <c r="M68" s="1174"/>
      <c r="N68" s="1174"/>
      <c r="O68" s="1174"/>
      <c r="P68" s="1174"/>
      <c r="Q68" s="1174"/>
      <c r="R68" s="1174"/>
      <c r="S68" s="1174"/>
    </row>
    <row r="69" spans="1:19" ht="17.25" hidden="1" customHeight="1">
      <c r="A69" s="35"/>
      <c r="B69" s="1175" t="str">
        <f>①海外研修実施希望申込書!B60</f>
        <v>各職場のリーダークラスを選出</v>
      </c>
      <c r="C69" s="1176"/>
      <c r="D69" s="1176"/>
      <c r="E69" s="1176"/>
      <c r="F69" s="1176"/>
      <c r="G69" s="1176"/>
      <c r="H69" s="1176"/>
      <c r="I69" s="1176"/>
      <c r="J69" s="1176"/>
      <c r="K69" s="1176"/>
      <c r="L69" s="1176"/>
      <c r="M69" s="1176"/>
      <c r="N69" s="1176"/>
      <c r="O69" s="1176"/>
      <c r="P69" s="1176"/>
      <c r="Q69" s="1176"/>
      <c r="R69" s="1176"/>
      <c r="S69" s="1176"/>
    </row>
    <row r="70" spans="1:19" ht="17.25" hidden="1" customHeight="1">
      <c r="A70" s="35"/>
      <c r="B70" s="1177"/>
      <c r="C70" s="1178"/>
      <c r="D70" s="1178"/>
      <c r="E70" s="1178"/>
      <c r="F70" s="1178"/>
      <c r="G70" s="1178"/>
      <c r="H70" s="1178"/>
      <c r="I70" s="1178"/>
      <c r="J70" s="1178"/>
      <c r="K70" s="1178"/>
      <c r="L70" s="1178"/>
      <c r="M70" s="1178"/>
      <c r="N70" s="1178"/>
      <c r="O70" s="1178"/>
      <c r="P70" s="1178"/>
      <c r="Q70" s="1178"/>
      <c r="R70" s="1178"/>
      <c r="S70" s="1178"/>
    </row>
    <row r="71" spans="1:19" ht="17.25" hidden="1" customHeight="1">
      <c r="A71" s="36"/>
      <c r="B71" s="1177"/>
      <c r="C71" s="1178"/>
      <c r="D71" s="1178"/>
      <c r="E71" s="1178"/>
      <c r="F71" s="1178"/>
      <c r="G71" s="1178"/>
      <c r="H71" s="1178"/>
      <c r="I71" s="1178"/>
      <c r="J71" s="1178"/>
      <c r="K71" s="1178"/>
      <c r="L71" s="1178"/>
      <c r="M71" s="1178"/>
      <c r="N71" s="1178"/>
      <c r="O71" s="1178"/>
      <c r="P71" s="1178"/>
      <c r="Q71" s="1178"/>
      <c r="R71" s="1178"/>
      <c r="S71" s="1178"/>
    </row>
    <row r="72" spans="1:19" ht="17.25" hidden="1" customHeight="1">
      <c r="A72" s="15" t="s">
        <v>63</v>
      </c>
      <c r="B72" s="1173" t="s">
        <v>723</v>
      </c>
      <c r="C72" s="1174"/>
      <c r="D72" s="1174"/>
      <c r="E72" s="1174"/>
      <c r="F72" s="1174"/>
      <c r="G72" s="1174"/>
      <c r="H72" s="1174"/>
      <c r="I72" s="1174"/>
      <c r="J72" s="1174"/>
      <c r="K72" s="1174"/>
      <c r="L72" s="1174"/>
      <c r="M72" s="1174"/>
      <c r="N72" s="1174"/>
      <c r="O72" s="1174"/>
      <c r="P72" s="1174"/>
      <c r="Q72" s="1174"/>
      <c r="R72" s="1174"/>
      <c r="S72" s="1174"/>
    </row>
    <row r="73" spans="1:19" ht="17.25" customHeight="1">
      <c r="A73" s="15" t="s">
        <v>63</v>
      </c>
      <c r="B73" s="253" t="s">
        <v>724</v>
      </c>
      <c r="C73" s="254"/>
      <c r="D73" s="254"/>
      <c r="E73" s="1298">
        <f>⑧海外研修実施予算概算!D48</f>
        <v>0</v>
      </c>
      <c r="F73" s="1299"/>
      <c r="G73" s="1299"/>
      <c r="H73" s="1299"/>
      <c r="I73" s="1300" t="s">
        <v>869</v>
      </c>
      <c r="J73" s="1300"/>
      <c r="K73" s="1300"/>
      <c r="L73" s="1300"/>
      <c r="M73" s="1300"/>
      <c r="N73" s="1300"/>
      <c r="O73" s="1300"/>
      <c r="P73" s="1300"/>
      <c r="Q73" s="1300"/>
      <c r="R73" s="1300"/>
      <c r="S73" s="1301"/>
    </row>
    <row r="74" spans="1:19" ht="17.25" customHeight="1">
      <c r="A74" s="15" t="s">
        <v>68</v>
      </c>
      <c r="B74" s="1179" t="s">
        <v>32</v>
      </c>
      <c r="C74" s="1179"/>
      <c r="D74" s="1179"/>
      <c r="E74" s="1179"/>
      <c r="F74" s="1179"/>
      <c r="G74" s="1179"/>
      <c r="H74" s="1179"/>
      <c r="I74" s="1179"/>
      <c r="J74" s="1179"/>
      <c r="K74" s="1179"/>
      <c r="L74" s="1179"/>
      <c r="M74" s="1179"/>
      <c r="N74" s="1179"/>
      <c r="O74" s="1179"/>
      <c r="P74" s="1179"/>
      <c r="Q74" s="1179"/>
      <c r="R74" s="1179"/>
      <c r="S74" s="1173"/>
    </row>
    <row r="75" spans="1:19" ht="17.25" customHeight="1">
      <c r="A75" s="35"/>
      <c r="B75" s="3" t="s">
        <v>70</v>
      </c>
      <c r="E75" s="132" t="str">
        <f>IF(①海外研修実施希望申込書!D7=①海外研修実施希望申込書!P1,'⑤海外研修実施計画の概要（新興国）'!E65,'⑤海外研修実施計画の概要 (ゼロエミ)'!E65)</f>
        <v>Kaigai Kenshu Inc.</v>
      </c>
      <c r="F75" s="174"/>
      <c r="G75" s="174"/>
      <c r="H75" s="174"/>
      <c r="I75" s="174"/>
      <c r="J75" s="174"/>
      <c r="K75" s="174"/>
      <c r="L75" s="174"/>
      <c r="M75" s="174"/>
      <c r="N75" s="174"/>
      <c r="O75" s="174"/>
      <c r="P75" s="174"/>
      <c r="Q75" s="174"/>
      <c r="R75" s="174"/>
      <c r="S75" s="175"/>
    </row>
    <row r="76" spans="1:19" ht="17.25" customHeight="1">
      <c r="A76" s="35"/>
      <c r="B76" s="3" t="s">
        <v>170</v>
      </c>
      <c r="E76" s="1208" cm="1">
        <f t="array" ref="E76">IF(①海外研修実施希望申込書!D7=①海外研修実施希望申込書!P1,'⑤海外研修実施計画の概要（新興国）'!E66,'⑤海外研修実施計画の概要 (ゼロエミ)'!E66:S66)</f>
        <v>0</v>
      </c>
      <c r="F76" s="1180"/>
      <c r="G76" s="1180"/>
      <c r="H76" s="1180"/>
      <c r="I76" s="1180"/>
      <c r="J76" s="1180"/>
      <c r="K76" s="1180"/>
      <c r="L76" s="1180"/>
      <c r="M76" s="1180"/>
      <c r="N76" s="1180"/>
      <c r="O76" s="1180"/>
      <c r="P76" s="1180"/>
      <c r="Q76" s="1180"/>
      <c r="R76" s="1180"/>
      <c r="S76" s="1181"/>
    </row>
    <row r="77" spans="1:19" ht="17.25" hidden="1" customHeight="1">
      <c r="A77" s="35"/>
      <c r="B77" s="14" t="s">
        <v>445</v>
      </c>
      <c r="C77" s="14"/>
      <c r="D77" s="14"/>
      <c r="E77" s="1295" t="s">
        <v>448</v>
      </c>
      <c r="F77" s="1287"/>
      <c r="G77" s="1287"/>
      <c r="H77" s="1287"/>
      <c r="I77" s="1287"/>
      <c r="J77" s="1287"/>
      <c r="K77" s="1287"/>
      <c r="L77" s="1287"/>
      <c r="M77" s="1287"/>
      <c r="N77" s="1287"/>
      <c r="O77" s="1287"/>
      <c r="P77" s="1287"/>
      <c r="Q77" s="1287"/>
      <c r="R77" s="1287"/>
      <c r="S77" s="1296"/>
    </row>
    <row r="78" spans="1:19" ht="17.25" hidden="1" customHeight="1">
      <c r="A78" s="35"/>
      <c r="B78" s="14" t="s">
        <v>84</v>
      </c>
      <c r="C78" s="14"/>
      <c r="D78" s="14"/>
      <c r="E78" s="1297" t="s">
        <v>446</v>
      </c>
      <c r="F78" s="1287"/>
      <c r="G78" s="1287"/>
      <c r="H78" s="1287"/>
      <c r="I78" s="1287"/>
      <c r="J78" s="379"/>
      <c r="K78" s="174"/>
      <c r="L78" s="379"/>
      <c r="M78" s="174"/>
      <c r="N78" s="380"/>
      <c r="O78" s="380"/>
      <c r="P78" s="380"/>
      <c r="Q78" s="381"/>
      <c r="R78" s="379"/>
      <c r="S78" s="382"/>
    </row>
    <row r="79" spans="1:19" ht="17.25" hidden="1" customHeight="1">
      <c r="A79" s="35"/>
      <c r="B79" s="14" t="s">
        <v>86</v>
      </c>
      <c r="C79" s="14"/>
      <c r="D79" s="14"/>
      <c r="E79" s="1297" t="s">
        <v>318</v>
      </c>
      <c r="F79" s="1287"/>
      <c r="G79" s="1287"/>
      <c r="H79" s="1287"/>
      <c r="I79" s="1287"/>
      <c r="J79" s="379"/>
      <c r="K79" s="379"/>
      <c r="L79" s="379"/>
      <c r="M79" s="174"/>
      <c r="N79" s="380"/>
      <c r="O79" s="380"/>
      <c r="P79" s="380"/>
      <c r="Q79" s="381"/>
      <c r="R79" s="379"/>
      <c r="S79" s="382"/>
    </row>
    <row r="80" spans="1:19" ht="17.25" hidden="1" customHeight="1">
      <c r="A80" s="35"/>
      <c r="B80" s="3" t="s">
        <v>449</v>
      </c>
      <c r="E80" s="1216"/>
      <c r="F80" s="1287"/>
      <c r="G80" s="1287"/>
      <c r="H80" s="1287"/>
      <c r="I80" s="1287"/>
      <c r="J80" s="174"/>
      <c r="K80" s="174"/>
      <c r="L80" s="174"/>
      <c r="M80" s="174"/>
      <c r="N80" s="380"/>
      <c r="O80" s="380"/>
      <c r="P80" s="174"/>
      <c r="Q80" s="174"/>
      <c r="R80" s="380"/>
      <c r="S80" s="383"/>
    </row>
    <row r="81" spans="1:19" ht="17.25" hidden="1" customHeight="1">
      <c r="A81" s="35"/>
      <c r="B81" s="3" t="s">
        <v>454</v>
      </c>
      <c r="E81" s="1288"/>
      <c r="F81" s="1287"/>
      <c r="G81" s="1287"/>
      <c r="H81" s="1287"/>
      <c r="I81" s="1287"/>
      <c r="J81" s="174"/>
      <c r="K81" s="384"/>
      <c r="L81" s="174"/>
      <c r="M81" s="385"/>
      <c r="N81" s="174"/>
      <c r="O81" s="174"/>
      <c r="P81" s="174"/>
      <c r="Q81" s="174"/>
      <c r="R81" s="174"/>
      <c r="S81" s="175"/>
    </row>
    <row r="82" spans="1:19" ht="17.25" hidden="1" customHeight="1">
      <c r="A82" s="35"/>
      <c r="B82" s="3" t="s">
        <v>455</v>
      </c>
      <c r="E82" s="1288"/>
      <c r="F82" s="1287"/>
      <c r="G82" s="1287"/>
      <c r="H82" s="1287"/>
      <c r="I82" s="1287"/>
      <c r="J82" s="386"/>
      <c r="K82" s="384"/>
      <c r="L82" s="387"/>
      <c r="M82" s="385"/>
      <c r="N82" s="388"/>
      <c r="O82" s="389"/>
      <c r="P82" s="390"/>
      <c r="Q82" s="174"/>
      <c r="R82" s="391"/>
      <c r="S82" s="392"/>
    </row>
    <row r="83" spans="1:19" ht="17.25" customHeight="1">
      <c r="A83" s="35"/>
      <c r="B83" s="3" t="s">
        <v>450</v>
      </c>
      <c r="E83" s="1289">
        <f>IF(①海外研修実施希望申込書!D7=①海外研修実施希望申込書!P1,'⑤海外研修実施計画の概要（新興国）'!E73,'⑤海外研修実施計画の概要 (ゼロエミ)'!E73)</f>
        <v>0</v>
      </c>
      <c r="F83" s="1290"/>
      <c r="G83" s="1290"/>
      <c r="H83" s="174"/>
      <c r="I83" s="174"/>
      <c r="J83" s="386"/>
      <c r="K83" s="384"/>
      <c r="L83" s="387"/>
      <c r="M83" s="385"/>
      <c r="N83" s="388"/>
      <c r="O83" s="389"/>
      <c r="P83" s="390"/>
      <c r="Q83" s="174"/>
      <c r="R83" s="391"/>
      <c r="S83" s="392"/>
    </row>
    <row r="84" spans="1:19" ht="17.25" customHeight="1">
      <c r="A84" s="35"/>
      <c r="B84" s="82" t="s">
        <v>451</v>
      </c>
      <c r="E84" s="1291">
        <f>IF(①海外研修実施希望申込書!D7=①海外研修実施希望申込書!P1,'⑤海外研修実施計画の概要（新興国）'!E74,'⑤海外研修実施計画の概要 (ゼロエミ)'!E74)</f>
        <v>0</v>
      </c>
      <c r="F84" s="1292"/>
      <c r="G84" s="1249"/>
      <c r="H84" s="174"/>
      <c r="I84" s="174"/>
      <c r="J84" s="386"/>
      <c r="K84" s="384"/>
      <c r="L84" s="387"/>
      <c r="M84" s="385"/>
      <c r="N84" s="388"/>
      <c r="O84" s="389"/>
      <c r="P84" s="390"/>
      <c r="Q84" s="174"/>
      <c r="R84" s="391"/>
      <c r="S84" s="392"/>
    </row>
    <row r="85" spans="1:19" ht="17.25" customHeight="1">
      <c r="A85" s="35"/>
      <c r="B85" s="106" t="s">
        <v>452</v>
      </c>
      <c r="E85" s="1293">
        <f>IF(①海外研修実施希望申込書!D7=①海外研修実施希望申込書!P1,'⑤海外研修実施計画の概要（新興国）'!E75,'⑤海外研修実施計画の概要 (ゼロエミ)'!E75)</f>
        <v>0</v>
      </c>
      <c r="F85" s="1294"/>
      <c r="G85" s="1249"/>
      <c r="H85" s="174"/>
      <c r="I85" s="174"/>
      <c r="J85" s="386"/>
      <c r="K85" s="384"/>
      <c r="L85" s="387"/>
      <c r="M85" s="385"/>
      <c r="N85" s="393"/>
      <c r="O85" s="394"/>
      <c r="P85" s="390"/>
      <c r="Q85" s="174"/>
      <c r="R85" s="391"/>
      <c r="S85" s="392"/>
    </row>
    <row r="86" spans="1:19" ht="17.25" customHeight="1">
      <c r="A86" s="36"/>
      <c r="B86" s="1285" t="s">
        <v>453</v>
      </c>
      <c r="C86" s="1286"/>
      <c r="D86" s="1286"/>
      <c r="E86" s="564">
        <f>IF(①海外研修実施希望申込書!D7=①海外研修実施希望申込書!P1,'⑤海外研修実施計画の概要（新興国）'!E76,'⑤海外研修実施計画の概要 (ゼロエミ)'!E76)/100</f>
        <v>0</v>
      </c>
      <c r="F86" s="563"/>
      <c r="G86" s="563"/>
      <c r="H86" s="199"/>
      <c r="I86" s="199"/>
      <c r="J86" s="395"/>
      <c r="K86" s="396"/>
      <c r="L86" s="397"/>
      <c r="M86" s="398"/>
      <c r="N86" s="399"/>
      <c r="O86" s="400"/>
      <c r="P86" s="401"/>
      <c r="Q86" s="199"/>
      <c r="R86" s="402"/>
      <c r="S86" s="403"/>
    </row>
  </sheetData>
  <mergeCells count="110">
    <mergeCell ref="C41:E41"/>
    <mergeCell ref="F41:P41"/>
    <mergeCell ref="Q41:S41"/>
    <mergeCell ref="A1:H1"/>
    <mergeCell ref="A5:S5"/>
    <mergeCell ref="D55:S55"/>
    <mergeCell ref="B72:S72"/>
    <mergeCell ref="F22:S22"/>
    <mergeCell ref="B69:S71"/>
    <mergeCell ref="C65:D65"/>
    <mergeCell ref="E65:H65"/>
    <mergeCell ref="C66:F66"/>
    <mergeCell ref="H66:R66"/>
    <mergeCell ref="B67:E67"/>
    <mergeCell ref="B68:S68"/>
    <mergeCell ref="G61:K61"/>
    <mergeCell ref="G62:K62"/>
    <mergeCell ref="G63:K63"/>
    <mergeCell ref="M63:R63"/>
    <mergeCell ref="G64:K64"/>
    <mergeCell ref="M64:R64"/>
    <mergeCell ref="G58:K58"/>
    <mergeCell ref="M58:R58"/>
    <mergeCell ref="G59:K59"/>
    <mergeCell ref="M59:R59"/>
    <mergeCell ref="G60:K60"/>
    <mergeCell ref="M60:R60"/>
    <mergeCell ref="B86:D86"/>
    <mergeCell ref="E80:I80"/>
    <mergeCell ref="E81:I81"/>
    <mergeCell ref="E82:I82"/>
    <mergeCell ref="E83:G83"/>
    <mergeCell ref="E84:G84"/>
    <mergeCell ref="E85:G85"/>
    <mergeCell ref="B74:S74"/>
    <mergeCell ref="E76:S76"/>
    <mergeCell ref="E77:S77"/>
    <mergeCell ref="E78:I78"/>
    <mergeCell ref="E79:I79"/>
    <mergeCell ref="E73:H73"/>
    <mergeCell ref="I73:S73"/>
    <mergeCell ref="G57:K57"/>
    <mergeCell ref="C42:E42"/>
    <mergeCell ref="F42:P42"/>
    <mergeCell ref="Q42:S42"/>
    <mergeCell ref="B43:S43"/>
    <mergeCell ref="B44:S44"/>
    <mergeCell ref="B45:S48"/>
    <mergeCell ref="B49:S49"/>
    <mergeCell ref="B50:S53"/>
    <mergeCell ref="B54:S54"/>
    <mergeCell ref="C56:D56"/>
    <mergeCell ref="E56:H56"/>
    <mergeCell ref="C39:E39"/>
    <mergeCell ref="F39:P39"/>
    <mergeCell ref="Q39:S39"/>
    <mergeCell ref="C40:E40"/>
    <mergeCell ref="F40:P40"/>
    <mergeCell ref="Q40:S40"/>
    <mergeCell ref="C37:E37"/>
    <mergeCell ref="F37:P37"/>
    <mergeCell ref="Q37:S37"/>
    <mergeCell ref="C38:E38"/>
    <mergeCell ref="F38:P38"/>
    <mergeCell ref="Q38:S38"/>
    <mergeCell ref="B36:D36"/>
    <mergeCell ref="E36:H36"/>
    <mergeCell ref="J36:O36"/>
    <mergeCell ref="B20:S20"/>
    <mergeCell ref="B22:D22"/>
    <mergeCell ref="B23:S23"/>
    <mergeCell ref="B24:S27"/>
    <mergeCell ref="B28:S28"/>
    <mergeCell ref="B29:S32"/>
    <mergeCell ref="B33:S33"/>
    <mergeCell ref="B34:D34"/>
    <mergeCell ref="G34:H34"/>
    <mergeCell ref="I34:N34"/>
    <mergeCell ref="F21:G21"/>
    <mergeCell ref="H21:S21"/>
    <mergeCell ref="B19:E19"/>
    <mergeCell ref="G19:J19"/>
    <mergeCell ref="L19:N19"/>
    <mergeCell ref="B12:E12"/>
    <mergeCell ref="G12:S12"/>
    <mergeCell ref="G13:S13"/>
    <mergeCell ref="B14:E14"/>
    <mergeCell ref="F14:F15"/>
    <mergeCell ref="G14:S15"/>
    <mergeCell ref="A3:S3"/>
    <mergeCell ref="A7:E8"/>
    <mergeCell ref="R7:S7"/>
    <mergeCell ref="R8:S8"/>
    <mergeCell ref="F16:F17"/>
    <mergeCell ref="G16:S17"/>
    <mergeCell ref="B18:S18"/>
    <mergeCell ref="R9:S9"/>
    <mergeCell ref="F10:G10"/>
    <mergeCell ref="H10:S10"/>
    <mergeCell ref="F11:G11"/>
    <mergeCell ref="H11:S11"/>
    <mergeCell ref="F9:G9"/>
    <mergeCell ref="H9:I9"/>
    <mergeCell ref="J9:K9"/>
    <mergeCell ref="L9:O9"/>
    <mergeCell ref="P9:Q9"/>
    <mergeCell ref="A4:S4"/>
    <mergeCell ref="G8:P8"/>
    <mergeCell ref="G7:P7"/>
    <mergeCell ref="Q7:Q8"/>
  </mergeCells>
  <phoneticPr fontId="1"/>
  <dataValidations count="2">
    <dataValidation type="list" allowBlank="1" showInputMessage="1" showErrorMessage="1" sqref="V10:W11 Z9:AA9" xr:uid="{72F6D166-A5B9-4FE6-9358-ACA5A8EE3A07}">
      <formula1>"通常型, 第三国型"</formula1>
    </dataValidation>
    <dataValidation type="list" allowBlank="1" showInputMessage="1" showErrorMessage="1" errorTitle="入力エラー" error="プルダウンより選択してください。" sqref="B56 B65 F57:F64 F67" xr:uid="{09417F26-8493-4880-A42B-39B124D0CC28}">
      <formula1>"□,☑"</formula1>
    </dataValidation>
  </dataValidations>
  <printOptions horizontalCentered="1"/>
  <pageMargins left="0.51181102362204722" right="0.51181102362204722" top="0.74803149606299213" bottom="0.55118110236220474" header="0.31496062992125984" footer="0.31496062992125984"/>
  <pageSetup paperSize="9" scale="80" fitToHeight="2" orientation="portrait" blackAndWhite="1"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7FFC2-7E5C-43C4-BB23-33D7882E3272}">
  <sheetPr codeName="Sheet16">
    <tabColor theme="0" tint="-0.499984740745262"/>
  </sheetPr>
  <dimension ref="A1:M26"/>
  <sheetViews>
    <sheetView view="pageBreakPreview" zoomScale="115" zoomScaleNormal="85" zoomScaleSheetLayoutView="115" workbookViewId="0">
      <selection activeCell="L16" sqref="L16"/>
    </sheetView>
  </sheetViews>
  <sheetFormatPr defaultColWidth="8.75" defaultRowHeight="13.5"/>
  <cols>
    <col min="1" max="1" width="5.75" style="3" customWidth="1"/>
    <col min="2" max="2" width="8.75" style="3"/>
    <col min="3" max="3" width="11.625" style="3" customWidth="1"/>
    <col min="4" max="12" width="8.75" style="3"/>
    <col min="13" max="13" width="14.75" style="3" bestFit="1" customWidth="1"/>
    <col min="14" max="16384" width="8.75" style="3"/>
  </cols>
  <sheetData>
    <row r="1" spans="1:13" ht="18" customHeight="1">
      <c r="H1" s="1018" t="s">
        <v>1182</v>
      </c>
      <c r="I1" s="1018"/>
      <c r="J1" s="1018"/>
    </row>
    <row r="2" spans="1:13" ht="18" customHeight="1">
      <c r="H2" s="1311">
        <v>45809</v>
      </c>
      <c r="I2" s="1018"/>
      <c r="J2" s="1018"/>
    </row>
    <row r="3" spans="1:13" ht="16.149999999999999" customHeight="1">
      <c r="A3" s="3" t="str">
        <f>③海外研修実施申請書!E14</f>
        <v>株式会社AOTS</v>
      </c>
    </row>
    <row r="4" spans="1:13" ht="16.149999999999999" customHeight="1">
      <c r="A4" s="3" t="str">
        <f>③海外研修実施申請書!D19</f>
        <v>代表取締役</v>
      </c>
    </row>
    <row r="5" spans="1:13" ht="16.149999999999999" customHeight="1">
      <c r="A5" s="279" t="str">
        <f>③海外研修実施申請書!D20</f>
        <v>田中　太郎</v>
      </c>
    </row>
    <row r="7" spans="1:13" ht="20.100000000000001" customHeight="1">
      <c r="G7" s="1310" t="s">
        <v>744</v>
      </c>
      <c r="H7" s="1310"/>
      <c r="I7" s="1310"/>
      <c r="J7" s="1310"/>
    </row>
    <row r="8" spans="1:13" ht="20.100000000000001" customHeight="1">
      <c r="G8" s="10" t="s">
        <v>745</v>
      </c>
      <c r="H8" s="1310" t="s">
        <v>1183</v>
      </c>
      <c r="I8" s="1310"/>
      <c r="J8" s="1310"/>
      <c r="L8" s="774" t="s">
        <v>1304</v>
      </c>
    </row>
    <row r="10" spans="1:13" ht="14.25" thickBot="1"/>
    <row r="11" spans="1:13" ht="14.25" thickBot="1">
      <c r="L11" s="3" t="s">
        <v>1305</v>
      </c>
      <c r="M11" s="776">
        <v>45807</v>
      </c>
    </row>
    <row r="12" spans="1:13" ht="14.25" thickBot="1">
      <c r="L12" s="3" t="s">
        <v>1306</v>
      </c>
      <c r="M12" s="775">
        <v>10</v>
      </c>
    </row>
    <row r="13" spans="1:13" ht="37.5" customHeight="1">
      <c r="A13" s="950" t="str">
        <f>①海外研修実施希望申込書!D7</f>
        <v>技術協力活用型・新興国市場開拓事業（研修・専門家派遣・寄附講座開設事業）</v>
      </c>
      <c r="B13" s="950"/>
      <c r="C13" s="950"/>
      <c r="D13" s="950"/>
      <c r="E13" s="950"/>
      <c r="F13" s="950"/>
      <c r="G13" s="950"/>
      <c r="H13" s="950"/>
      <c r="I13" s="950"/>
      <c r="J13" s="950"/>
    </row>
    <row r="14" spans="1:13" ht="23.1" customHeight="1">
      <c r="A14" s="950" t="s">
        <v>746</v>
      </c>
      <c r="B14" s="950"/>
      <c r="C14" s="950"/>
      <c r="D14" s="950"/>
      <c r="E14" s="950"/>
      <c r="F14" s="950"/>
      <c r="G14" s="950"/>
      <c r="H14" s="950"/>
      <c r="I14" s="950"/>
      <c r="J14" s="950"/>
    </row>
    <row r="16" spans="1:13" ht="154.5" customHeight="1">
      <c r="A16" s="1159" t="str">
        <f>"謹啓　時下ますますご盛栄のこととお慶び申し上げます。
平素は格別のご高配を賜り、厚く御礼申し上げます。
さて、貴社より申請がありました海外研修について、"&amp;TEXT(M11, "yyyy年m月d日")&amp;"に開催された"&amp;A13&amp;"第"&amp;M12&amp;"回審査委員会に諮りました。
その結果、当協会として実施が適当であると承認しましたのでお知らせ致します。
　　　　　　　　　　　　　　　　　　　　　　　　　　　　　　　　　　　　　　　　　　　　　　　　　　　　　　　　　　　　　　謹白"</f>
        <v>謹啓　時下ますますご盛栄のこととお慶び申し上げます。
平素は格別のご高配を賜り、厚く御礼申し上げます。
さて、貴社より申請がありました海外研修について、2025年5月30日に開催された技術協力活用型・新興国市場開拓事業（研修・専門家派遣・寄附講座開設事業）第10回審査委員会に諮りました。
その結果、当協会として実施が適当であると承認しましたのでお知らせ致します。
　　　　　　　　　　　　　　　　　　　　　　　　　　　　　　　　　　　　　　　　　　　　　　　　　　　　　　　　　　　　　　謹白</v>
      </c>
      <c r="B16" s="1242"/>
      <c r="C16" s="1242"/>
      <c r="D16" s="1242"/>
      <c r="E16" s="1242"/>
      <c r="F16" s="1242"/>
      <c r="G16" s="1242"/>
      <c r="H16" s="1242"/>
      <c r="I16" s="1242"/>
      <c r="J16" s="1242"/>
    </row>
    <row r="18" spans="1:10" ht="23.1" customHeight="1">
      <c r="A18" s="950" t="s">
        <v>107</v>
      </c>
      <c r="B18" s="950"/>
      <c r="C18" s="950"/>
      <c r="D18" s="950"/>
      <c r="E18" s="950"/>
      <c r="F18" s="950"/>
      <c r="G18" s="950"/>
      <c r="H18" s="950"/>
      <c r="I18" s="950"/>
      <c r="J18" s="950"/>
    </row>
    <row r="19" spans="1:10" ht="23.1" customHeight="1">
      <c r="A19" s="10"/>
      <c r="B19" s="10"/>
      <c r="C19" s="10"/>
      <c r="D19" s="10"/>
      <c r="E19" s="10"/>
      <c r="F19" s="10"/>
      <c r="G19" s="10"/>
      <c r="H19" s="10"/>
      <c r="I19" s="10"/>
      <c r="J19" s="10"/>
    </row>
    <row r="20" spans="1:10" ht="29.1" customHeight="1">
      <c r="B20" s="1309" t="s">
        <v>747</v>
      </c>
      <c r="C20" s="1309"/>
      <c r="D20" s="1242" t="str">
        <f>IF(①海外研修実施希望申込書!D7=①海外研修実施希望申込書!P1,'⑤海外研修実施計画の概要（新興国）'!G6,'⑤海外研修実施計画の概要 (ゼロエミ)'!G6)</f>
        <v>インドネシア・ジャカルタ</v>
      </c>
      <c r="E20" s="1242"/>
      <c r="F20" s="1242"/>
      <c r="G20" s="1242"/>
      <c r="H20" s="1242"/>
      <c r="I20" s="1242"/>
      <c r="J20" s="1242"/>
    </row>
    <row r="21" spans="1:10" ht="29.1" customHeight="1">
      <c r="B21" s="1309" t="s">
        <v>748</v>
      </c>
      <c r="C21" s="1309"/>
      <c r="D21" s="1242" t="str">
        <f>IF(①海外研修実施希望申込書!D7=①海外研修実施希望申込書!P1,'⑤海外研修実施計画の概要（新興国）'!G8,'⑤海外研修実施計画の概要 (ゼロエミ)'!G8)</f>
        <v>現場リーダーのための生産管理研修</v>
      </c>
      <c r="E21" s="1242"/>
      <c r="F21" s="1242"/>
      <c r="G21" s="1242"/>
      <c r="H21" s="1242"/>
      <c r="I21" s="1242"/>
      <c r="J21" s="1242"/>
    </row>
    <row r="22" spans="1:10" ht="29.1" customHeight="1">
      <c r="B22" s="1309" t="s">
        <v>749</v>
      </c>
      <c r="C22" s="1309"/>
      <c r="D22" s="1307">
        <f>IF(①海外研修実施希望申込書!D7=①海外研修実施希望申込書!P1,'⑤海外研修実施計画の概要（新興国）'!L13,'⑤海外研修実施計画の概要 (ゼロエミ)'!L13)</f>
        <v>5</v>
      </c>
      <c r="E22" s="1307"/>
      <c r="F22" s="1307"/>
      <c r="G22" s="1307"/>
      <c r="H22" s="1307"/>
      <c r="I22" s="1307"/>
      <c r="J22" s="1307"/>
    </row>
    <row r="23" spans="1:10" ht="29.1" customHeight="1">
      <c r="B23" s="1309" t="s">
        <v>750</v>
      </c>
      <c r="C23" s="1309"/>
      <c r="D23" s="1308">
        <f>IF(①海外研修実施希望申込書!D7=①海外研修実施希望申込書!P1,'⑤海外研修実施計画の概要（新興国）'!B15,'⑤海外研修実施計画の概要 (ゼロエミ)'!B15)</f>
        <v>15</v>
      </c>
      <c r="E23" s="1308"/>
      <c r="F23" s="1308"/>
      <c r="G23" s="1308"/>
      <c r="H23" s="1308"/>
      <c r="I23" s="1308"/>
      <c r="J23" s="1308"/>
    </row>
    <row r="24" spans="1:10" ht="23.65" customHeight="1"/>
    <row r="26" spans="1:10">
      <c r="J26" s="4" t="s">
        <v>751</v>
      </c>
    </row>
  </sheetData>
  <mergeCells count="16">
    <mergeCell ref="H2:J2"/>
    <mergeCell ref="H1:J1"/>
    <mergeCell ref="G7:J7"/>
    <mergeCell ref="A13:J13"/>
    <mergeCell ref="A14:J14"/>
    <mergeCell ref="A16:J16"/>
    <mergeCell ref="A18:J18"/>
    <mergeCell ref="H8:J8"/>
    <mergeCell ref="D20:J20"/>
    <mergeCell ref="D21:J21"/>
    <mergeCell ref="D22:J22"/>
    <mergeCell ref="D23:J23"/>
    <mergeCell ref="B20:C20"/>
    <mergeCell ref="B21:C21"/>
    <mergeCell ref="B22:C22"/>
    <mergeCell ref="B23:C23"/>
  </mergeCells>
  <phoneticPr fontId="1"/>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C62A0-846A-4D8D-82EB-00256F77D6FD}">
  <sheetPr codeName="Sheet17">
    <tabColor theme="0" tint="-0.499984740745262"/>
  </sheetPr>
  <dimension ref="A1:AX2"/>
  <sheetViews>
    <sheetView zoomScale="110" zoomScaleNormal="110" workbookViewId="0"/>
  </sheetViews>
  <sheetFormatPr defaultColWidth="12.625" defaultRowHeight="12"/>
  <cols>
    <col min="1" max="1" width="9.25" style="201" customWidth="1"/>
    <col min="2" max="2" width="51.875" style="201" customWidth="1"/>
    <col min="3" max="5" width="9.25" style="201" customWidth="1"/>
    <col min="6" max="6" width="19.125" style="201" customWidth="1"/>
    <col min="7" max="7" width="8" style="201" bestFit="1" customWidth="1"/>
    <col min="8" max="8" width="6.375" style="201" bestFit="1" customWidth="1"/>
    <col min="9" max="9" width="17.125" style="201" bestFit="1" customWidth="1"/>
    <col min="10" max="10" width="4.75" style="201" bestFit="1" customWidth="1"/>
    <col min="11" max="13" width="12.625" style="201"/>
    <col min="14" max="14" width="4.75" style="201" bestFit="1" customWidth="1"/>
    <col min="15" max="15" width="26.5" style="201" bestFit="1" customWidth="1"/>
    <col min="16" max="45" width="12.625" style="367"/>
    <col min="46" max="48" width="12.625" style="201"/>
    <col min="49" max="49" width="51.25" style="201" customWidth="1"/>
    <col min="50" max="50" width="50.75" style="201" customWidth="1"/>
    <col min="51" max="16384" width="12.625" style="201"/>
  </cols>
  <sheetData>
    <row r="1" spans="1:50" s="781" customFormat="1">
      <c r="A1" s="789" t="s">
        <v>910</v>
      </c>
      <c r="B1" s="789" t="s">
        <v>938</v>
      </c>
      <c r="C1" s="789" t="s">
        <v>941</v>
      </c>
      <c r="D1" s="789" t="s">
        <v>971</v>
      </c>
      <c r="E1" s="789" t="s">
        <v>20</v>
      </c>
      <c r="F1" s="789" t="s">
        <v>911</v>
      </c>
      <c r="G1" s="789" t="s">
        <v>947</v>
      </c>
      <c r="H1" s="789" t="s">
        <v>959</v>
      </c>
      <c r="I1" s="789" t="s">
        <v>912</v>
      </c>
      <c r="J1" s="789" t="s">
        <v>943</v>
      </c>
      <c r="K1" s="789" t="s">
        <v>944</v>
      </c>
      <c r="L1" s="789" t="s">
        <v>913</v>
      </c>
      <c r="M1" s="789" t="s">
        <v>914</v>
      </c>
      <c r="N1" s="789" t="s">
        <v>915</v>
      </c>
      <c r="O1" s="789" t="s">
        <v>916</v>
      </c>
      <c r="P1" s="368" t="s">
        <v>917</v>
      </c>
      <c r="Q1" s="368" t="s">
        <v>946</v>
      </c>
      <c r="R1" s="368" t="s">
        <v>918</v>
      </c>
      <c r="S1" s="368" t="s">
        <v>919</v>
      </c>
      <c r="T1" s="368" t="s">
        <v>559</v>
      </c>
      <c r="U1" s="368" t="s">
        <v>561</v>
      </c>
      <c r="V1" s="368" t="s">
        <v>563</v>
      </c>
      <c r="W1" s="368" t="s">
        <v>920</v>
      </c>
      <c r="X1" s="368" t="s">
        <v>921</v>
      </c>
      <c r="Y1" s="368" t="s">
        <v>922</v>
      </c>
      <c r="Z1" s="368" t="s">
        <v>923</v>
      </c>
      <c r="AA1" s="368" t="s">
        <v>1310</v>
      </c>
      <c r="AB1" s="368" t="s">
        <v>567</v>
      </c>
      <c r="AC1" s="368" t="s">
        <v>924</v>
      </c>
      <c r="AD1" s="368" t="s">
        <v>925</v>
      </c>
      <c r="AE1" s="368" t="s">
        <v>926</v>
      </c>
      <c r="AF1" s="368" t="s">
        <v>927</v>
      </c>
      <c r="AG1" s="368" t="s">
        <v>928</v>
      </c>
      <c r="AH1" s="368" t="s">
        <v>929</v>
      </c>
      <c r="AI1" s="368" t="s">
        <v>622</v>
      </c>
      <c r="AJ1" s="368" t="s">
        <v>1265</v>
      </c>
      <c r="AK1" s="368" t="s">
        <v>930</v>
      </c>
      <c r="AL1" s="368" t="s">
        <v>668</v>
      </c>
      <c r="AM1" s="368" t="s">
        <v>621</v>
      </c>
      <c r="AN1" s="368" t="s">
        <v>569</v>
      </c>
      <c r="AO1" s="368" t="s">
        <v>931</v>
      </c>
      <c r="AP1" s="368" t="s">
        <v>932</v>
      </c>
      <c r="AQ1" s="368" t="s">
        <v>933</v>
      </c>
      <c r="AR1" s="368" t="s">
        <v>934</v>
      </c>
      <c r="AS1" s="368" t="s">
        <v>935</v>
      </c>
      <c r="AT1" s="368" t="s">
        <v>960</v>
      </c>
      <c r="AU1" s="790" t="s">
        <v>1133</v>
      </c>
      <c r="AV1" s="790" t="s">
        <v>1296</v>
      </c>
      <c r="AW1" s="791" t="s">
        <v>1311</v>
      </c>
      <c r="AX1" s="791" t="s">
        <v>1312</v>
      </c>
    </row>
    <row r="2" spans="1:50" s="571" customFormat="1" ht="62.25" customHeight="1">
      <c r="A2" s="566" t="s">
        <v>936</v>
      </c>
      <c r="B2" s="566" t="str">
        <f>①海外研修実施希望申込書!D7</f>
        <v>技術協力活用型・新興国市場開拓事業（研修・専門家派遣・寄附講座開設事業）</v>
      </c>
      <c r="C2" s="566">
        <f>①海外研修実施希望申込書!D8</f>
        <v>0</v>
      </c>
      <c r="D2" s="566">
        <f>①海外研修実施希望申込書!J7</f>
        <v>0</v>
      </c>
      <c r="E2" s="566">
        <f>①海外研修実施希望申込書!K7</f>
        <v>0</v>
      </c>
      <c r="F2" s="566" t="str">
        <f>③海外研修実施申請書!E14</f>
        <v>株式会社AOTS</v>
      </c>
      <c r="G2" s="566">
        <f>①海外研修実施希望申込書!K8</f>
        <v>0</v>
      </c>
      <c r="H2" s="567">
        <f>⑫海外研修完了報告及び精算払請求書!D43</f>
        <v>0.66666666666666663</v>
      </c>
      <c r="I2" s="566" t="str">
        <f>IF(①海外研修実施希望申込書!D7=①海外研修実施希望申込書!P1,'⑤海外研修実施計画の概要（新興国）'!G6,'⑤海外研修実施計画の概要 (ゼロエミ)'!G6)</f>
        <v>インドネシア・ジャカルタ</v>
      </c>
      <c r="J2" s="566">
        <f>IF(①海外研修実施希望申込書!D7=①海外研修実施希望申込書!P1,'⑤海外研修実施計画の概要（新興国）'!B15,'⑤海外研修実施計画の概要 (ゼロエミ)'!B15)</f>
        <v>15</v>
      </c>
      <c r="K2" s="566">
        <f>IF(①海外研修実施希望申込書!D7=①海外研修実施希望申込書!P1,'⑤海外研修実施計画の概要（新興国）'!F15,'⑤海外研修実施計画の概要 (ゼロエミ)'!F15)</f>
        <v>0</v>
      </c>
      <c r="L2" s="568">
        <f>IF(①海外研修実施希望申込書!D7=①海外研修実施希望申込書!P1,'⑤海外研修実施計画の概要（新興国）'!B13,'⑤海外研修実施計画の概要 (ゼロエミ)'!B13)</f>
        <v>45839</v>
      </c>
      <c r="M2" s="568">
        <f>IF(①海外研修実施希望申込書!D7=①海外研修実施希望申込書!P1,'⑤海外研修実施計画の概要（新興国）'!G13,'⑤海外研修実施計画の概要 (ゼロエミ)'!G13)</f>
        <v>45843</v>
      </c>
      <c r="N2" s="566">
        <f>IF(①海外研修実施希望申込書!D7=①海外研修実施希望申込書!P1,'⑤海外研修実施計画の概要（新興国）'!L13,'⑤海外研修実施計画の概要 (ゼロエミ)'!L13)</f>
        <v>5</v>
      </c>
      <c r="O2" s="566" t="str">
        <f>IF(①海外研修実施希望申込書!D7=①海外研修実施希望申込書!P1,'⑤海外研修実施計画の概要（新興国）'!G8,'⑤海外研修実施計画の概要 (ゼロエミ)'!G8)</f>
        <v>現場リーダーのための生産管理研修</v>
      </c>
      <c r="P2" s="569">
        <f>⑧海外研修実施予算概算!D48</f>
        <v>0</v>
      </c>
      <c r="Q2" s="569">
        <f>ROUND(P2*H2,0)</f>
        <v>0</v>
      </c>
      <c r="R2" s="569">
        <f>P2-Q2</f>
        <v>0</v>
      </c>
      <c r="S2" s="569">
        <f>ROUNDDOWN(P2*0.1,0)</f>
        <v>0</v>
      </c>
      <c r="T2" s="569">
        <f>⑧海外研修実施予算概算!D5</f>
        <v>0</v>
      </c>
      <c r="U2" s="569">
        <f>⑧海外研修実施予算概算!D6</f>
        <v>0</v>
      </c>
      <c r="V2" s="569">
        <f>⑧海外研修実施予算概算!D7</f>
        <v>0</v>
      </c>
      <c r="W2" s="569"/>
      <c r="X2" s="569">
        <f>⑧海外研修実施予算概算!D17</f>
        <v>0</v>
      </c>
      <c r="Y2" s="569">
        <f>⑧海外研修実施予算概算!D18</f>
        <v>0</v>
      </c>
      <c r="Z2" s="569">
        <f>⑧海外研修実施予算概算!D19</f>
        <v>0</v>
      </c>
      <c r="AA2" s="569">
        <f>⑧海外研修実施予算概算!D20</f>
        <v>0</v>
      </c>
      <c r="AB2" s="569">
        <f>⑧海外研修実施予算概算!D22</f>
        <v>0</v>
      </c>
      <c r="AC2" s="569">
        <f>⑧海外研修実施予算概算!D23</f>
        <v>0</v>
      </c>
      <c r="AD2" s="569">
        <f>⑧海外研修実施予算概算!D24</f>
        <v>0</v>
      </c>
      <c r="AE2" s="569">
        <f>⑧海外研修実施予算概算!D25</f>
        <v>0</v>
      </c>
      <c r="AF2" s="569">
        <f>⑧海外研修実施予算概算!D26</f>
        <v>0</v>
      </c>
      <c r="AG2" s="569">
        <f>⑧海外研修実施予算概算!D28</f>
        <v>0</v>
      </c>
      <c r="AH2" s="569">
        <f>⑧海外研修実施予算概算!D29</f>
        <v>0</v>
      </c>
      <c r="AI2" s="569">
        <f>⑧海外研修実施予算概算!D31</f>
        <v>0</v>
      </c>
      <c r="AJ2" s="569">
        <f>⑧海外研修実施予算概算!D32</f>
        <v>0</v>
      </c>
      <c r="AK2" s="569">
        <f>⑧海外研修実施予算概算!D34</f>
        <v>0</v>
      </c>
      <c r="AL2" s="569">
        <f>⑧海外研修実施予算概算!D35</f>
        <v>0</v>
      </c>
      <c r="AM2" s="569">
        <f>⑧海外研修実施予算概算!D35</f>
        <v>0</v>
      </c>
      <c r="AN2" s="569">
        <f>⑧海外研修実施予算概算!D41</f>
        <v>0</v>
      </c>
      <c r="AO2" s="569">
        <f>⑧海外研修実施予算概算!D43</f>
        <v>0</v>
      </c>
      <c r="AP2" s="569">
        <f>⑧海外研修実施予算概算!D44</f>
        <v>0</v>
      </c>
      <c r="AQ2" s="569">
        <f>⑧海外研修実施予算概算!D45</f>
        <v>0</v>
      </c>
      <c r="AR2" s="569">
        <f>⑧海外研修実施予算概算!D46</f>
        <v>0</v>
      </c>
      <c r="AS2" s="569">
        <f>⑧海外研修実施予算概算!D47</f>
        <v>0</v>
      </c>
      <c r="AT2" s="569"/>
      <c r="AU2" s="792">
        <f>【非表示】審査結果通知書!M11</f>
        <v>45807</v>
      </c>
      <c r="AV2" s="570">
        <f>【非表示】審査会用!F21</f>
        <v>15</v>
      </c>
      <c r="AW2" s="793" t="str">
        <f>①海外研修実施希望申込書!B46</f>
        <v>納期遅れ、品質不良などの製造工程における課題の原因の一つに、各職場における計画的な生産に対する意識の低さが挙げられている。そこで、現場リーダーに対して生産管理の必要性を理解してさせ、生産計画作成における基本的な考え方を習得させる。</v>
      </c>
      <c r="AX2" s="369">
        <f>IF(①海外研修実施希望申込書!D7=①海外研修実施希望申込書!P1,'⑤海外研修実施計画の概要（新興国）'!B38,'⑤海外研修実施計画の概要 (ゼロエミ)'!B38)</f>
        <v>0</v>
      </c>
    </row>
  </sheetData>
  <phoneticPr fontId="1"/>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847C8-85B5-4184-9439-AB1C5D97452C}">
  <sheetPr codeName="Sheet18">
    <tabColor theme="0" tint="-0.499984740745262"/>
    <pageSetUpPr fitToPage="1"/>
  </sheetPr>
  <dimension ref="A1:M7"/>
  <sheetViews>
    <sheetView view="pageBreakPreview" zoomScaleNormal="85" zoomScaleSheetLayoutView="100" workbookViewId="0">
      <selection activeCell="A2" sqref="A2:A5"/>
    </sheetView>
  </sheetViews>
  <sheetFormatPr defaultColWidth="9" defaultRowHeight="13.5"/>
  <cols>
    <col min="1" max="1" width="6.125" style="484" customWidth="1"/>
    <col min="2" max="2" width="8.875" style="484" customWidth="1"/>
    <col min="3" max="3" width="16.125" style="484" customWidth="1"/>
    <col min="4" max="4" width="9.625" style="484" customWidth="1"/>
    <col min="5" max="5" width="12.125" style="484" customWidth="1"/>
    <col min="6" max="6" width="7.5" style="484" bestFit="1" customWidth="1"/>
    <col min="7" max="7" width="12.375" style="484" customWidth="1"/>
    <col min="8" max="8" width="17" style="484" customWidth="1"/>
    <col min="9" max="9" width="6.5" style="484" customWidth="1"/>
    <col min="10" max="10" width="11.375" style="485" customWidth="1"/>
    <col min="11" max="11" width="19.875" style="485" customWidth="1"/>
    <col min="12" max="12" width="76.125" style="485" customWidth="1"/>
    <col min="13" max="13" width="17" style="485" customWidth="1"/>
    <col min="14" max="14" width="10.125" style="484" customWidth="1"/>
    <col min="15" max="16384" width="9" style="484"/>
  </cols>
  <sheetData>
    <row r="1" spans="1:13" ht="29.25" customHeight="1">
      <c r="M1" s="486" t="s">
        <v>1096</v>
      </c>
    </row>
    <row r="2" spans="1:13" ht="13.5" customHeight="1">
      <c r="A2" s="1313" t="s">
        <v>1097</v>
      </c>
      <c r="B2" s="1313" t="s">
        <v>1098</v>
      </c>
      <c r="C2" s="1314" t="s">
        <v>1099</v>
      </c>
      <c r="D2" s="1314" t="s">
        <v>947</v>
      </c>
      <c r="E2" s="1312" t="s">
        <v>1100</v>
      </c>
      <c r="F2" s="1313" t="s">
        <v>1101</v>
      </c>
      <c r="G2" s="1312" t="s">
        <v>1102</v>
      </c>
      <c r="H2" s="1312" t="s">
        <v>1103</v>
      </c>
      <c r="I2" s="1312" t="s">
        <v>1104</v>
      </c>
      <c r="J2" s="1312" t="s">
        <v>1105</v>
      </c>
      <c r="K2" s="1312" t="s">
        <v>1106</v>
      </c>
      <c r="L2" s="1312" t="s">
        <v>1107</v>
      </c>
      <c r="M2" s="1312" t="s">
        <v>31</v>
      </c>
    </row>
    <row r="3" spans="1:13" ht="13.5" customHeight="1">
      <c r="A3" s="1313"/>
      <c r="B3" s="1313"/>
      <c r="C3" s="1314"/>
      <c r="D3" s="1312"/>
      <c r="E3" s="1312"/>
      <c r="F3" s="1313"/>
      <c r="G3" s="1312"/>
      <c r="H3" s="1312"/>
      <c r="I3" s="1312"/>
      <c r="J3" s="1312"/>
      <c r="K3" s="1312"/>
      <c r="L3" s="1312"/>
      <c r="M3" s="1313"/>
    </row>
    <row r="4" spans="1:13" ht="13.5" customHeight="1">
      <c r="A4" s="1313"/>
      <c r="B4" s="1313"/>
      <c r="C4" s="1314"/>
      <c r="D4" s="1312"/>
      <c r="E4" s="1312"/>
      <c r="F4" s="1313"/>
      <c r="G4" s="1312"/>
      <c r="H4" s="1312"/>
      <c r="I4" s="1312"/>
      <c r="J4" s="1312"/>
      <c r="K4" s="1312"/>
      <c r="L4" s="1312"/>
      <c r="M4" s="1313"/>
    </row>
    <row r="5" spans="1:13" ht="14.25" customHeight="1">
      <c r="A5" s="1313"/>
      <c r="B5" s="1313"/>
      <c r="C5" s="1314"/>
      <c r="D5" s="1312"/>
      <c r="E5" s="1312"/>
      <c r="F5" s="1313"/>
      <c r="G5" s="1312"/>
      <c r="H5" s="1312"/>
      <c r="I5" s="1312"/>
      <c r="J5" s="1312"/>
      <c r="K5" s="1312"/>
      <c r="L5" s="1312"/>
      <c r="M5" s="1313"/>
    </row>
    <row r="6" spans="1:13" ht="144.6" customHeight="1">
      <c r="A6" s="820">
        <v>1</v>
      </c>
      <c r="B6" s="820">
        <f>①海外研修実施希望申込書!J7</f>
        <v>0</v>
      </c>
      <c r="C6" s="487" t="str">
        <f>①海外研修実施希望申込書!F11</f>
        <v>株式会社AOTS</v>
      </c>
      <c r="D6" s="821">
        <f>①海外研修実施希望申込書!K8</f>
        <v>0</v>
      </c>
      <c r="E6" s="820">
        <f>③海外研修実施申請書!C35</f>
        <v>0</v>
      </c>
      <c r="F6" s="820" t="str">
        <f>①海外研修実施希望申込書!J28</f>
        <v>インドネシア</v>
      </c>
      <c r="G6" s="820" t="str">
        <f>①海外研修実施希望申込書!E27</f>
        <v>インドネシア・ジャカルタ</v>
      </c>
      <c r="H6" s="820" t="str">
        <f>①海外研修実施希望申込書!D68&amp;" ("&amp;①海外研修実施希望申込書!D69&amp;")"</f>
        <v>Kaigai Kenshu Inc. (例）子会社、取引先、販売代理店等)</v>
      </c>
      <c r="I6" s="820">
        <f>①海外研修実施希望申込書!J27</f>
        <v>15</v>
      </c>
      <c r="J6" s="821" t="str">
        <f>'【非表示】データ（集計用）'!L2&amp;"～"&amp;'【非表示】データ（集計用）'!M2&amp;"("&amp;'【非表示】データ（集計用）'!N3&amp;" 日間)"</f>
        <v>45839～45843( 日間)</v>
      </c>
      <c r="K6" s="821" t="str">
        <f>①海外研修実施希望申込書!C33</f>
        <v>現場リーダーのための生産管理研修</v>
      </c>
      <c r="L6" s="822" t="str">
        <f>IF(①海外研修実施希望申込書!D7=①海外研修実施希望申込書!P1,'⑤海外研修実施計画の概要（新興国）'!B17,'⑤海外研修実施計画の概要 (ゼロエミ)'!B17)</f>
        <v>納期遅れ、品質不良などの製造工程における課題の原因の一つに、各職場における計画的な生産に対する意識の低さが挙げられている。そこで、現場リーダーに対して生産管理の必要性を理解してさせ、生産計画作成における基本的な考え方を習得させる。</v>
      </c>
      <c r="M6" s="823"/>
    </row>
    <row r="7" spans="1:13" ht="70.900000000000006" customHeight="1"/>
  </sheetData>
  <mergeCells count="13">
    <mergeCell ref="F2:F5"/>
    <mergeCell ref="A2:A5"/>
    <mergeCell ref="B2:B5"/>
    <mergeCell ref="C2:C5"/>
    <mergeCell ref="D2:D5"/>
    <mergeCell ref="E2:E5"/>
    <mergeCell ref="M2:M5"/>
    <mergeCell ref="G2:G5"/>
    <mergeCell ref="H2:H5"/>
    <mergeCell ref="I2:I5"/>
    <mergeCell ref="J2:J5"/>
    <mergeCell ref="K2:K5"/>
    <mergeCell ref="L2:L5"/>
  </mergeCells>
  <phoneticPr fontId="1"/>
  <printOptions horizontalCentered="1"/>
  <pageMargins left="0.23622047244094491" right="0.23622047244094491" top="0.55118110236220474" bottom="0.55118110236220474" header="0.31496062992125984" footer="0.31496062992125984"/>
  <pageSetup paperSize="9" scale="66" fitToHeight="0" orientation="landscape" r:id="rId1"/>
  <headerFooter>
    <oddFooter>&amp;C&amp;P/&amp;N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CBDA43-A649-4B46-BB8D-7138B7A165FD}">
  <sheetPr codeName="Sheet49">
    <tabColor theme="0" tint="-0.499984740745262"/>
    <pageSetUpPr fitToPage="1"/>
  </sheetPr>
  <dimension ref="A1:O20"/>
  <sheetViews>
    <sheetView zoomScale="110" zoomScaleNormal="110" workbookViewId="0">
      <selection activeCell="L27" sqref="L27"/>
    </sheetView>
  </sheetViews>
  <sheetFormatPr defaultColWidth="12.625" defaultRowHeight="18" customHeight="1"/>
  <cols>
    <col min="1" max="1" width="2.75" style="801" customWidth="1"/>
    <col min="2" max="2" width="20.625" style="801" customWidth="1"/>
    <col min="3" max="5" width="15.625" style="801" customWidth="1"/>
    <col min="6" max="6" width="15.625" style="802" customWidth="1"/>
    <col min="7" max="10" width="15.625" style="801" customWidth="1"/>
    <col min="11" max="14" width="12.625" style="802"/>
    <col min="15" max="17" width="12.625" style="801"/>
    <col min="18" max="18" width="51.25" style="801" customWidth="1"/>
    <col min="19" max="19" width="50.75" style="801" customWidth="1"/>
    <col min="20" max="16384" width="12.625" style="801"/>
  </cols>
  <sheetData>
    <row r="1" spans="1:15" ht="18" customHeight="1">
      <c r="B1" s="1315" t="s">
        <v>1320</v>
      </c>
      <c r="C1" s="1316"/>
      <c r="D1" s="1316"/>
      <c r="E1" s="1316"/>
      <c r="F1" s="1316"/>
      <c r="G1" s="1316"/>
      <c r="H1" s="1316"/>
      <c r="I1" s="1316"/>
      <c r="J1" s="1317"/>
      <c r="O1" s="802"/>
    </row>
    <row r="2" spans="1:15" ht="18" customHeight="1">
      <c r="B2" s="816" t="s">
        <v>1337</v>
      </c>
      <c r="C2" s="817" t="s">
        <v>1332</v>
      </c>
      <c r="D2" s="818" t="s">
        <v>1335</v>
      </c>
      <c r="E2" s="818" t="s">
        <v>1336</v>
      </c>
      <c r="F2" s="818" t="s">
        <v>115</v>
      </c>
      <c r="G2" s="818" t="s">
        <v>1314</v>
      </c>
      <c r="H2" s="818" t="s">
        <v>1339</v>
      </c>
      <c r="I2" s="826" t="s">
        <v>1315</v>
      </c>
      <c r="J2" s="819" t="s">
        <v>1362</v>
      </c>
    </row>
    <row r="3" spans="1:15" ht="18" customHeight="1">
      <c r="A3" s="801">
        <v>1</v>
      </c>
      <c r="B3" s="807">
        <f>'⑩-1出張業務日程表、緊急連絡先（1人目）'!D28</f>
        <v>0</v>
      </c>
      <c r="C3" s="808">
        <f>'⑩-1出張業務日程表、緊急連絡先（1人目）'!D29</f>
        <v>0</v>
      </c>
      <c r="D3" s="814" t="str">
        <f>'⑩-1出張業務日程表、緊急連絡先（1人目）'!D32</f>
        <v xml:space="preserve">    /  /</v>
      </c>
      <c r="E3" s="814" t="str">
        <f>'⑩-1出張業務日程表、緊急連絡先（1人目）'!F32</f>
        <v xml:space="preserve">    /  /</v>
      </c>
      <c r="F3" s="808">
        <f>'⑩-1出張業務日程表、緊急連絡先（1人目）'!D30</f>
        <v>0</v>
      </c>
      <c r="G3" s="808">
        <f>'⑩-1出張業務日程表、緊急連絡先（1人目）'!D31</f>
        <v>0</v>
      </c>
      <c r="H3" s="808">
        <f>'⑩-1出張業務日程表、緊急連絡先（1人目）'!D33</f>
        <v>0</v>
      </c>
      <c r="I3" s="827">
        <f>'⑩-1出張業務日程表、緊急連絡先（1人目）'!D34</f>
        <v>0</v>
      </c>
      <c r="J3" s="811">
        <f>'⑩-1出張業務日程表、緊急連絡先（1人目）'!D35</f>
        <v>0</v>
      </c>
    </row>
    <row r="4" spans="1:15" ht="18" customHeight="1">
      <c r="A4" s="801">
        <v>2</v>
      </c>
      <c r="B4" s="807">
        <f>'⑩-1出張業務日程表、緊急連絡先（2人目）'!D28</f>
        <v>0</v>
      </c>
      <c r="C4" s="808">
        <f>'⑩-1出張業務日程表、緊急連絡先（2人目）'!D29</f>
        <v>0</v>
      </c>
      <c r="D4" s="814" t="str">
        <f>'⑩-1出張業務日程表、緊急連絡先（2人目）'!D32</f>
        <v xml:space="preserve">    /  /</v>
      </c>
      <c r="E4" s="814" t="str">
        <f>'⑩-1出張業務日程表、緊急連絡先（2人目）'!F32</f>
        <v xml:space="preserve">    /  /</v>
      </c>
      <c r="F4" s="808">
        <f>'⑩-1出張業務日程表、緊急連絡先（2人目）'!D30</f>
        <v>0</v>
      </c>
      <c r="G4" s="808">
        <f>'⑩-1出張業務日程表、緊急連絡先（2人目）'!D31</f>
        <v>0</v>
      </c>
      <c r="H4" s="808">
        <f>'⑩-1出張業務日程表、緊急連絡先（2人目）'!D33</f>
        <v>0</v>
      </c>
      <c r="I4" s="827">
        <f>'⑩-1出張業務日程表、緊急連絡先（2人目）'!D34</f>
        <v>0</v>
      </c>
      <c r="J4" s="811">
        <f>'⑩-1出張業務日程表、緊急連絡先（2人目）'!D35</f>
        <v>0</v>
      </c>
    </row>
    <row r="5" spans="1:15" ht="18" customHeight="1">
      <c r="A5" s="801">
        <v>3</v>
      </c>
      <c r="B5" s="807">
        <f>'⑩-1出張業務日程表、緊急連絡先（3人目）'!D28</f>
        <v>0</v>
      </c>
      <c r="C5" s="808">
        <f>'⑩-1出張業務日程表、緊急連絡先（3人目）'!D29</f>
        <v>0</v>
      </c>
      <c r="D5" s="814" t="str">
        <f>'⑩-1出張業務日程表、緊急連絡先（3人目）'!D32</f>
        <v xml:space="preserve">    /  /</v>
      </c>
      <c r="E5" s="814" t="str">
        <f>'⑩-1出張業務日程表、緊急連絡先（3人目）'!F32</f>
        <v xml:space="preserve">    /  /</v>
      </c>
      <c r="F5" s="808">
        <f>'⑩-1出張業務日程表、緊急連絡先（3人目）'!D30</f>
        <v>0</v>
      </c>
      <c r="G5" s="808">
        <f>'⑩-1出張業務日程表、緊急連絡先（3人目）'!D31</f>
        <v>0</v>
      </c>
      <c r="H5" s="808">
        <f>'⑩-1出張業務日程表、緊急連絡先（3人目）'!D33</f>
        <v>0</v>
      </c>
      <c r="I5" s="827">
        <f>'⑩-1出張業務日程表、緊急連絡先（3人目）'!D34</f>
        <v>0</v>
      </c>
      <c r="J5" s="811">
        <f>'⑩-1出張業務日程表、緊急連絡先（3人目）'!D35</f>
        <v>0</v>
      </c>
    </row>
    <row r="6" spans="1:15" ht="18" customHeight="1">
      <c r="A6" s="801">
        <v>4</v>
      </c>
      <c r="B6" s="807">
        <f>'⑩-1出張業務日程表、緊急連絡先（4人目）'!D28</f>
        <v>0</v>
      </c>
      <c r="C6" s="808">
        <f>'⑩-1出張業務日程表、緊急連絡先（4人目）'!D29</f>
        <v>0</v>
      </c>
      <c r="D6" s="814" t="str">
        <f>'⑩-1出張業務日程表、緊急連絡先（4人目）'!D32</f>
        <v xml:space="preserve">    /  /</v>
      </c>
      <c r="E6" s="814" t="str">
        <f>'⑩-1出張業務日程表、緊急連絡先（4人目）'!F32</f>
        <v xml:space="preserve">    /  /</v>
      </c>
      <c r="F6" s="808">
        <f>'⑩-1出張業務日程表、緊急連絡先（4人目）'!D30</f>
        <v>0</v>
      </c>
      <c r="G6" s="808">
        <f>'⑩-1出張業務日程表、緊急連絡先（4人目）'!D31</f>
        <v>0</v>
      </c>
      <c r="H6" s="808">
        <f>'⑩-1出張業務日程表、緊急連絡先（4人目）'!D33</f>
        <v>0</v>
      </c>
      <c r="I6" s="827">
        <f>'⑩-1出張業務日程表、緊急連絡先（4人目）'!D34</f>
        <v>0</v>
      </c>
      <c r="J6" s="811">
        <f>'⑩-1出張業務日程表、緊急連絡先（4人目）'!D35</f>
        <v>0</v>
      </c>
    </row>
    <row r="7" spans="1:15" ht="18" customHeight="1">
      <c r="A7" s="801">
        <v>5</v>
      </c>
      <c r="B7" s="807">
        <f>'⑩-1出張業務日程表、緊急連絡先（5人目）'!D28</f>
        <v>0</v>
      </c>
      <c r="C7" s="808">
        <f>'⑩-1出張業務日程表、緊急連絡先（5人目）'!D29</f>
        <v>0</v>
      </c>
      <c r="D7" s="814" t="str">
        <f>'⑩-1出張業務日程表、緊急連絡先（5人目）'!D32</f>
        <v xml:space="preserve">    /  /</v>
      </c>
      <c r="E7" s="814" t="str">
        <f>'⑩-1出張業務日程表、緊急連絡先（5人目）'!F32</f>
        <v xml:space="preserve">    /  /</v>
      </c>
      <c r="F7" s="808">
        <f>'⑩-1出張業務日程表、緊急連絡先（5人目）'!D30</f>
        <v>0</v>
      </c>
      <c r="G7" s="808">
        <f>'⑩-1出張業務日程表、緊急連絡先（5人目）'!D31</f>
        <v>0</v>
      </c>
      <c r="H7" s="808">
        <f>'⑩-1出張業務日程表、緊急連絡先（5人目）'!D33</f>
        <v>0</v>
      </c>
      <c r="I7" s="827">
        <f>'⑩-1出張業務日程表、緊急連絡先（5人目）'!D34</f>
        <v>0</v>
      </c>
      <c r="J7" s="811">
        <f>'⑩-1出張業務日程表、緊急連絡先（5人目）'!D35</f>
        <v>0</v>
      </c>
    </row>
    <row r="8" spans="1:15" ht="18" customHeight="1">
      <c r="A8" s="801">
        <v>6</v>
      </c>
      <c r="B8" s="807">
        <f>'⑩-1出張業務日程表、緊急連絡先（6人目）'!D28</f>
        <v>0</v>
      </c>
      <c r="C8" s="808">
        <f>'⑩-1出張業務日程表、緊急連絡先（6人目）'!D29</f>
        <v>0</v>
      </c>
      <c r="D8" s="814" t="str">
        <f>'⑩-1出張業務日程表、緊急連絡先（6人目）'!D32</f>
        <v xml:space="preserve">    /  /</v>
      </c>
      <c r="E8" s="814" t="str">
        <f>'⑩-1出張業務日程表、緊急連絡先（6人目）'!F32</f>
        <v xml:space="preserve">    /  /</v>
      </c>
      <c r="F8" s="808">
        <f>'⑩-1出張業務日程表、緊急連絡先（6人目）'!D30</f>
        <v>0</v>
      </c>
      <c r="G8" s="808">
        <f>'⑩-1出張業務日程表、緊急連絡先（6人目）'!D31</f>
        <v>0</v>
      </c>
      <c r="H8" s="808">
        <f>'⑩-1出張業務日程表、緊急連絡先（6人目）'!D33</f>
        <v>0</v>
      </c>
      <c r="I8" s="827">
        <f>'⑩-1出張業務日程表、緊急連絡先（6人目）'!D34</f>
        <v>0</v>
      </c>
      <c r="J8" s="811">
        <f>'⑩-1出張業務日程表、緊急連絡先（6人目）'!D35</f>
        <v>0</v>
      </c>
      <c r="O8" s="802"/>
    </row>
    <row r="10" spans="1:15" ht="18" customHeight="1">
      <c r="B10" s="1315" t="s">
        <v>1319</v>
      </c>
      <c r="C10" s="1316"/>
      <c r="D10" s="1316"/>
      <c r="E10" s="1317"/>
      <c r="F10" s="801"/>
      <c r="O10" s="802"/>
    </row>
    <row r="11" spans="1:15" ht="18" customHeight="1">
      <c r="B11" s="816" t="s">
        <v>1313</v>
      </c>
      <c r="C11" s="818" t="s">
        <v>1340</v>
      </c>
      <c r="D11" s="818" t="s">
        <v>1333</v>
      </c>
      <c r="E11" s="819" t="s">
        <v>1334</v>
      </c>
      <c r="F11" s="801"/>
      <c r="O11" s="802"/>
    </row>
    <row r="12" spans="1:15" ht="18" customHeight="1">
      <c r="B12" s="807" t="str">
        <f>'⑩-1出張業務日程表、緊急連絡先（1人目）'!D36</f>
        <v>インドネシア・ジャカルタ</v>
      </c>
      <c r="C12" s="808">
        <f>'⑩-1出張業務日程表、緊急連絡先（1人目）'!D38</f>
        <v>0</v>
      </c>
      <c r="D12" s="812">
        <f>'⑩-1出張業務日程表、緊急連絡先（1人目）'!D37</f>
        <v>45839</v>
      </c>
      <c r="E12" s="813">
        <f>'⑩-1出張業務日程表、緊急連絡先（1人目）'!F37</f>
        <v>45843</v>
      </c>
      <c r="F12" s="801"/>
      <c r="O12" s="802"/>
    </row>
    <row r="14" spans="1:15" ht="18" customHeight="1">
      <c r="A14" s="805"/>
      <c r="B14" s="1315" t="s">
        <v>1322</v>
      </c>
      <c r="C14" s="1316"/>
      <c r="D14" s="1316"/>
      <c r="E14" s="1317"/>
      <c r="F14" s="801"/>
      <c r="L14" s="801"/>
      <c r="M14" s="801"/>
      <c r="N14" s="801"/>
    </row>
    <row r="15" spans="1:15" s="803" customFormat="1" ht="18" customHeight="1">
      <c r="A15" s="806"/>
      <c r="B15" s="816" t="s">
        <v>1318</v>
      </c>
      <c r="C15" s="818" t="s">
        <v>1338</v>
      </c>
      <c r="D15" s="818" t="s">
        <v>1323</v>
      </c>
      <c r="E15" s="819" t="s">
        <v>1144</v>
      </c>
      <c r="K15" s="804"/>
    </row>
    <row r="16" spans="1:15" ht="18" customHeight="1">
      <c r="A16" s="805"/>
      <c r="B16" s="807" t="str">
        <f>'⑩-1出張業務日程表、緊急連絡先（1人目）'!D39</f>
        <v>株式会社AOTS</v>
      </c>
      <c r="C16" s="808" t="str">
        <f>'⑩-1出張業務日程表、緊急連絡先（1人目）'!D40</f>
        <v>山田　二郎</v>
      </c>
      <c r="D16" s="809">
        <f>'⑩-1出張業務日程表、緊急連絡先（1人目）'!D41</f>
        <v>0</v>
      </c>
      <c r="E16" s="810" t="str">
        <f>'⑩-1出張業務日程表、緊急連絡先（1人目）'!D42</f>
        <v>yamada@aots.co.jp</v>
      </c>
      <c r="F16" s="801"/>
      <c r="L16" s="801"/>
      <c r="M16" s="801"/>
      <c r="N16" s="801"/>
    </row>
    <row r="17" spans="2:14" ht="18" customHeight="1">
      <c r="F17" s="801"/>
    </row>
    <row r="18" spans="2:14" ht="18" customHeight="1">
      <c r="B18" s="1315" t="s">
        <v>1321</v>
      </c>
      <c r="C18" s="1316"/>
      <c r="D18" s="1316"/>
      <c r="E18" s="1317"/>
      <c r="F18" s="801"/>
      <c r="G18" s="803"/>
      <c r="L18" s="801"/>
      <c r="M18" s="801"/>
      <c r="N18" s="801"/>
    </row>
    <row r="19" spans="2:14" ht="18" customHeight="1">
      <c r="B19" s="816" t="s">
        <v>1316</v>
      </c>
      <c r="C19" s="818" t="s">
        <v>1338</v>
      </c>
      <c r="D19" s="818" t="s">
        <v>1323</v>
      </c>
      <c r="E19" s="819" t="s">
        <v>1317</v>
      </c>
      <c r="F19" s="801"/>
      <c r="G19" s="803"/>
      <c r="L19" s="801"/>
      <c r="M19" s="801"/>
      <c r="N19" s="801"/>
    </row>
    <row r="20" spans="2:14" ht="18" customHeight="1">
      <c r="B20" s="807" t="str">
        <f>'⑩-1出張業務日程表、緊急連絡先（1人目）'!D43</f>
        <v>Kaigai Kenshu Inc.</v>
      </c>
      <c r="C20" s="808">
        <f>'⑩-1出張業務日程表、緊急連絡先（1人目）'!D44</f>
        <v>0</v>
      </c>
      <c r="D20" s="808">
        <f>'⑩-1出張業務日程表、緊急連絡先（1人目）'!D45</f>
        <v>0</v>
      </c>
      <c r="E20" s="811">
        <f>'⑩-1出張業務日程表、緊急連絡先（1人目）'!D46</f>
        <v>0</v>
      </c>
      <c r="F20" s="801"/>
      <c r="G20" s="803"/>
      <c r="L20" s="801"/>
      <c r="M20" s="801"/>
      <c r="N20" s="801"/>
    </row>
  </sheetData>
  <mergeCells count="4">
    <mergeCell ref="B14:E14"/>
    <mergeCell ref="B10:E10"/>
    <mergeCell ref="B18:E18"/>
    <mergeCell ref="B1:J1"/>
  </mergeCells>
  <phoneticPr fontId="1"/>
  <printOptions horizontalCentered="1"/>
  <pageMargins left="0.70866141732283472" right="0.70866141732283472" top="0.74803149606299213" bottom="0.74803149606299213" header="0.31496062992125984" footer="0.31496062992125984"/>
  <pageSetup paperSize="9" scale="90" orientation="landscape" horizontalDpi="0"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tint="0.59999389629810485"/>
  </sheetPr>
  <dimension ref="A1:Q103"/>
  <sheetViews>
    <sheetView showGridLines="0" view="pageBreakPreview" topLeftCell="A8" zoomScaleNormal="100" zoomScaleSheetLayoutView="100" workbookViewId="0">
      <selection activeCell="A5" sqref="A5:K5"/>
    </sheetView>
  </sheetViews>
  <sheetFormatPr defaultColWidth="9" defaultRowHeight="17.25" customHeight="1"/>
  <cols>
    <col min="1" max="1" width="6.375" style="10" bestFit="1" customWidth="1"/>
    <col min="2" max="2" width="5.75" style="3" customWidth="1"/>
    <col min="3" max="3" width="9" style="3" customWidth="1"/>
    <col min="4" max="4" width="7.125" style="3" bestFit="1" customWidth="1"/>
    <col min="5" max="6" width="9" style="3" customWidth="1"/>
    <col min="7" max="8" width="9" style="3"/>
    <col min="9" max="9" width="14.125" style="3" bestFit="1" customWidth="1"/>
    <col min="10" max="10" width="9" style="3"/>
    <col min="11" max="11" width="11.5" style="3" customWidth="1"/>
    <col min="12" max="15" width="9" style="3"/>
    <col min="16" max="16" width="16.125" style="3" customWidth="1"/>
    <col min="17" max="17" width="11.75" style="3" customWidth="1"/>
    <col min="18" max="16384" width="9" style="3"/>
  </cols>
  <sheetData>
    <row r="1" spans="1:17" ht="17.25" customHeight="1">
      <c r="P1" s="585" t="s">
        <v>892</v>
      </c>
    </row>
    <row r="2" spans="1:17" ht="17.25" customHeight="1">
      <c r="A2" s="3" t="s">
        <v>33</v>
      </c>
      <c r="J2" s="906">
        <v>45748</v>
      </c>
      <c r="K2" s="906"/>
      <c r="P2" s="585" t="s">
        <v>893</v>
      </c>
    </row>
    <row r="3" spans="1:17" ht="17.25" customHeight="1">
      <c r="A3" s="3" t="s">
        <v>34</v>
      </c>
      <c r="P3" s="585"/>
    </row>
    <row r="4" spans="1:17" ht="17.25" customHeight="1">
      <c r="P4" s="585" t="s">
        <v>894</v>
      </c>
      <c r="Q4" s="585" t="s">
        <v>968</v>
      </c>
    </row>
    <row r="5" spans="1:17" ht="17.25" customHeight="1">
      <c r="A5" s="890" t="s">
        <v>1300</v>
      </c>
      <c r="B5" s="890"/>
      <c r="C5" s="890"/>
      <c r="D5" s="890"/>
      <c r="E5" s="890"/>
      <c r="F5" s="890"/>
      <c r="G5" s="890"/>
      <c r="H5" s="890"/>
      <c r="I5" s="890"/>
      <c r="J5" s="890"/>
      <c r="K5" s="890"/>
      <c r="P5" s="585" t="s">
        <v>895</v>
      </c>
      <c r="Q5" s="585" t="s">
        <v>976</v>
      </c>
    </row>
    <row r="6" spans="1:17" ht="17.25" customHeight="1">
      <c r="P6" s="585" t="s">
        <v>896</v>
      </c>
    </row>
    <row r="7" spans="1:17" ht="37.5" customHeight="1">
      <c r="A7" s="899" t="s">
        <v>891</v>
      </c>
      <c r="B7" s="900"/>
      <c r="C7" s="900"/>
      <c r="D7" s="893" t="s">
        <v>1303</v>
      </c>
      <c r="E7" s="894"/>
      <c r="F7" s="894"/>
      <c r="G7" s="894"/>
      <c r="H7" s="894"/>
      <c r="I7" s="895"/>
      <c r="J7" s="586"/>
      <c r="K7" s="769"/>
      <c r="P7" s="585" t="s">
        <v>975</v>
      </c>
    </row>
    <row r="8" spans="1:17" ht="21" customHeight="1">
      <c r="A8" s="901"/>
      <c r="B8" s="902"/>
      <c r="C8" s="902"/>
      <c r="D8" s="903"/>
      <c r="E8" s="904"/>
      <c r="F8" s="904"/>
      <c r="G8" s="904"/>
      <c r="H8" s="904"/>
      <c r="I8" s="905"/>
      <c r="J8" s="770" t="s">
        <v>947</v>
      </c>
      <c r="K8" s="771"/>
      <c r="P8" s="585" t="s">
        <v>939</v>
      </c>
    </row>
    <row r="9" spans="1:17" ht="9.6" customHeight="1">
      <c r="P9" s="585" t="s">
        <v>940</v>
      </c>
    </row>
    <row r="10" spans="1:17" ht="9.6" customHeight="1">
      <c r="P10" s="585"/>
    </row>
    <row r="11" spans="1:17" ht="17.25" customHeight="1">
      <c r="A11" s="899" t="s">
        <v>35</v>
      </c>
      <c r="B11" s="900"/>
      <c r="C11" s="921"/>
      <c r="D11" s="899" t="s">
        <v>129</v>
      </c>
      <c r="E11" s="921"/>
      <c r="F11" s="896" t="s">
        <v>432</v>
      </c>
      <c r="G11" s="896"/>
      <c r="H11" s="896"/>
      <c r="I11" s="896"/>
      <c r="J11" s="896"/>
      <c r="K11" s="896"/>
      <c r="P11" s="585" t="s">
        <v>948</v>
      </c>
    </row>
    <row r="12" spans="1:17" ht="17.25" customHeight="1">
      <c r="A12" s="924"/>
      <c r="B12" s="950"/>
      <c r="C12" s="925"/>
      <c r="D12" s="922" t="s">
        <v>130</v>
      </c>
      <c r="E12" s="923"/>
      <c r="F12" s="897" t="s">
        <v>433</v>
      </c>
      <c r="G12" s="897"/>
      <c r="H12" s="897"/>
      <c r="I12" s="897"/>
      <c r="J12" s="897"/>
      <c r="K12" s="897"/>
      <c r="P12" s="585" t="s">
        <v>949</v>
      </c>
    </row>
    <row r="13" spans="1:17" ht="17.25" customHeight="1">
      <c r="A13" s="924"/>
      <c r="B13" s="950"/>
      <c r="C13" s="925"/>
      <c r="D13" s="922" t="s">
        <v>21</v>
      </c>
      <c r="E13" s="923"/>
      <c r="F13" s="898" t="s">
        <v>465</v>
      </c>
      <c r="G13" s="898"/>
      <c r="H13" s="898"/>
      <c r="I13" s="898"/>
      <c r="J13" s="898"/>
      <c r="K13" s="898"/>
      <c r="P13" s="585" t="s">
        <v>950</v>
      </c>
    </row>
    <row r="14" spans="1:17" ht="17.25" customHeight="1">
      <c r="A14" s="924"/>
      <c r="B14" s="950"/>
      <c r="C14" s="925"/>
      <c r="D14" s="924"/>
      <c r="E14" s="925"/>
      <c r="F14" s="913" t="s">
        <v>464</v>
      </c>
      <c r="G14" s="913"/>
      <c r="H14" s="913"/>
      <c r="I14" s="913"/>
      <c r="J14" s="913"/>
      <c r="K14" s="913"/>
      <c r="P14" s="585" t="s">
        <v>951</v>
      </c>
    </row>
    <row r="15" spans="1:17" ht="17.25" customHeight="1">
      <c r="A15" s="924"/>
      <c r="B15" s="950"/>
      <c r="C15" s="925"/>
      <c r="D15" s="926"/>
      <c r="E15" s="927"/>
      <c r="F15" s="914"/>
      <c r="G15" s="914"/>
      <c r="H15" s="914"/>
      <c r="I15" s="914"/>
      <c r="J15" s="914"/>
      <c r="K15" s="914"/>
    </row>
    <row r="16" spans="1:17" ht="17.25" customHeight="1">
      <c r="A16" s="924"/>
      <c r="B16" s="950"/>
      <c r="C16" s="925"/>
      <c r="D16" s="907" t="s">
        <v>126</v>
      </c>
      <c r="E16" s="908"/>
      <c r="F16" s="891" t="s">
        <v>434</v>
      </c>
      <c r="G16" s="891"/>
      <c r="H16" s="891"/>
      <c r="I16" s="891"/>
      <c r="J16" s="891"/>
      <c r="K16" s="891"/>
    </row>
    <row r="17" spans="1:11" ht="17.25" customHeight="1">
      <c r="A17" s="924"/>
      <c r="B17" s="950"/>
      <c r="C17" s="925"/>
      <c r="D17" s="901" t="s">
        <v>127</v>
      </c>
      <c r="E17" s="909"/>
      <c r="F17" s="892" t="s">
        <v>435</v>
      </c>
      <c r="G17" s="892"/>
      <c r="H17" s="892"/>
      <c r="I17" s="892"/>
      <c r="J17" s="892"/>
      <c r="K17" s="892"/>
    </row>
    <row r="18" spans="1:11" ht="23.1" customHeight="1">
      <c r="A18" s="924"/>
      <c r="B18" s="950"/>
      <c r="C18" s="925"/>
      <c r="D18" s="948" t="s">
        <v>992</v>
      </c>
      <c r="E18" s="949"/>
      <c r="F18" s="945"/>
      <c r="G18" s="946"/>
      <c r="H18" s="946"/>
      <c r="I18" s="946"/>
      <c r="J18" s="946"/>
      <c r="K18" s="947"/>
    </row>
    <row r="19" spans="1:11" ht="17.100000000000001" customHeight="1">
      <c r="A19" s="924"/>
      <c r="B19" s="950"/>
      <c r="C19" s="925"/>
      <c r="D19" s="948" t="s">
        <v>993</v>
      </c>
      <c r="E19" s="949"/>
      <c r="F19" s="951">
        <v>3000</v>
      </c>
      <c r="G19" s="952"/>
      <c r="H19" s="952"/>
      <c r="I19" s="412"/>
      <c r="J19" s="412"/>
      <c r="K19" s="410"/>
    </row>
    <row r="20" spans="1:11" ht="17.100000000000001" customHeight="1">
      <c r="A20" s="901"/>
      <c r="B20" s="902"/>
      <c r="C20" s="909"/>
      <c r="D20" s="948" t="s">
        <v>996</v>
      </c>
      <c r="E20" s="949"/>
      <c r="F20" s="587"/>
      <c r="G20" s="413" t="s">
        <v>994</v>
      </c>
      <c r="H20" s="408"/>
      <c r="I20" s="408"/>
      <c r="J20" s="768"/>
      <c r="K20" s="409"/>
    </row>
    <row r="21" spans="1:11" ht="17.25" customHeight="1">
      <c r="A21" s="872" t="s">
        <v>24</v>
      </c>
      <c r="B21" s="872"/>
      <c r="C21" s="872"/>
      <c r="D21" s="869" t="s">
        <v>26</v>
      </c>
      <c r="E21" s="869"/>
      <c r="F21" s="915" t="s">
        <v>436</v>
      </c>
      <c r="G21" s="916"/>
      <c r="H21" s="916"/>
      <c r="I21" s="916"/>
      <c r="J21" s="916"/>
      <c r="K21" s="917"/>
    </row>
    <row r="22" spans="1:11" ht="17.25" customHeight="1">
      <c r="A22" s="872"/>
      <c r="B22" s="872"/>
      <c r="C22" s="872"/>
      <c r="D22" s="870" t="s">
        <v>25</v>
      </c>
      <c r="E22" s="870"/>
      <c r="F22" s="898" t="s">
        <v>995</v>
      </c>
      <c r="G22" s="898"/>
      <c r="H22" s="898"/>
      <c r="I22" s="898"/>
      <c r="J22" s="898"/>
      <c r="K22" s="898"/>
    </row>
    <row r="23" spans="1:11" ht="17.25" customHeight="1">
      <c r="A23" s="872"/>
      <c r="B23" s="872"/>
      <c r="C23" s="872"/>
      <c r="D23" s="871" t="s">
        <v>36</v>
      </c>
      <c r="E23" s="871"/>
      <c r="F23" s="24" t="s">
        <v>84</v>
      </c>
      <c r="G23" s="918" t="s">
        <v>437</v>
      </c>
      <c r="H23" s="919"/>
      <c r="I23" s="13" t="s">
        <v>86</v>
      </c>
      <c r="J23" s="918" t="s">
        <v>437</v>
      </c>
      <c r="K23" s="898"/>
    </row>
    <row r="24" spans="1:11" ht="17.25" customHeight="1">
      <c r="A24" s="872"/>
      <c r="B24" s="872"/>
      <c r="C24" s="872"/>
      <c r="D24" s="872"/>
      <c r="E24" s="872"/>
      <c r="F24" s="25" t="s">
        <v>85</v>
      </c>
      <c r="G24" s="920" t="s">
        <v>438</v>
      </c>
      <c r="H24" s="892"/>
      <c r="I24" s="892"/>
      <c r="J24" s="892"/>
      <c r="K24" s="892"/>
    </row>
    <row r="25" spans="1:11" ht="17.25" customHeight="1">
      <c r="A25" s="122"/>
      <c r="K25" s="27"/>
    </row>
    <row r="26" spans="1:11" ht="17.25" customHeight="1">
      <c r="A26" s="15" t="s">
        <v>37</v>
      </c>
      <c r="B26" s="123" t="s">
        <v>38</v>
      </c>
      <c r="C26" s="123"/>
      <c r="D26" s="46"/>
      <c r="E26" s="46"/>
      <c r="F26" s="46"/>
      <c r="G26" s="46"/>
      <c r="H26" s="46"/>
      <c r="I26" s="46"/>
      <c r="J26" s="46"/>
      <c r="K26" s="47"/>
    </row>
    <row r="27" spans="1:11" ht="17.25" customHeight="1">
      <c r="A27" s="122"/>
      <c r="B27" s="3" t="s">
        <v>133</v>
      </c>
      <c r="D27" s="10" t="s">
        <v>22</v>
      </c>
      <c r="E27" s="883" t="s">
        <v>439</v>
      </c>
      <c r="F27" s="883"/>
      <c r="G27" s="883"/>
      <c r="H27" s="883"/>
      <c r="I27" s="3" t="s">
        <v>49</v>
      </c>
      <c r="J27" s="873">
        <v>15</v>
      </c>
      <c r="K27" s="874"/>
    </row>
    <row r="28" spans="1:11" ht="17.25" customHeight="1">
      <c r="A28" s="122"/>
      <c r="D28" s="10" t="s">
        <v>23</v>
      </c>
      <c r="E28" s="883" t="s">
        <v>440</v>
      </c>
      <c r="F28" s="883"/>
      <c r="G28" s="883"/>
      <c r="H28" s="883"/>
      <c r="I28" s="174" t="s">
        <v>811</v>
      </c>
      <c r="J28" s="875" t="s">
        <v>1151</v>
      </c>
      <c r="K28" s="876"/>
    </row>
    <row r="29" spans="1:11" ht="17.25" customHeight="1">
      <c r="A29" s="122"/>
      <c r="B29" s="3" t="s">
        <v>50</v>
      </c>
      <c r="K29" s="27"/>
    </row>
    <row r="30" spans="1:11" ht="17.100000000000001" customHeight="1">
      <c r="A30" s="122"/>
      <c r="B30" s="877" t="s">
        <v>1154</v>
      </c>
      <c r="C30" s="877"/>
      <c r="D30" s="877"/>
      <c r="E30" s="877"/>
      <c r="F30" s="877"/>
      <c r="G30" s="877"/>
      <c r="H30" s="877"/>
      <c r="I30" s="877"/>
      <c r="J30" s="877"/>
      <c r="K30" s="878"/>
    </row>
    <row r="31" spans="1:11" ht="17.25" customHeight="1">
      <c r="A31" s="9"/>
      <c r="B31" s="879"/>
      <c r="C31" s="879"/>
      <c r="D31" s="879"/>
      <c r="E31" s="879"/>
      <c r="F31" s="879"/>
      <c r="G31" s="879"/>
      <c r="H31" s="879"/>
      <c r="I31" s="879"/>
      <c r="J31" s="879"/>
      <c r="K31" s="880"/>
    </row>
    <row r="32" spans="1:11" ht="17.25" customHeight="1">
      <c r="A32" s="15" t="s">
        <v>39</v>
      </c>
      <c r="B32" s="123" t="s">
        <v>40</v>
      </c>
      <c r="C32" s="46"/>
      <c r="D32" s="46"/>
      <c r="E32" s="46"/>
      <c r="F32" s="46"/>
      <c r="G32" s="46"/>
      <c r="H32" s="46"/>
      <c r="I32" s="46"/>
      <c r="J32" s="46"/>
      <c r="K32" s="47"/>
    </row>
    <row r="33" spans="1:11" ht="17.25" customHeight="1">
      <c r="A33" s="122"/>
      <c r="B33" s="3" t="s">
        <v>51</v>
      </c>
      <c r="C33" s="877" t="s">
        <v>1156</v>
      </c>
      <c r="D33" s="877"/>
      <c r="E33" s="877"/>
      <c r="F33" s="877"/>
      <c r="G33" s="877"/>
      <c r="H33" s="877"/>
      <c r="I33" s="877"/>
      <c r="J33" s="877"/>
      <c r="K33" s="878"/>
    </row>
    <row r="34" spans="1:11" ht="17.25" customHeight="1">
      <c r="A34" s="122"/>
      <c r="C34" s="877"/>
      <c r="D34" s="877"/>
      <c r="E34" s="877"/>
      <c r="F34" s="877"/>
      <c r="G34" s="877"/>
      <c r="H34" s="877"/>
      <c r="I34" s="877"/>
      <c r="J34" s="877"/>
      <c r="K34" s="878"/>
    </row>
    <row r="35" spans="1:11" ht="17.25" customHeight="1">
      <c r="A35" s="122"/>
      <c r="B35" s="3" t="s">
        <v>52</v>
      </c>
      <c r="C35" s="877" t="s">
        <v>1155</v>
      </c>
      <c r="D35" s="877"/>
      <c r="E35" s="877"/>
      <c r="F35" s="877"/>
      <c r="G35" s="877"/>
      <c r="H35" s="877"/>
      <c r="I35" s="877"/>
      <c r="J35" s="877"/>
      <c r="K35" s="878"/>
    </row>
    <row r="36" spans="1:11" ht="17.25" customHeight="1">
      <c r="A36" s="9"/>
      <c r="B36" s="29"/>
      <c r="C36" s="879"/>
      <c r="D36" s="879"/>
      <c r="E36" s="879"/>
      <c r="F36" s="879"/>
      <c r="G36" s="879"/>
      <c r="H36" s="879"/>
      <c r="I36" s="879"/>
      <c r="J36" s="879"/>
      <c r="K36" s="880"/>
    </row>
    <row r="37" spans="1:11" ht="17.25" customHeight="1">
      <c r="A37" s="15" t="s">
        <v>41</v>
      </c>
      <c r="B37" s="124" t="s">
        <v>87</v>
      </c>
      <c r="C37" s="46"/>
      <c r="D37" s="46"/>
      <c r="E37" s="46"/>
      <c r="F37" s="46"/>
      <c r="G37" s="46"/>
      <c r="H37" s="46"/>
      <c r="I37" s="46"/>
      <c r="J37" s="46"/>
      <c r="K37" s="47"/>
    </row>
    <row r="38" spans="1:11" ht="17.25" customHeight="1">
      <c r="A38" s="122"/>
      <c r="B38" s="884" t="s">
        <v>1157</v>
      </c>
      <c r="C38" s="884"/>
      <c r="D38" s="884"/>
      <c r="E38" s="884"/>
      <c r="F38" s="884"/>
      <c r="G38" s="884"/>
      <c r="H38" s="884"/>
      <c r="I38" s="884"/>
      <c r="J38" s="884"/>
      <c r="K38" s="885"/>
    </row>
    <row r="39" spans="1:11" ht="17.25" customHeight="1">
      <c r="A39" s="122"/>
      <c r="B39" s="884"/>
      <c r="C39" s="884"/>
      <c r="D39" s="884"/>
      <c r="E39" s="884"/>
      <c r="F39" s="884"/>
      <c r="G39" s="884"/>
      <c r="H39" s="884"/>
      <c r="I39" s="884"/>
      <c r="J39" s="884"/>
      <c r="K39" s="885"/>
    </row>
    <row r="40" spans="1:11" ht="17.25" customHeight="1">
      <c r="A40" s="122"/>
      <c r="B40" s="884"/>
      <c r="C40" s="884"/>
      <c r="D40" s="884"/>
      <c r="E40" s="884"/>
      <c r="F40" s="884"/>
      <c r="G40" s="884"/>
      <c r="H40" s="884"/>
      <c r="I40" s="884"/>
      <c r="J40" s="884"/>
      <c r="K40" s="885"/>
    </row>
    <row r="41" spans="1:11" ht="17.25" customHeight="1">
      <c r="A41" s="9"/>
      <c r="B41" s="886"/>
      <c r="C41" s="886"/>
      <c r="D41" s="886"/>
      <c r="E41" s="886"/>
      <c r="F41" s="886"/>
      <c r="G41" s="886"/>
      <c r="H41" s="886"/>
      <c r="I41" s="886"/>
      <c r="J41" s="886"/>
      <c r="K41" s="887"/>
    </row>
    <row r="42" spans="1:11" ht="17.25" customHeight="1">
      <c r="A42" s="15" t="s">
        <v>42</v>
      </c>
      <c r="B42" s="124" t="s">
        <v>88</v>
      </c>
      <c r="C42" s="46"/>
      <c r="D42" s="46"/>
      <c r="E42" s="46"/>
      <c r="F42" s="46"/>
      <c r="G42" s="46"/>
      <c r="H42" s="46"/>
      <c r="I42" s="46"/>
      <c r="J42" s="46"/>
      <c r="K42" s="47"/>
    </row>
    <row r="43" spans="1:11" ht="17.25" customHeight="1">
      <c r="A43" s="9"/>
      <c r="B43" s="588" t="s">
        <v>43</v>
      </c>
      <c r="C43" s="29" t="s">
        <v>44</v>
      </c>
      <c r="D43" s="588" t="s">
        <v>43</v>
      </c>
      <c r="E43" s="29" t="s">
        <v>45</v>
      </c>
      <c r="F43" s="29" t="s">
        <v>46</v>
      </c>
      <c r="G43" s="29"/>
      <c r="H43" s="29"/>
      <c r="I43" s="29"/>
      <c r="J43" s="29"/>
      <c r="K43" s="12"/>
    </row>
    <row r="44" spans="1:11" ht="17.25" customHeight="1">
      <c r="A44" s="15" t="s">
        <v>47</v>
      </c>
      <c r="B44" s="123" t="s">
        <v>48</v>
      </c>
      <c r="C44" s="46"/>
      <c r="D44" s="46"/>
      <c r="E44" s="46"/>
      <c r="F44" s="46"/>
      <c r="G44" s="46"/>
      <c r="H44" s="46"/>
      <c r="I44" s="46"/>
      <c r="J44" s="46"/>
      <c r="K44" s="47"/>
    </row>
    <row r="45" spans="1:11" ht="17.25" customHeight="1">
      <c r="A45" s="122"/>
      <c r="B45" s="14" t="s">
        <v>53</v>
      </c>
      <c r="K45" s="27"/>
    </row>
    <row r="46" spans="1:11" ht="17.25" customHeight="1">
      <c r="A46" s="122"/>
      <c r="B46" s="877" t="s">
        <v>1159</v>
      </c>
      <c r="C46" s="877"/>
      <c r="D46" s="877"/>
      <c r="E46" s="877"/>
      <c r="F46" s="877"/>
      <c r="G46" s="877"/>
      <c r="H46" s="877"/>
      <c r="I46" s="877"/>
      <c r="J46" s="877"/>
      <c r="K46" s="878"/>
    </row>
    <row r="47" spans="1:11" ht="17.25" customHeight="1">
      <c r="A47" s="122"/>
      <c r="B47" s="877"/>
      <c r="C47" s="877"/>
      <c r="D47" s="877"/>
      <c r="E47" s="877"/>
      <c r="F47" s="877"/>
      <c r="G47" s="877"/>
      <c r="H47" s="877"/>
      <c r="I47" s="877"/>
      <c r="J47" s="877"/>
      <c r="K47" s="878"/>
    </row>
    <row r="48" spans="1:11" ht="17.25" customHeight="1">
      <c r="A48" s="122"/>
      <c r="B48" s="877"/>
      <c r="C48" s="877"/>
      <c r="D48" s="877"/>
      <c r="E48" s="877"/>
      <c r="F48" s="877"/>
      <c r="G48" s="877"/>
      <c r="H48" s="877"/>
      <c r="I48" s="877"/>
      <c r="J48" s="877"/>
      <c r="K48" s="878"/>
    </row>
    <row r="49" spans="1:11" ht="17.25" customHeight="1">
      <c r="A49" s="122"/>
      <c r="B49" s="877"/>
      <c r="C49" s="877"/>
      <c r="D49" s="877"/>
      <c r="E49" s="877"/>
      <c r="F49" s="877"/>
      <c r="G49" s="877"/>
      <c r="H49" s="877"/>
      <c r="I49" s="877"/>
      <c r="J49" s="877"/>
      <c r="K49" s="878"/>
    </row>
    <row r="50" spans="1:11" ht="17.25" customHeight="1">
      <c r="A50" s="122"/>
      <c r="B50" s="14" t="s">
        <v>54</v>
      </c>
      <c r="K50" s="27"/>
    </row>
    <row r="51" spans="1:11" ht="17.25" customHeight="1">
      <c r="A51" s="122"/>
      <c r="B51" s="877" t="s">
        <v>1158</v>
      </c>
      <c r="C51" s="877"/>
      <c r="D51" s="877"/>
      <c r="E51" s="877"/>
      <c r="F51" s="877"/>
      <c r="G51" s="877"/>
      <c r="H51" s="877"/>
      <c r="I51" s="877"/>
      <c r="J51" s="877"/>
      <c r="K51" s="878"/>
    </row>
    <row r="52" spans="1:11" ht="17.25" customHeight="1">
      <c r="A52" s="122"/>
      <c r="B52" s="877"/>
      <c r="C52" s="877"/>
      <c r="D52" s="877"/>
      <c r="E52" s="877"/>
      <c r="F52" s="877"/>
      <c r="G52" s="877"/>
      <c r="H52" s="877"/>
      <c r="I52" s="877"/>
      <c r="J52" s="877"/>
      <c r="K52" s="878"/>
    </row>
    <row r="53" spans="1:11" ht="17.25" customHeight="1">
      <c r="A53" s="122"/>
      <c r="B53" s="877"/>
      <c r="C53" s="877"/>
      <c r="D53" s="877"/>
      <c r="E53" s="877"/>
      <c r="F53" s="877"/>
      <c r="G53" s="877"/>
      <c r="H53" s="877"/>
      <c r="I53" s="877"/>
      <c r="J53" s="877"/>
      <c r="K53" s="878"/>
    </row>
    <row r="54" spans="1:11" ht="17.25" customHeight="1">
      <c r="A54" s="9"/>
      <c r="B54" s="879"/>
      <c r="C54" s="879"/>
      <c r="D54" s="879"/>
      <c r="E54" s="879"/>
      <c r="F54" s="879"/>
      <c r="G54" s="879"/>
      <c r="H54" s="879"/>
      <c r="I54" s="879"/>
      <c r="J54" s="879"/>
      <c r="K54" s="880"/>
    </row>
    <row r="55" spans="1:11" ht="17.25" customHeight="1">
      <c r="A55" s="16" t="s">
        <v>55</v>
      </c>
      <c r="B55" s="126" t="s">
        <v>56</v>
      </c>
      <c r="C55" s="51"/>
      <c r="D55" s="51"/>
      <c r="E55" s="51"/>
      <c r="F55" s="51"/>
      <c r="G55" s="888">
        <v>45871</v>
      </c>
      <c r="H55" s="888"/>
      <c r="I55" s="127">
        <v>3</v>
      </c>
      <c r="J55" s="51"/>
      <c r="K55" s="11"/>
    </row>
    <row r="56" spans="1:11" ht="17.25" customHeight="1">
      <c r="A56" s="16" t="s">
        <v>57</v>
      </c>
      <c r="B56" s="126" t="s">
        <v>58</v>
      </c>
      <c r="C56" s="51"/>
      <c r="D56" s="51"/>
      <c r="E56" s="889">
        <v>250000</v>
      </c>
      <c r="F56" s="889"/>
      <c r="G56" s="889"/>
      <c r="H56" s="51"/>
      <c r="I56" s="51"/>
      <c r="J56" s="51"/>
      <c r="K56" s="11"/>
    </row>
    <row r="57" spans="1:11" ht="17.25" customHeight="1">
      <c r="A57" s="15" t="s">
        <v>59</v>
      </c>
      <c r="B57" s="123" t="s">
        <v>60</v>
      </c>
      <c r="C57" s="46"/>
      <c r="D57" s="46"/>
      <c r="E57" s="46"/>
      <c r="F57" s="46"/>
      <c r="G57" s="46"/>
      <c r="H57" s="46"/>
      <c r="I57" s="46"/>
      <c r="J57" s="46"/>
      <c r="K57" s="47"/>
    </row>
    <row r="58" spans="1:11" ht="17.25" customHeight="1">
      <c r="A58" s="122"/>
      <c r="B58" s="3" t="s">
        <v>61</v>
      </c>
      <c r="D58" s="589"/>
      <c r="K58" s="27"/>
    </row>
    <row r="59" spans="1:11" ht="17.25" customHeight="1">
      <c r="A59" s="122"/>
      <c r="B59" s="3" t="s">
        <v>62</v>
      </c>
      <c r="K59" s="27"/>
    </row>
    <row r="60" spans="1:11" ht="17.25" customHeight="1">
      <c r="A60" s="122"/>
      <c r="B60" s="884" t="s">
        <v>1160</v>
      </c>
      <c r="C60" s="884"/>
      <c r="D60" s="884"/>
      <c r="E60" s="884"/>
      <c r="F60" s="884"/>
      <c r="G60" s="884"/>
      <c r="H60" s="884"/>
      <c r="I60" s="884"/>
      <c r="J60" s="884"/>
      <c r="K60" s="885"/>
    </row>
    <row r="61" spans="1:11" ht="17.25" customHeight="1">
      <c r="A61" s="122"/>
      <c r="B61" s="884"/>
      <c r="C61" s="884"/>
      <c r="D61" s="884"/>
      <c r="E61" s="884"/>
      <c r="F61" s="884"/>
      <c r="G61" s="884"/>
      <c r="H61" s="884"/>
      <c r="I61" s="884"/>
      <c r="J61" s="884"/>
      <c r="K61" s="885"/>
    </row>
    <row r="62" spans="1:11" ht="17.25" customHeight="1">
      <c r="A62" s="9"/>
      <c r="B62" s="886"/>
      <c r="C62" s="886"/>
      <c r="D62" s="886"/>
      <c r="E62" s="886"/>
      <c r="F62" s="886"/>
      <c r="G62" s="886"/>
      <c r="H62" s="886"/>
      <c r="I62" s="886"/>
      <c r="J62" s="886"/>
      <c r="K62" s="887"/>
    </row>
    <row r="63" spans="1:11" ht="17.25" customHeight="1">
      <c r="A63" s="15" t="s">
        <v>63</v>
      </c>
      <c r="B63" s="123" t="s">
        <v>64</v>
      </c>
      <c r="C63" s="46"/>
      <c r="D63" s="46"/>
      <c r="E63" s="46"/>
      <c r="F63" s="46"/>
      <c r="G63" s="46"/>
      <c r="H63" s="46"/>
      <c r="I63" s="46"/>
      <c r="J63" s="46"/>
      <c r="K63" s="47"/>
    </row>
    <row r="64" spans="1:11" ht="17.25" customHeight="1">
      <c r="A64" s="122"/>
      <c r="B64" s="3" t="s">
        <v>65</v>
      </c>
      <c r="D64" s="128">
        <v>2</v>
      </c>
      <c r="G64" s="3" t="s">
        <v>66</v>
      </c>
      <c r="H64" s="875" t="s">
        <v>1152</v>
      </c>
      <c r="I64" s="875"/>
      <c r="J64" s="875"/>
      <c r="K64" s="876"/>
    </row>
    <row r="65" spans="1:11" ht="17.25" customHeight="1">
      <c r="A65" s="122"/>
      <c r="B65" s="3" t="s">
        <v>442</v>
      </c>
      <c r="D65" s="590"/>
      <c r="K65" s="27"/>
    </row>
    <row r="66" spans="1:11" ht="17.25" customHeight="1">
      <c r="A66" s="9"/>
      <c r="B66" s="29" t="s">
        <v>67</v>
      </c>
      <c r="C66" s="29"/>
      <c r="D66" s="881" t="str">
        <f>IF(D65="なし","なし",H64)</f>
        <v>日本語</v>
      </c>
      <c r="E66" s="881"/>
      <c r="F66" s="881"/>
      <c r="G66" s="28" t="str">
        <f>IF(D65="なし","","⇔")</f>
        <v>⇔</v>
      </c>
      <c r="H66" s="882" t="s">
        <v>441</v>
      </c>
      <c r="I66" s="882"/>
      <c r="J66" s="882"/>
      <c r="K66" s="12"/>
    </row>
    <row r="67" spans="1:11" ht="17.25" customHeight="1">
      <c r="A67" s="15" t="s">
        <v>68</v>
      </c>
      <c r="B67" s="123" t="s">
        <v>69</v>
      </c>
      <c r="C67" s="46"/>
      <c r="D67" s="46"/>
      <c r="E67" s="46"/>
      <c r="F67" s="46"/>
      <c r="G67" s="46"/>
      <c r="H67" s="46"/>
      <c r="I67" s="46"/>
      <c r="J67" s="46"/>
      <c r="K67" s="47"/>
    </row>
    <row r="68" spans="1:11" ht="17.25" customHeight="1">
      <c r="A68" s="122"/>
      <c r="B68" s="3" t="s">
        <v>70</v>
      </c>
      <c r="D68" s="883" t="s">
        <v>1153</v>
      </c>
      <c r="E68" s="883"/>
      <c r="F68" s="883"/>
      <c r="G68" s="883"/>
      <c r="H68" s="883"/>
      <c r="I68" s="883"/>
      <c r="J68" s="883"/>
      <c r="K68" s="932"/>
    </row>
    <row r="69" spans="1:11" ht="17.25" customHeight="1">
      <c r="A69" s="9"/>
      <c r="B69" s="29" t="s">
        <v>72</v>
      </c>
      <c r="C69" s="29"/>
      <c r="D69" s="933" t="s">
        <v>443</v>
      </c>
      <c r="E69" s="933"/>
      <c r="F69" s="933"/>
      <c r="G69" s="933"/>
      <c r="H69" s="933"/>
      <c r="I69" s="933"/>
      <c r="J69" s="933"/>
      <c r="K69" s="934"/>
    </row>
    <row r="70" spans="1:11" ht="17.25" customHeight="1">
      <c r="A70" s="15" t="s">
        <v>73</v>
      </c>
      <c r="B70" s="123" t="s">
        <v>74</v>
      </c>
      <c r="C70" s="46"/>
      <c r="D70" s="46"/>
      <c r="E70" s="46"/>
      <c r="F70" s="46"/>
      <c r="G70" s="46"/>
      <c r="H70" s="46"/>
      <c r="I70" s="46"/>
      <c r="J70" s="46"/>
      <c r="K70" s="47"/>
    </row>
    <row r="71" spans="1:11" ht="17.25" customHeight="1">
      <c r="A71" s="122"/>
      <c r="B71" s="591" t="s">
        <v>43</v>
      </c>
      <c r="C71" s="3" t="s">
        <v>75</v>
      </c>
      <c r="D71" s="591" t="s">
        <v>43</v>
      </c>
      <c r="E71" s="3" t="s">
        <v>76</v>
      </c>
      <c r="K71" s="27"/>
    </row>
    <row r="72" spans="1:11" ht="17.25" customHeight="1">
      <c r="A72" s="122"/>
      <c r="B72" s="3" t="s">
        <v>77</v>
      </c>
      <c r="D72" s="883"/>
      <c r="E72" s="883"/>
      <c r="F72" s="883"/>
      <c r="G72" s="883"/>
      <c r="H72" s="883"/>
      <c r="I72" s="883"/>
      <c r="J72" s="883"/>
      <c r="K72" s="932"/>
    </row>
    <row r="73" spans="1:11" ht="17.25" customHeight="1">
      <c r="A73" s="9"/>
      <c r="B73" s="29" t="s">
        <v>72</v>
      </c>
      <c r="C73" s="29"/>
      <c r="D73" s="933"/>
      <c r="E73" s="933"/>
      <c r="F73" s="933"/>
      <c r="G73" s="933"/>
      <c r="H73" s="933"/>
      <c r="I73" s="933"/>
      <c r="J73" s="933"/>
      <c r="K73" s="934"/>
    </row>
    <row r="74" spans="1:11" ht="17.25" customHeight="1">
      <c r="A74" s="15" t="s">
        <v>78</v>
      </c>
      <c r="B74" s="123" t="s">
        <v>311</v>
      </c>
      <c r="C74" s="46"/>
      <c r="D74" s="46"/>
      <c r="E74" s="46"/>
      <c r="F74" s="46"/>
      <c r="G74" s="46"/>
      <c r="H74" s="46"/>
      <c r="I74" s="46"/>
      <c r="J74" s="46"/>
      <c r="K74" s="47"/>
    </row>
    <row r="75" spans="1:11" ht="17.25" customHeight="1">
      <c r="A75" s="9"/>
      <c r="B75" s="588" t="s">
        <v>43</v>
      </c>
      <c r="C75" s="29" t="s">
        <v>430</v>
      </c>
      <c r="D75" s="29"/>
      <c r="E75" s="29"/>
      <c r="F75" s="29"/>
      <c r="G75" s="29"/>
      <c r="H75" s="29"/>
      <c r="I75" s="29"/>
      <c r="J75" s="29"/>
      <c r="K75" s="12"/>
    </row>
    <row r="76" spans="1:11" ht="21.75" customHeight="1">
      <c r="A76" s="15" t="s">
        <v>457</v>
      </c>
      <c r="B76" s="123" t="s">
        <v>458</v>
      </c>
      <c r="C76" s="46"/>
      <c r="D76" s="46"/>
      <c r="E76" s="46"/>
      <c r="F76" s="46"/>
      <c r="G76" s="46"/>
      <c r="H76" s="46"/>
      <c r="I76" s="46"/>
      <c r="J76" s="46"/>
      <c r="K76" s="47"/>
    </row>
    <row r="77" spans="1:11" ht="17.25" customHeight="1">
      <c r="A77" s="122"/>
      <c r="B77" s="592" t="s">
        <v>43</v>
      </c>
      <c r="C77" s="3" t="s">
        <v>459</v>
      </c>
      <c r="K77" s="27"/>
    </row>
    <row r="78" spans="1:11" ht="12" customHeight="1">
      <c r="A78" s="122"/>
      <c r="B78" s="376"/>
      <c r="K78" s="27"/>
    </row>
    <row r="79" spans="1:11" ht="17.25" customHeight="1">
      <c r="A79" s="122"/>
      <c r="B79" s="377" t="s">
        <v>961</v>
      </c>
      <c r="C79" s="937" t="str">
        <f>P1&amp;"への申請の場合"</f>
        <v>技術協力活用型・新興国市場開拓事業（研修・専門家派遣・寄附講座開設事業）への申請の場合</v>
      </c>
      <c r="D79" s="937"/>
      <c r="E79" s="937"/>
      <c r="F79" s="937"/>
      <c r="G79" s="937"/>
      <c r="H79" s="937"/>
      <c r="I79" s="937"/>
      <c r="J79" s="937"/>
      <c r="K79" s="938"/>
    </row>
    <row r="80" spans="1:11" ht="17.25" customHeight="1">
      <c r="A80" s="197"/>
      <c r="B80" s="593" t="s">
        <v>43</v>
      </c>
      <c r="C80" s="910" t="s">
        <v>517</v>
      </c>
      <c r="D80" s="911"/>
      <c r="E80" s="911"/>
      <c r="F80" s="911"/>
      <c r="G80" s="911"/>
      <c r="H80" s="911"/>
      <c r="I80" s="911"/>
      <c r="J80" s="911"/>
      <c r="K80" s="912"/>
    </row>
    <row r="81" spans="1:11" ht="25.5" customHeight="1">
      <c r="A81" s="197"/>
      <c r="B81" s="174"/>
      <c r="C81" s="911"/>
      <c r="D81" s="911"/>
      <c r="E81" s="911"/>
      <c r="F81" s="911"/>
      <c r="G81" s="911"/>
      <c r="H81" s="911"/>
      <c r="I81" s="911"/>
      <c r="J81" s="911"/>
      <c r="K81" s="912"/>
    </row>
    <row r="82" spans="1:11" ht="17.25" customHeight="1">
      <c r="A82" s="122"/>
      <c r="B82" s="377" t="s">
        <v>964</v>
      </c>
      <c r="C82" s="937" t="str">
        <f>P2&amp;"への申請の場合"</f>
        <v>アジア等ゼロエミッション化人材育成等事業への申請の場合</v>
      </c>
      <c r="D82" s="937"/>
      <c r="E82" s="937"/>
      <c r="F82" s="937"/>
      <c r="G82" s="937"/>
      <c r="H82" s="937"/>
      <c r="I82" s="937"/>
      <c r="J82" s="937"/>
      <c r="K82" s="938"/>
    </row>
    <row r="83" spans="1:11" ht="17.25" customHeight="1">
      <c r="A83" s="122"/>
      <c r="B83" s="594" t="s">
        <v>43</v>
      </c>
      <c r="C83" s="939" t="s">
        <v>962</v>
      </c>
      <c r="D83" s="940"/>
      <c r="E83" s="940"/>
      <c r="F83" s="940"/>
      <c r="G83" s="940"/>
      <c r="H83" s="940"/>
      <c r="I83" s="940"/>
      <c r="J83" s="940"/>
      <c r="K83" s="941"/>
    </row>
    <row r="84" spans="1:11" ht="26.25" customHeight="1">
      <c r="A84" s="122"/>
      <c r="C84" s="939"/>
      <c r="D84" s="940"/>
      <c r="E84" s="940"/>
      <c r="F84" s="940"/>
      <c r="G84" s="940"/>
      <c r="H84" s="940"/>
      <c r="I84" s="940"/>
      <c r="J84" s="940"/>
      <c r="K84" s="941"/>
    </row>
    <row r="85" spans="1:11" ht="17.25" hidden="1" customHeight="1">
      <c r="A85" s="122"/>
      <c r="C85" s="940"/>
      <c r="D85" s="940"/>
      <c r="E85" s="940"/>
      <c r="F85" s="940"/>
      <c r="G85" s="940"/>
      <c r="H85" s="940"/>
      <c r="I85" s="940"/>
      <c r="J85" s="940"/>
      <c r="K85" s="941"/>
    </row>
    <row r="86" spans="1:11" ht="17.25" customHeight="1">
      <c r="A86" s="122"/>
      <c r="B86" s="594" t="s">
        <v>43</v>
      </c>
      <c r="C86" s="942" t="s">
        <v>963</v>
      </c>
      <c r="D86" s="943"/>
      <c r="E86" s="943"/>
      <c r="F86" s="943"/>
      <c r="G86" s="943"/>
      <c r="H86" s="943"/>
      <c r="I86" s="943"/>
      <c r="J86" s="943"/>
      <c r="K86" s="944"/>
    </row>
    <row r="87" spans="1:11" ht="17.25" customHeight="1">
      <c r="A87" s="122"/>
      <c r="C87" s="943"/>
      <c r="D87" s="943"/>
      <c r="E87" s="943"/>
      <c r="F87" s="943"/>
      <c r="G87" s="943"/>
      <c r="H87" s="943"/>
      <c r="I87" s="943"/>
      <c r="J87" s="943"/>
      <c r="K87" s="944"/>
    </row>
    <row r="88" spans="1:11" ht="2.1" customHeight="1">
      <c r="A88" s="198"/>
      <c r="B88" s="199"/>
      <c r="C88" s="374"/>
      <c r="D88" s="374"/>
      <c r="E88" s="374"/>
      <c r="F88" s="374"/>
      <c r="G88" s="374"/>
      <c r="H88" s="374"/>
      <c r="I88" s="374"/>
      <c r="J88" s="374"/>
      <c r="K88" s="375"/>
    </row>
    <row r="89" spans="1:11" ht="8.65" customHeight="1">
      <c r="A89" s="122"/>
      <c r="B89" s="10"/>
      <c r="K89" s="27"/>
    </row>
    <row r="90" spans="1:11" ht="17.25" customHeight="1">
      <c r="A90" s="122" t="s">
        <v>79</v>
      </c>
      <c r="B90" s="3" t="s">
        <v>353</v>
      </c>
      <c r="K90" s="27"/>
    </row>
    <row r="91" spans="1:11" ht="17.25" customHeight="1">
      <c r="A91" s="122" t="s">
        <v>80</v>
      </c>
      <c r="B91" s="928" t="s">
        <v>516</v>
      </c>
      <c r="C91" s="928"/>
      <c r="D91" s="928"/>
      <c r="E91" s="928"/>
      <c r="F91" s="928"/>
      <c r="G91" s="928"/>
      <c r="H91" s="928"/>
      <c r="I91" s="928"/>
      <c r="J91" s="928"/>
      <c r="K91" s="929"/>
    </row>
    <row r="92" spans="1:11" ht="17.25" customHeight="1">
      <c r="A92" s="122"/>
      <c r="B92" s="928"/>
      <c r="C92" s="928"/>
      <c r="D92" s="928"/>
      <c r="E92" s="928"/>
      <c r="F92" s="928"/>
      <c r="G92" s="928"/>
      <c r="H92" s="928"/>
      <c r="I92" s="928"/>
      <c r="J92" s="928"/>
      <c r="K92" s="929"/>
    </row>
    <row r="93" spans="1:11" ht="17.25" customHeight="1">
      <c r="A93" s="122"/>
      <c r="B93" s="928"/>
      <c r="C93" s="928"/>
      <c r="D93" s="928"/>
      <c r="E93" s="928"/>
      <c r="F93" s="928"/>
      <c r="G93" s="928"/>
      <c r="H93" s="928"/>
      <c r="I93" s="928"/>
      <c r="J93" s="928"/>
      <c r="K93" s="929"/>
    </row>
    <row r="94" spans="1:11" ht="17.25" customHeight="1">
      <c r="A94" s="122"/>
      <c r="B94" s="928"/>
      <c r="C94" s="928"/>
      <c r="D94" s="928"/>
      <c r="E94" s="928"/>
      <c r="F94" s="928"/>
      <c r="G94" s="928"/>
      <c r="H94" s="928"/>
      <c r="I94" s="928"/>
      <c r="J94" s="928"/>
      <c r="K94" s="929"/>
    </row>
    <row r="95" spans="1:11" ht="17.25" customHeight="1">
      <c r="A95" s="122"/>
      <c r="B95" s="928"/>
      <c r="C95" s="928"/>
      <c r="D95" s="928"/>
      <c r="E95" s="928"/>
      <c r="F95" s="928"/>
      <c r="G95" s="928"/>
      <c r="H95" s="928"/>
      <c r="I95" s="928"/>
      <c r="J95" s="928"/>
      <c r="K95" s="929"/>
    </row>
    <row r="96" spans="1:11" ht="17.25" customHeight="1">
      <c r="A96" s="122" t="s">
        <v>81</v>
      </c>
      <c r="B96" s="935" t="s">
        <v>354</v>
      </c>
      <c r="C96" s="935"/>
      <c r="D96" s="935"/>
      <c r="E96" s="935"/>
      <c r="F96" s="935"/>
      <c r="G96" s="935"/>
      <c r="H96" s="935"/>
      <c r="I96" s="935"/>
      <c r="J96" s="935"/>
      <c r="K96" s="936"/>
    </row>
    <row r="97" spans="1:11" ht="12.6" customHeight="1">
      <c r="A97" s="122"/>
      <c r="B97" s="935"/>
      <c r="C97" s="935"/>
      <c r="D97" s="935"/>
      <c r="E97" s="935"/>
      <c r="F97" s="935"/>
      <c r="G97" s="935"/>
      <c r="H97" s="935"/>
      <c r="I97" s="935"/>
      <c r="J97" s="935"/>
      <c r="K97" s="936"/>
    </row>
    <row r="98" spans="1:11" ht="17.25" customHeight="1">
      <c r="A98" s="122" t="s">
        <v>82</v>
      </c>
      <c r="B98" s="3" t="s">
        <v>355</v>
      </c>
      <c r="K98" s="27"/>
    </row>
    <row r="99" spans="1:11" ht="2.1" customHeight="1">
      <c r="A99" s="122"/>
      <c r="K99" s="27"/>
    </row>
    <row r="100" spans="1:11" ht="17.25" customHeight="1">
      <c r="A100" s="125" t="s">
        <v>83</v>
      </c>
      <c r="B100" s="928" t="s">
        <v>356</v>
      </c>
      <c r="C100" s="928"/>
      <c r="D100" s="928"/>
      <c r="E100" s="928"/>
      <c r="F100" s="928"/>
      <c r="G100" s="928"/>
      <c r="H100" s="928"/>
      <c r="I100" s="928"/>
      <c r="J100" s="928"/>
      <c r="K100" s="929"/>
    </row>
    <row r="101" spans="1:11" ht="17.25" customHeight="1">
      <c r="A101" s="125"/>
      <c r="B101" s="928"/>
      <c r="C101" s="928"/>
      <c r="D101" s="928"/>
      <c r="E101" s="928"/>
      <c r="F101" s="928"/>
      <c r="G101" s="928"/>
      <c r="H101" s="928"/>
      <c r="I101" s="928"/>
      <c r="J101" s="928"/>
      <c r="K101" s="929"/>
    </row>
    <row r="102" spans="1:11" ht="17.25" customHeight="1">
      <c r="A102" s="125"/>
      <c r="B102" s="928"/>
      <c r="C102" s="928"/>
      <c r="D102" s="928"/>
      <c r="E102" s="928"/>
      <c r="F102" s="928"/>
      <c r="G102" s="928"/>
      <c r="H102" s="928"/>
      <c r="I102" s="928"/>
      <c r="J102" s="928"/>
      <c r="K102" s="929"/>
    </row>
    <row r="103" spans="1:11" ht="17.25" customHeight="1">
      <c r="A103" s="772"/>
      <c r="B103" s="930"/>
      <c r="C103" s="930"/>
      <c r="D103" s="930"/>
      <c r="E103" s="930"/>
      <c r="F103" s="930"/>
      <c r="G103" s="930"/>
      <c r="H103" s="930"/>
      <c r="I103" s="930"/>
      <c r="J103" s="930"/>
      <c r="K103" s="931"/>
    </row>
  </sheetData>
  <mergeCells count="59">
    <mergeCell ref="F18:K18"/>
    <mergeCell ref="D20:E20"/>
    <mergeCell ref="A11:C20"/>
    <mergeCell ref="F19:H19"/>
    <mergeCell ref="D18:E18"/>
    <mergeCell ref="D19:E19"/>
    <mergeCell ref="B100:K103"/>
    <mergeCell ref="H64:K64"/>
    <mergeCell ref="D72:K72"/>
    <mergeCell ref="D73:K73"/>
    <mergeCell ref="B91:K95"/>
    <mergeCell ref="B96:K97"/>
    <mergeCell ref="D68:K68"/>
    <mergeCell ref="D69:K69"/>
    <mergeCell ref="C79:K79"/>
    <mergeCell ref="C83:K85"/>
    <mergeCell ref="C86:K87"/>
    <mergeCell ref="C82:K82"/>
    <mergeCell ref="J2:K2"/>
    <mergeCell ref="D16:E16"/>
    <mergeCell ref="D17:E17"/>
    <mergeCell ref="C80:K81"/>
    <mergeCell ref="A21:C24"/>
    <mergeCell ref="F14:K15"/>
    <mergeCell ref="F21:K21"/>
    <mergeCell ref="F22:K22"/>
    <mergeCell ref="G23:H23"/>
    <mergeCell ref="J23:K23"/>
    <mergeCell ref="B60:K62"/>
    <mergeCell ref="G24:K24"/>
    <mergeCell ref="E27:H27"/>
    <mergeCell ref="D11:E11"/>
    <mergeCell ref="D12:E12"/>
    <mergeCell ref="D13:E15"/>
    <mergeCell ref="A5:K5"/>
    <mergeCell ref="F16:K16"/>
    <mergeCell ref="F17:K17"/>
    <mergeCell ref="D7:I7"/>
    <mergeCell ref="F11:K11"/>
    <mergeCell ref="F12:K12"/>
    <mergeCell ref="F13:K13"/>
    <mergeCell ref="A7:C8"/>
    <mergeCell ref="D8:I8"/>
    <mergeCell ref="C35:K36"/>
    <mergeCell ref="D66:F66"/>
    <mergeCell ref="H66:J66"/>
    <mergeCell ref="E28:H28"/>
    <mergeCell ref="C33:K34"/>
    <mergeCell ref="B30:K31"/>
    <mergeCell ref="B38:K41"/>
    <mergeCell ref="B46:K49"/>
    <mergeCell ref="B51:K54"/>
    <mergeCell ref="G55:H55"/>
    <mergeCell ref="E56:G56"/>
    <mergeCell ref="D21:E21"/>
    <mergeCell ref="D22:E22"/>
    <mergeCell ref="D23:E24"/>
    <mergeCell ref="J27:K27"/>
    <mergeCell ref="J28:K28"/>
  </mergeCells>
  <phoneticPr fontId="1"/>
  <dataValidations count="10">
    <dataValidation type="list" allowBlank="1" showInputMessage="1" showErrorMessage="1" errorTitle="入力エラー" error="プルダウンより選択してください。" sqref="B43 D43 B71 D71 B75 B77:B78 B80 B86 B83" xr:uid="{00000000-0002-0000-0100-000000000000}">
      <formula1>"□,☑"</formula1>
    </dataValidation>
    <dataValidation type="list" allowBlank="1" showInputMessage="1" showErrorMessage="1" sqref="D58" xr:uid="{00000000-0002-0000-0100-000001000000}">
      <formula1>"推薦, 公募"</formula1>
    </dataValidation>
    <dataValidation type="list" allowBlank="1" showInputMessage="1" showErrorMessage="1" sqref="D65" xr:uid="{00000000-0002-0000-0100-000002000000}">
      <formula1>"あり, なし"</formula1>
    </dataValidation>
    <dataValidation type="list" allowBlank="1" showInputMessage="1" showErrorMessage="1" sqref="D7" xr:uid="{8A742577-D0BB-4169-BB5C-5469DDDADEF8}">
      <formula1>$P$1:$P$2</formula1>
    </dataValidation>
    <dataValidation type="list" allowBlank="1" showInputMessage="1" showErrorMessage="1" sqref="J7" xr:uid="{995676F0-4661-4BAE-B757-C8504091F9DA}">
      <formula1>$P$4:$P$7</formula1>
    </dataValidation>
    <dataValidation type="list" allowBlank="1" showInputMessage="1" showErrorMessage="1" sqref="D8:I8" xr:uid="{EF92BA47-B17F-4AB9-826D-44B6CDB7612B}">
      <formula1>$P$8:$P$9</formula1>
    </dataValidation>
    <dataValidation type="list" allowBlank="1" showInputMessage="1" showErrorMessage="1" sqref="K8" xr:uid="{53B53420-E848-4E51-8DA6-06A2532A79BF}">
      <formula1>$P$11:$P$14</formula1>
    </dataValidation>
    <dataValidation type="list" allowBlank="1" showInputMessage="1" showErrorMessage="1" sqref="K7" xr:uid="{35C033B7-E9B5-42C9-BD29-3332F2DF414C}">
      <formula1>$Q$4:$Q$6</formula1>
    </dataValidation>
    <dataValidation type="list" allowBlank="1" showInputMessage="1" showErrorMessage="1" errorTitle="入力エラー" error="プルダウンより選択してください。" sqref="F20" xr:uid="{D45EB303-29E6-42A9-9DA7-BEEB03A97BF6}">
      <formula1>"☑なし,☑あり"</formula1>
    </dataValidation>
    <dataValidation type="list" allowBlank="1" showInputMessage="1" showErrorMessage="1" sqref="F18" xr:uid="{118A3374-89A1-442A-BE15-20FC46BDCD1D}">
      <formula1>"☑日本の法人格を有する企業・団体,☑日本の法人格を有する企業・団体からの出資が50％超である現地日系法人"</formula1>
    </dataValidation>
  </dataValidations>
  <printOptions horizontalCentered="1"/>
  <pageMargins left="0.51181102362204722" right="0.51181102362204722" top="0.74803149606299213" bottom="0.35433070866141736" header="0.31496062992125984" footer="0.31496062992125984"/>
  <pageSetup paperSize="9" scale="84" fitToHeight="6" orientation="portrait" blackAndWhite="1" r:id="rId1"/>
  <rowBreaks count="1" manualBreakCount="1">
    <brk id="54" max="10" man="1"/>
  </rowBreaks>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9">
    <tabColor theme="4" tint="0.59999389629810485"/>
  </sheetPr>
  <dimension ref="A1:S57"/>
  <sheetViews>
    <sheetView showGridLines="0" view="pageBreakPreview" zoomScaleNormal="100" zoomScaleSheetLayoutView="100" workbookViewId="0">
      <selection activeCell="A2" sqref="A2:M2"/>
    </sheetView>
  </sheetViews>
  <sheetFormatPr defaultColWidth="9" defaultRowHeight="17.25" customHeight="1"/>
  <cols>
    <col min="1" max="1" width="3.375" style="3" bestFit="1" customWidth="1"/>
    <col min="2" max="2" width="9" style="3"/>
    <col min="3" max="3" width="9" style="3" customWidth="1"/>
    <col min="4" max="6" width="9" style="3"/>
    <col min="7" max="7" width="13.125" style="3" bestFit="1" customWidth="1"/>
    <col min="8" max="8" width="10.625" style="3" customWidth="1"/>
    <col min="9" max="9" width="11.125" style="3" customWidth="1"/>
    <col min="10" max="10" width="3.375" style="3" customWidth="1"/>
    <col min="11" max="12" width="9" style="3"/>
    <col min="13" max="13" width="3.375" style="3" customWidth="1"/>
    <col min="14" max="16384" width="9" style="3"/>
  </cols>
  <sheetData>
    <row r="1" spans="1:13" ht="17.100000000000001" customHeight="1">
      <c r="M1" s="4" t="s">
        <v>201</v>
      </c>
    </row>
    <row r="2" spans="1:13" ht="17.100000000000001" customHeight="1">
      <c r="A2" s="890" t="s">
        <v>200</v>
      </c>
      <c r="B2" s="890"/>
      <c r="C2" s="890"/>
      <c r="D2" s="890"/>
      <c r="E2" s="890"/>
      <c r="F2" s="890"/>
      <c r="G2" s="890"/>
      <c r="H2" s="890"/>
      <c r="I2" s="890"/>
      <c r="J2" s="890"/>
      <c r="K2" s="890"/>
      <c r="L2" s="890"/>
      <c r="M2" s="890"/>
    </row>
    <row r="3" spans="1:13" ht="17.100000000000001" customHeight="1">
      <c r="I3" s="4"/>
      <c r="J3" s="4" t="s">
        <v>202</v>
      </c>
      <c r="K3" s="1125">
        <v>45748</v>
      </c>
      <c r="L3" s="1125"/>
      <c r="M3" s="1125"/>
    </row>
    <row r="4" spans="1:13" ht="17.100000000000001" customHeight="1">
      <c r="A4" s="1366" t="s">
        <v>203</v>
      </c>
      <c r="B4" s="1366"/>
      <c r="C4" s="1366"/>
      <c r="D4" s="1328"/>
      <c r="E4" s="1329"/>
      <c r="F4" s="1329"/>
      <c r="G4" s="1329"/>
      <c r="H4" s="1329"/>
      <c r="I4" s="1329"/>
      <c r="J4" s="1329"/>
      <c r="K4" s="46"/>
      <c r="L4" s="46"/>
      <c r="M4" s="47"/>
    </row>
    <row r="5" spans="1:13" ht="17.100000000000001" customHeight="1">
      <c r="A5" s="1015" t="s">
        <v>204</v>
      </c>
      <c r="B5" s="1015"/>
      <c r="C5" s="1015"/>
      <c r="D5" s="1330">
        <f>'⑤海外研修実施計画の概要（新興国）'!C31</f>
        <v>0</v>
      </c>
      <c r="E5" s="1331"/>
      <c r="F5" s="1331"/>
      <c r="G5" s="1331"/>
      <c r="H5" s="1331"/>
      <c r="I5" s="1331"/>
      <c r="J5" s="1331"/>
      <c r="K5" s="57" t="s">
        <v>205</v>
      </c>
      <c r="L5" s="1337"/>
      <c r="M5" s="1338"/>
    </row>
    <row r="6" spans="1:13" ht="17.100000000000001" customHeight="1">
      <c r="A6" s="872" t="s">
        <v>206</v>
      </c>
      <c r="B6" s="872"/>
      <c r="C6" s="872"/>
      <c r="D6" s="151">
        <v>0</v>
      </c>
      <c r="E6" s="152">
        <v>0</v>
      </c>
      <c r="F6" s="1356">
        <v>0</v>
      </c>
      <c r="G6" s="1357"/>
      <c r="H6" s="44"/>
      <c r="I6" s="56" t="s">
        <v>207</v>
      </c>
      <c r="J6" s="1348"/>
      <c r="K6" s="1349"/>
      <c r="L6" s="1349"/>
      <c r="M6" s="1350"/>
    </row>
    <row r="7" spans="1:13" ht="17.100000000000001" customHeight="1">
      <c r="A7" s="872" t="s">
        <v>208</v>
      </c>
      <c r="B7" s="872"/>
      <c r="C7" s="872"/>
      <c r="D7" s="1339"/>
      <c r="E7" s="1340"/>
      <c r="F7" s="1340"/>
      <c r="G7" s="1340"/>
      <c r="H7" s="1340"/>
      <c r="I7" s="1340"/>
      <c r="J7" s="1340"/>
      <c r="K7" s="1340"/>
      <c r="L7" s="1340"/>
      <c r="M7" s="1341"/>
    </row>
    <row r="8" spans="1:13" ht="17.100000000000001" customHeight="1">
      <c r="A8" s="872" t="s">
        <v>209</v>
      </c>
      <c r="B8" s="872"/>
      <c r="C8" s="872"/>
      <c r="D8" s="1342"/>
      <c r="E8" s="1343"/>
      <c r="F8" s="1343"/>
      <c r="G8" s="1343"/>
      <c r="H8" s="1343"/>
      <c r="I8" s="1343"/>
      <c r="J8" s="1343"/>
      <c r="K8" s="1343"/>
      <c r="L8" s="1343"/>
      <c r="M8" s="1344"/>
    </row>
    <row r="9" spans="1:13" ht="17.100000000000001" customHeight="1">
      <c r="A9" s="872"/>
      <c r="B9" s="872"/>
      <c r="C9" s="872"/>
      <c r="D9" s="1345"/>
      <c r="E9" s="886"/>
      <c r="F9" s="886"/>
      <c r="G9" s="886"/>
      <c r="H9" s="886"/>
      <c r="I9" s="886"/>
      <c r="J9" s="886"/>
      <c r="K9" s="886"/>
      <c r="L9" s="886"/>
      <c r="M9" s="887"/>
    </row>
    <row r="10" spans="1:13" ht="17.100000000000001" customHeight="1">
      <c r="A10" s="872" t="s">
        <v>210</v>
      </c>
      <c r="B10" s="872"/>
      <c r="C10" s="872"/>
      <c r="D10" s="1353"/>
      <c r="E10" s="1354"/>
      <c r="F10" s="1355"/>
      <c r="G10" s="1351"/>
      <c r="H10" s="1352"/>
      <c r="I10" s="104" t="s">
        <v>211</v>
      </c>
      <c r="J10" s="1332">
        <v>0</v>
      </c>
      <c r="K10" s="1333"/>
      <c r="L10" s="1346">
        <v>0</v>
      </c>
      <c r="M10" s="1347"/>
    </row>
    <row r="11" spans="1:13" ht="17.100000000000001" customHeight="1">
      <c r="A11" s="872" t="s">
        <v>212</v>
      </c>
      <c r="B11" s="872"/>
      <c r="C11" s="872"/>
      <c r="D11" s="1358"/>
      <c r="E11" s="1359"/>
      <c r="F11" s="1359"/>
      <c r="G11" s="1359"/>
      <c r="H11" s="1359"/>
      <c r="I11" s="1359"/>
      <c r="J11" s="1359"/>
      <c r="K11" s="1359"/>
      <c r="L11" s="1359"/>
      <c r="M11" s="1360"/>
    </row>
    <row r="12" spans="1:13" ht="17.100000000000001" customHeight="1">
      <c r="A12" s="872" t="s">
        <v>213</v>
      </c>
      <c r="B12" s="872"/>
      <c r="C12" s="872"/>
      <c r="D12" s="1361"/>
      <c r="E12" s="1361"/>
      <c r="F12" s="43" t="s">
        <v>214</v>
      </c>
      <c r="G12" s="153"/>
      <c r="H12" s="1365"/>
      <c r="I12" s="1362"/>
      <c r="J12" s="55" t="s">
        <v>215</v>
      </c>
      <c r="K12" s="1362"/>
      <c r="L12" s="1362"/>
      <c r="M12" s="1363"/>
    </row>
    <row r="13" spans="1:13" ht="17.100000000000001" customHeight="1">
      <c r="A13" s="41"/>
      <c r="B13" s="46"/>
      <c r="C13" s="46"/>
      <c r="D13" s="46"/>
      <c r="E13" s="46"/>
      <c r="F13" s="46"/>
      <c r="G13" s="46"/>
      <c r="H13" s="46"/>
      <c r="I13" s="46"/>
      <c r="J13" s="46"/>
      <c r="K13" s="46"/>
      <c r="L13" s="46"/>
      <c r="M13" s="47"/>
    </row>
    <row r="14" spans="1:13" ht="17.100000000000001" customHeight="1">
      <c r="A14" s="33" t="s">
        <v>1193</v>
      </c>
      <c r="M14" s="27"/>
    </row>
    <row r="15" spans="1:13" ht="17.100000000000001" customHeight="1">
      <c r="A15" s="1334" t="s">
        <v>1184</v>
      </c>
      <c r="B15" s="1335"/>
      <c r="C15" s="1335"/>
      <c r="D15" s="1228"/>
      <c r="E15" s="1228"/>
      <c r="F15" s="1228"/>
      <c r="G15" s="1228"/>
      <c r="H15" s="1228"/>
      <c r="I15" s="1228"/>
      <c r="J15" s="1228"/>
      <c r="K15" s="1228"/>
      <c r="L15" s="1228"/>
      <c r="M15" s="1336"/>
    </row>
    <row r="16" spans="1:13" ht="17.100000000000001" customHeight="1">
      <c r="A16" s="1334" t="s">
        <v>1184</v>
      </c>
      <c r="B16" s="1335"/>
      <c r="C16" s="1335"/>
      <c r="D16" s="1228"/>
      <c r="E16" s="1228"/>
      <c r="F16" s="1228"/>
      <c r="G16" s="1228"/>
      <c r="H16" s="1228"/>
      <c r="I16" s="1228"/>
      <c r="J16" s="1228"/>
      <c r="K16" s="1228"/>
      <c r="L16" s="1228"/>
      <c r="M16" s="1336"/>
    </row>
    <row r="17" spans="1:13" ht="17.100000000000001" customHeight="1">
      <c r="A17" s="1334"/>
      <c r="B17" s="1335"/>
      <c r="C17" s="1335"/>
      <c r="D17" s="1228"/>
      <c r="E17" s="1228"/>
      <c r="F17" s="1228"/>
      <c r="G17" s="1228"/>
      <c r="H17" s="1228"/>
      <c r="I17" s="1228"/>
      <c r="J17" s="1228"/>
      <c r="K17" s="1228"/>
      <c r="L17" s="1228"/>
      <c r="M17" s="1336"/>
    </row>
    <row r="18" spans="1:13" ht="17.100000000000001" customHeight="1">
      <c r="A18" s="1334"/>
      <c r="B18" s="1335"/>
      <c r="C18" s="1335"/>
      <c r="D18" s="1228"/>
      <c r="E18" s="1228"/>
      <c r="F18" s="1228"/>
      <c r="G18" s="1228"/>
      <c r="H18" s="1228"/>
      <c r="I18" s="1228"/>
      <c r="J18" s="1228"/>
      <c r="K18" s="1228"/>
      <c r="L18" s="1228"/>
      <c r="M18" s="1336"/>
    </row>
    <row r="19" spans="1:13" ht="17.100000000000001" customHeight="1">
      <c r="A19" s="1334"/>
      <c r="B19" s="1335"/>
      <c r="C19" s="1335"/>
      <c r="D19" s="1228"/>
      <c r="E19" s="1228"/>
      <c r="F19" s="1228"/>
      <c r="G19" s="1228"/>
      <c r="H19" s="1228"/>
      <c r="I19" s="1228"/>
      <c r="J19" s="1228"/>
      <c r="K19" s="1228"/>
      <c r="L19" s="1228"/>
      <c r="M19" s="1336"/>
    </row>
    <row r="20" spans="1:13" ht="17.100000000000001" customHeight="1">
      <c r="A20" s="1334"/>
      <c r="B20" s="1335"/>
      <c r="C20" s="1335"/>
      <c r="D20" s="1228"/>
      <c r="E20" s="1228"/>
      <c r="F20" s="1228"/>
      <c r="G20" s="1228"/>
      <c r="H20" s="1228"/>
      <c r="I20" s="1228"/>
      <c r="J20" s="1228"/>
      <c r="K20" s="1228"/>
      <c r="L20" s="1228"/>
      <c r="M20" s="1336"/>
    </row>
    <row r="21" spans="1:13" ht="17.100000000000001" customHeight="1">
      <c r="A21" s="1334"/>
      <c r="B21" s="1335"/>
      <c r="C21" s="1335"/>
      <c r="D21" s="1228"/>
      <c r="E21" s="1228"/>
      <c r="F21" s="1228"/>
      <c r="G21" s="1228"/>
      <c r="H21" s="1228"/>
      <c r="I21" s="1228"/>
      <c r="J21" s="1228"/>
      <c r="K21" s="1228"/>
      <c r="L21" s="1228"/>
      <c r="M21" s="1336"/>
    </row>
    <row r="22" spans="1:13" ht="17.100000000000001" customHeight="1">
      <c r="A22" s="1334"/>
      <c r="B22" s="1335"/>
      <c r="C22" s="1335"/>
      <c r="D22" s="1228"/>
      <c r="E22" s="1228"/>
      <c r="F22" s="1228"/>
      <c r="G22" s="1228"/>
      <c r="H22" s="1228"/>
      <c r="I22" s="1228"/>
      <c r="J22" s="1228"/>
      <c r="K22" s="1228"/>
      <c r="L22" s="1228"/>
      <c r="M22" s="1336"/>
    </row>
    <row r="23" spans="1:13" ht="17.100000000000001" customHeight="1">
      <c r="A23" s="33"/>
      <c r="M23" s="27"/>
    </row>
    <row r="24" spans="1:13" ht="17.100000000000001" customHeight="1">
      <c r="A24" s="33" t="s">
        <v>216</v>
      </c>
      <c r="M24" s="27"/>
    </row>
    <row r="25" spans="1:13" ht="17.100000000000001" customHeight="1">
      <c r="A25" s="33" t="s">
        <v>1194</v>
      </c>
      <c r="M25" s="27"/>
    </row>
    <row r="26" spans="1:13" ht="17.100000000000001" customHeight="1">
      <c r="A26" s="1334" t="s">
        <v>1184</v>
      </c>
      <c r="B26" s="1335"/>
      <c r="C26" s="1335"/>
      <c r="D26" s="1228"/>
      <c r="E26" s="1228"/>
      <c r="F26" s="1228"/>
      <c r="G26" s="1228"/>
      <c r="H26" s="1228"/>
      <c r="I26" s="1228"/>
      <c r="J26" s="1228"/>
      <c r="K26" s="1228"/>
      <c r="L26" s="1228"/>
      <c r="M26" s="1336"/>
    </row>
    <row r="27" spans="1:13" ht="17.100000000000001" customHeight="1">
      <c r="A27" s="1334" t="s">
        <v>1184</v>
      </c>
      <c r="B27" s="1335"/>
      <c r="C27" s="1335"/>
      <c r="D27" s="1228"/>
      <c r="E27" s="1228"/>
      <c r="F27" s="1228"/>
      <c r="G27" s="1228"/>
      <c r="H27" s="1228"/>
      <c r="I27" s="1228"/>
      <c r="J27" s="1228"/>
      <c r="K27" s="1228"/>
      <c r="L27" s="1228"/>
      <c r="M27" s="1336"/>
    </row>
    <row r="28" spans="1:13" ht="17.100000000000001" customHeight="1">
      <c r="A28" s="1334"/>
      <c r="B28" s="1335"/>
      <c r="C28" s="1335"/>
      <c r="D28" s="1228"/>
      <c r="E28" s="1228"/>
      <c r="F28" s="1228"/>
      <c r="G28" s="1228"/>
      <c r="H28" s="1228"/>
      <c r="I28" s="1228"/>
      <c r="J28" s="1228"/>
      <c r="K28" s="1228"/>
      <c r="L28" s="1228"/>
      <c r="M28" s="1336"/>
    </row>
    <row r="29" spans="1:13" ht="17.100000000000001" customHeight="1">
      <c r="A29" s="1334"/>
      <c r="B29" s="1335"/>
      <c r="C29" s="1335"/>
      <c r="D29" s="1228"/>
      <c r="E29" s="1228"/>
      <c r="F29" s="1228"/>
      <c r="G29" s="1228"/>
      <c r="H29" s="1228"/>
      <c r="I29" s="1228"/>
      <c r="J29" s="1228"/>
      <c r="K29" s="1228"/>
      <c r="L29" s="1228"/>
      <c r="M29" s="1336"/>
    </row>
    <row r="30" spans="1:13" ht="17.100000000000001" customHeight="1">
      <c r="A30" s="1334"/>
      <c r="B30" s="1335"/>
      <c r="C30" s="1335"/>
      <c r="D30" s="1228"/>
      <c r="E30" s="1228"/>
      <c r="F30" s="1228"/>
      <c r="G30" s="1228"/>
      <c r="H30" s="1228"/>
      <c r="I30" s="1228"/>
      <c r="J30" s="1228"/>
      <c r="K30" s="1228"/>
      <c r="L30" s="1228"/>
      <c r="M30" s="1336"/>
    </row>
    <row r="31" spans="1:13" ht="17.100000000000001" customHeight="1">
      <c r="A31" s="1334"/>
      <c r="B31" s="1335"/>
      <c r="C31" s="1335"/>
      <c r="D31" s="1228"/>
      <c r="E31" s="1228"/>
      <c r="F31" s="1228"/>
      <c r="G31" s="1228"/>
      <c r="H31" s="1228"/>
      <c r="I31" s="1228"/>
      <c r="J31" s="1228"/>
      <c r="K31" s="1228"/>
      <c r="L31" s="1228"/>
      <c r="M31" s="1336"/>
    </row>
    <row r="32" spans="1:13" ht="17.100000000000001" customHeight="1">
      <c r="A32" s="1334"/>
      <c r="B32" s="1335"/>
      <c r="C32" s="1335"/>
      <c r="D32" s="1228"/>
      <c r="E32" s="1228"/>
      <c r="F32" s="1228"/>
      <c r="G32" s="1228"/>
      <c r="H32" s="1228"/>
      <c r="I32" s="1228"/>
      <c r="J32" s="1228"/>
      <c r="K32" s="1228"/>
      <c r="L32" s="1228"/>
      <c r="M32" s="1336"/>
    </row>
    <row r="33" spans="1:19" ht="17.100000000000001" customHeight="1">
      <c r="A33" s="1334"/>
      <c r="B33" s="1335"/>
      <c r="C33" s="1335"/>
      <c r="D33" s="1228"/>
      <c r="E33" s="1228"/>
      <c r="F33" s="1228"/>
      <c r="G33" s="1228"/>
      <c r="H33" s="1228"/>
      <c r="I33" s="1228"/>
      <c r="J33" s="1228"/>
      <c r="K33" s="1228"/>
      <c r="L33" s="1228"/>
      <c r="M33" s="1336"/>
    </row>
    <row r="34" spans="1:19" ht="17.100000000000001" customHeight="1">
      <c r="A34" s="33"/>
      <c r="M34" s="27"/>
    </row>
    <row r="35" spans="1:19" ht="17.100000000000001" customHeight="1">
      <c r="A35" s="33" t="s">
        <v>1195</v>
      </c>
      <c r="M35" s="27"/>
    </row>
    <row r="36" spans="1:19" ht="17.100000000000001" customHeight="1">
      <c r="A36" s="1334" t="s">
        <v>1184</v>
      </c>
      <c r="B36" s="1335"/>
      <c r="C36" s="1335"/>
      <c r="D36" s="1228"/>
      <c r="E36" s="1228"/>
      <c r="F36" s="1228"/>
      <c r="G36" s="1228"/>
      <c r="H36" s="1228"/>
      <c r="I36" s="1228"/>
      <c r="J36" s="1228"/>
      <c r="K36" s="1228"/>
      <c r="L36" s="1228"/>
      <c r="M36" s="1336"/>
    </row>
    <row r="37" spans="1:19" ht="17.100000000000001" customHeight="1">
      <c r="A37" s="1334" t="s">
        <v>1184</v>
      </c>
      <c r="B37" s="1335"/>
      <c r="C37" s="1335"/>
      <c r="D37" s="1228"/>
      <c r="E37" s="1228"/>
      <c r="F37" s="1228"/>
      <c r="G37" s="1228"/>
      <c r="H37" s="1228"/>
      <c r="I37" s="1228"/>
      <c r="J37" s="1228"/>
      <c r="K37" s="1228"/>
      <c r="L37" s="1228"/>
      <c r="M37" s="1336"/>
    </row>
    <row r="38" spans="1:19" ht="17.100000000000001" customHeight="1">
      <c r="A38" s="1334"/>
      <c r="B38" s="1335"/>
      <c r="C38" s="1335"/>
      <c r="D38" s="1228"/>
      <c r="E38" s="1228"/>
      <c r="F38" s="1228"/>
      <c r="G38" s="1228"/>
      <c r="H38" s="1228"/>
      <c r="I38" s="1228"/>
      <c r="J38" s="1228"/>
      <c r="K38" s="1228"/>
      <c r="L38" s="1228"/>
      <c r="M38" s="1336"/>
    </row>
    <row r="39" spans="1:19" ht="17.100000000000001" customHeight="1">
      <c r="A39" s="1334"/>
      <c r="B39" s="1335"/>
      <c r="C39" s="1335"/>
      <c r="D39" s="1228"/>
      <c r="E39" s="1228"/>
      <c r="F39" s="1228"/>
      <c r="G39" s="1228"/>
      <c r="H39" s="1228"/>
      <c r="I39" s="1228"/>
      <c r="J39" s="1228"/>
      <c r="K39" s="1228"/>
      <c r="L39" s="1228"/>
      <c r="M39" s="1336"/>
    </row>
    <row r="40" spans="1:19" ht="17.100000000000001" customHeight="1">
      <c r="A40" s="1334"/>
      <c r="B40" s="1335"/>
      <c r="C40" s="1335"/>
      <c r="D40" s="1228"/>
      <c r="E40" s="1228"/>
      <c r="F40" s="1228"/>
      <c r="G40" s="1228"/>
      <c r="H40" s="1228"/>
      <c r="I40" s="1228"/>
      <c r="J40" s="1228"/>
      <c r="K40" s="1228"/>
      <c r="L40" s="1228"/>
      <c r="M40" s="1336"/>
    </row>
    <row r="41" spans="1:19" ht="17.100000000000001" customHeight="1">
      <c r="A41" s="1334"/>
      <c r="B41" s="1335"/>
      <c r="C41" s="1335"/>
      <c r="D41" s="1228"/>
      <c r="E41" s="1228"/>
      <c r="F41" s="1228"/>
      <c r="G41" s="1228"/>
      <c r="H41" s="1228"/>
      <c r="I41" s="1228"/>
      <c r="J41" s="1228"/>
      <c r="K41" s="1228"/>
      <c r="L41" s="1228"/>
      <c r="M41" s="1336"/>
    </row>
    <row r="42" spans="1:19" ht="17.100000000000001" customHeight="1">
      <c r="A42" s="1334"/>
      <c r="B42" s="1335"/>
      <c r="C42" s="1335"/>
      <c r="D42" s="1228"/>
      <c r="E42" s="1228"/>
      <c r="F42" s="1228"/>
      <c r="G42" s="1228"/>
      <c r="H42" s="1228"/>
      <c r="I42" s="1228"/>
      <c r="J42" s="1228"/>
      <c r="K42" s="1228"/>
      <c r="L42" s="1228"/>
      <c r="M42" s="1336"/>
    </row>
    <row r="43" spans="1:19" s="174" customFormat="1" ht="17.100000000000001" customHeight="1">
      <c r="A43" s="173"/>
      <c r="M43" s="175"/>
    </row>
    <row r="44" spans="1:19" s="174" customFormat="1" ht="17.100000000000001" customHeight="1">
      <c r="A44" s="173" t="s">
        <v>217</v>
      </c>
      <c r="M44" s="175"/>
    </row>
    <row r="45" spans="1:19" ht="17.100000000000001" customHeight="1">
      <c r="A45" s="1364"/>
      <c r="B45" s="884"/>
      <c r="C45" s="884"/>
      <c r="D45" s="884"/>
      <c r="E45" s="884"/>
      <c r="F45" s="884"/>
      <c r="G45" s="884"/>
      <c r="H45" s="884"/>
      <c r="I45" s="884"/>
      <c r="J45" s="884"/>
      <c r="K45" s="884"/>
      <c r="L45" s="884"/>
      <c r="M45" s="885"/>
      <c r="Q45" s="174"/>
      <c r="R45" s="572"/>
      <c r="S45" s="572"/>
    </row>
    <row r="46" spans="1:19" ht="17.100000000000001" customHeight="1">
      <c r="A46" s="1364"/>
      <c r="B46" s="884"/>
      <c r="C46" s="884"/>
      <c r="D46" s="884"/>
      <c r="E46" s="884"/>
      <c r="F46" s="884"/>
      <c r="G46" s="884"/>
      <c r="H46" s="884"/>
      <c r="I46" s="884"/>
      <c r="J46" s="884"/>
      <c r="K46" s="884"/>
      <c r="L46" s="884"/>
      <c r="M46" s="885"/>
      <c r="R46" s="573"/>
      <c r="S46" s="573"/>
    </row>
    <row r="47" spans="1:19" ht="17.100000000000001" customHeight="1">
      <c r="A47" s="1364"/>
      <c r="B47" s="884"/>
      <c r="C47" s="884"/>
      <c r="D47" s="884"/>
      <c r="E47" s="884"/>
      <c r="F47" s="884"/>
      <c r="G47" s="884"/>
      <c r="H47" s="884"/>
      <c r="I47" s="884"/>
      <c r="J47" s="884"/>
      <c r="K47" s="884"/>
      <c r="L47" s="884"/>
      <c r="M47" s="885"/>
    </row>
    <row r="48" spans="1:19" ht="17.100000000000001" customHeight="1">
      <c r="A48" s="1345"/>
      <c r="B48" s="886"/>
      <c r="C48" s="886"/>
      <c r="D48" s="886"/>
      <c r="E48" s="886"/>
      <c r="F48" s="886"/>
      <c r="G48" s="886"/>
      <c r="H48" s="886"/>
      <c r="I48" s="886"/>
      <c r="J48" s="886"/>
      <c r="K48" s="886"/>
      <c r="L48" s="886"/>
      <c r="M48" s="887"/>
    </row>
    <row r="49" spans="1:12" ht="17.100000000000001" customHeight="1"/>
    <row r="50" spans="1:12" ht="17.100000000000001" customHeight="1">
      <c r="A50" s="10" t="s">
        <v>218</v>
      </c>
      <c r="B50" s="1189" t="s">
        <v>219</v>
      </c>
      <c r="C50" s="1189"/>
      <c r="D50" s="1189"/>
      <c r="E50" s="1189"/>
      <c r="F50" s="1189"/>
      <c r="G50" s="1189"/>
      <c r="H50" s="1189"/>
      <c r="I50" s="1189"/>
      <c r="J50" s="1189"/>
      <c r="K50" s="1189"/>
      <c r="L50" s="1189"/>
    </row>
    <row r="51" spans="1:12" ht="17.100000000000001" customHeight="1">
      <c r="B51" s="1189" t="s">
        <v>220</v>
      </c>
      <c r="C51" s="1189"/>
      <c r="D51" s="1189"/>
      <c r="E51" s="1189"/>
      <c r="F51" s="1189"/>
      <c r="G51" s="1189"/>
      <c r="H51" s="1189"/>
      <c r="I51" s="1189"/>
      <c r="J51" s="1189"/>
      <c r="K51" s="1189"/>
      <c r="L51" s="1189"/>
    </row>
    <row r="52" spans="1:12" ht="17.100000000000001" customHeight="1">
      <c r="B52" s="1189" t="s">
        <v>221</v>
      </c>
      <c r="C52" s="1189"/>
      <c r="D52" s="1189"/>
      <c r="E52" s="1189"/>
      <c r="F52" s="1189"/>
      <c r="G52" s="1189"/>
      <c r="H52" s="1189"/>
      <c r="I52" s="1189"/>
      <c r="J52" s="1189"/>
      <c r="K52" s="1189"/>
      <c r="L52" s="1189"/>
    </row>
    <row r="53" spans="1:12" ht="17.100000000000001" customHeight="1"/>
    <row r="54" spans="1:12" ht="17.100000000000001" customHeight="1">
      <c r="B54" s="10"/>
      <c r="C54" s="10"/>
      <c r="D54" s="10"/>
      <c r="E54" s="10"/>
      <c r="H54" s="576"/>
      <c r="I54" s="1321" t="s">
        <v>222</v>
      </c>
      <c r="J54" s="1322"/>
      <c r="K54" s="1322"/>
      <c r="L54" s="1323"/>
    </row>
    <row r="55" spans="1:12" ht="17.100000000000001" customHeight="1">
      <c r="B55" s="10"/>
      <c r="C55" s="10"/>
      <c r="D55" s="10"/>
      <c r="E55" s="10"/>
      <c r="I55" s="1318" t="s">
        <v>1185</v>
      </c>
      <c r="J55" s="1319"/>
      <c r="K55" s="1324" t="s">
        <v>1188</v>
      </c>
      <c r="L55" s="1325"/>
    </row>
    <row r="56" spans="1:12" ht="17.100000000000001" customHeight="1">
      <c r="B56" s="574"/>
      <c r="C56" s="574"/>
      <c r="D56" s="575"/>
      <c r="E56" s="575"/>
      <c r="I56" s="1320" t="s">
        <v>1186</v>
      </c>
      <c r="J56" s="1319"/>
      <c r="K56" s="1326">
        <v>6000</v>
      </c>
      <c r="L56" s="1327"/>
    </row>
    <row r="57" spans="1:12" ht="17.100000000000001" customHeight="1">
      <c r="I57" s="1320" t="s">
        <v>1187</v>
      </c>
      <c r="J57" s="1319"/>
      <c r="K57" s="1326">
        <v>7900</v>
      </c>
      <c r="L57" s="1327"/>
    </row>
  </sheetData>
  <dataConsolidate/>
  <mergeCells count="82">
    <mergeCell ref="A10:C10"/>
    <mergeCell ref="A4:C4"/>
    <mergeCell ref="A5:C5"/>
    <mergeCell ref="A6:C6"/>
    <mergeCell ref="A7:C7"/>
    <mergeCell ref="A8:C9"/>
    <mergeCell ref="D11:M11"/>
    <mergeCell ref="B52:L52"/>
    <mergeCell ref="B50:L50"/>
    <mergeCell ref="B51:L51"/>
    <mergeCell ref="D42:M42"/>
    <mergeCell ref="A22:C22"/>
    <mergeCell ref="A26:C26"/>
    <mergeCell ref="A27:C27"/>
    <mergeCell ref="A28:C28"/>
    <mergeCell ref="D12:E12"/>
    <mergeCell ref="D22:M22"/>
    <mergeCell ref="K12:M12"/>
    <mergeCell ref="A11:C11"/>
    <mergeCell ref="A12:C12"/>
    <mergeCell ref="A45:M48"/>
    <mergeCell ref="H12:I12"/>
    <mergeCell ref="K3:M3"/>
    <mergeCell ref="L5:M5"/>
    <mergeCell ref="D7:M7"/>
    <mergeCell ref="D8:M9"/>
    <mergeCell ref="L10:M10"/>
    <mergeCell ref="J6:M6"/>
    <mergeCell ref="G10:H10"/>
    <mergeCell ref="D10:F10"/>
    <mergeCell ref="F6:G6"/>
    <mergeCell ref="D15:M15"/>
    <mergeCell ref="D16:M16"/>
    <mergeCell ref="D26:M26"/>
    <mergeCell ref="D27:M27"/>
    <mergeCell ref="D28:M28"/>
    <mergeCell ref="A21:C21"/>
    <mergeCell ref="A41:C41"/>
    <mergeCell ref="A42:C42"/>
    <mergeCell ref="A29:C29"/>
    <mergeCell ref="A30:C30"/>
    <mergeCell ref="A31:C31"/>
    <mergeCell ref="A32:C32"/>
    <mergeCell ref="D29:M29"/>
    <mergeCell ref="D30:M30"/>
    <mergeCell ref="D31:M31"/>
    <mergeCell ref="D32:M32"/>
    <mergeCell ref="D33:M33"/>
    <mergeCell ref="D41:M41"/>
    <mergeCell ref="A36:C36"/>
    <mergeCell ref="A37:C37"/>
    <mergeCell ref="A38:C38"/>
    <mergeCell ref="A39:C39"/>
    <mergeCell ref="A40:C40"/>
    <mergeCell ref="D36:M36"/>
    <mergeCell ref="D37:M37"/>
    <mergeCell ref="D38:M38"/>
    <mergeCell ref="D39:M39"/>
    <mergeCell ref="D40:M40"/>
    <mergeCell ref="A2:M2"/>
    <mergeCell ref="D4:J4"/>
    <mergeCell ref="D5:J5"/>
    <mergeCell ref="J10:K10"/>
    <mergeCell ref="A33:C33"/>
    <mergeCell ref="A15:C15"/>
    <mergeCell ref="A16:C16"/>
    <mergeCell ref="A17:C17"/>
    <mergeCell ref="A18:C18"/>
    <mergeCell ref="A19:C19"/>
    <mergeCell ref="A20:C20"/>
    <mergeCell ref="D17:M17"/>
    <mergeCell ref="D18:M18"/>
    <mergeCell ref="D19:M19"/>
    <mergeCell ref="D20:M20"/>
    <mergeCell ref="D21:M21"/>
    <mergeCell ref="I55:J55"/>
    <mergeCell ref="I57:J57"/>
    <mergeCell ref="I54:L54"/>
    <mergeCell ref="K55:L55"/>
    <mergeCell ref="K56:L56"/>
    <mergeCell ref="K57:L57"/>
    <mergeCell ref="I56:J56"/>
  </mergeCells>
  <phoneticPr fontId="1"/>
  <dataValidations count="5">
    <dataValidation type="list" allowBlank="1" showInputMessage="1" sqref="L5:M5" xr:uid="{00000000-0002-0000-0600-000000000000}">
      <formula1>"男,女"</formula1>
    </dataValidation>
    <dataValidation type="list" allowBlank="1" showInputMessage="1" showErrorMessage="1" errorTitle="入力エラー" error="プルダウンより選択してください。" sqref="D10" xr:uid="{00000000-0002-0000-0600-000001000000}">
      <formula1>"国内,海外"</formula1>
    </dataValidation>
    <dataValidation type="list" allowBlank="1" showInputMessage="1" showErrorMessage="1" errorTitle="入力エラー" error="プルダウンより選択してください。" sqref="G10" xr:uid="{00000000-0002-0000-0600-000002000000}">
      <formula1>"大学院（博士）,大学院（修士）,4年制大学,短大,工業高専,高校,その他"</formula1>
    </dataValidation>
    <dataValidation type="list" allowBlank="1" showInputMessage="1" sqref="D12:E12 H12:I12 K12:L12" xr:uid="{00000000-0002-0000-0600-000003000000}">
      <formula1>"日本語,英語,タイ語,インドネシア語,ベトナム語,中国語"</formula1>
    </dataValidation>
    <dataValidation type="list" allowBlank="1" showInputMessage="1" showErrorMessage="1" errorTitle="入力エラー" error="プルダウンより選択してください。" sqref="G12" xr:uid="{00000000-0002-0000-0600-000004000000}">
      <formula1>"要,不要"</formula1>
    </dataValidation>
  </dataValidations>
  <printOptions horizontalCentered="1"/>
  <pageMargins left="0.39370078740157483" right="0.39370078740157483" top="0.55118110236220474" bottom="0.55118110236220474" header="0.31496062992125984" footer="0.31496062992125984"/>
  <pageSetup paperSize="9" scale="81" orientation="portrait" blackAndWhite="1"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6855F-7689-4CC0-96F5-042449F3B967}">
  <sheetPr codeName="Sheet20">
    <tabColor theme="4" tint="0.59999389629810485"/>
  </sheetPr>
  <dimension ref="A1:S52"/>
  <sheetViews>
    <sheetView showGridLines="0" view="pageBreakPreview" zoomScaleNormal="100" zoomScaleSheetLayoutView="100" workbookViewId="0">
      <selection activeCell="T4" sqref="T4"/>
    </sheetView>
  </sheetViews>
  <sheetFormatPr defaultColWidth="9" defaultRowHeight="17.25" customHeight="1"/>
  <cols>
    <col min="1" max="1" width="3.375" style="3" bestFit="1" customWidth="1"/>
    <col min="2" max="2" width="9" style="3"/>
    <col min="3" max="3" width="9" style="3" customWidth="1"/>
    <col min="4" max="6" width="9" style="3"/>
    <col min="7" max="7" width="13.125" style="3" bestFit="1" customWidth="1"/>
    <col min="8" max="8" width="10.625" style="3" customWidth="1"/>
    <col min="9" max="9" width="11.125" style="3" customWidth="1"/>
    <col min="10" max="10" width="3.375" style="3" customWidth="1"/>
    <col min="11" max="12" width="9" style="3"/>
    <col min="13" max="13" width="3.375" style="3" customWidth="1"/>
    <col min="14" max="16384" width="9" style="3"/>
  </cols>
  <sheetData>
    <row r="1" spans="1:13" ht="17.100000000000001" customHeight="1">
      <c r="M1" s="4" t="s">
        <v>201</v>
      </c>
    </row>
    <row r="2" spans="1:13" ht="17.100000000000001" customHeight="1">
      <c r="A2" s="890" t="s">
        <v>224</v>
      </c>
      <c r="B2" s="890"/>
      <c r="C2" s="890"/>
      <c r="D2" s="890"/>
      <c r="E2" s="890"/>
      <c r="F2" s="890"/>
      <c r="G2" s="890"/>
      <c r="H2" s="890"/>
      <c r="I2" s="890"/>
      <c r="J2" s="890"/>
      <c r="K2" s="890"/>
      <c r="L2" s="890"/>
      <c r="M2" s="890"/>
    </row>
    <row r="3" spans="1:13" ht="17.100000000000001" customHeight="1">
      <c r="I3" s="4"/>
      <c r="J3" s="4" t="s">
        <v>202</v>
      </c>
      <c r="K3" s="1125">
        <v>45748</v>
      </c>
      <c r="L3" s="1125"/>
      <c r="M3" s="1125"/>
    </row>
    <row r="4" spans="1:13" ht="17.100000000000001" customHeight="1">
      <c r="A4" s="1366" t="s">
        <v>203</v>
      </c>
      <c r="B4" s="1366"/>
      <c r="C4" s="1366"/>
      <c r="D4" s="1328"/>
      <c r="E4" s="1329"/>
      <c r="F4" s="1329"/>
      <c r="G4" s="1329"/>
      <c r="H4" s="1329"/>
      <c r="I4" s="1329"/>
      <c r="J4" s="1329"/>
      <c r="K4" s="46"/>
      <c r="L4" s="46"/>
      <c r="M4" s="47"/>
    </row>
    <row r="5" spans="1:13" ht="17.100000000000001" customHeight="1">
      <c r="A5" s="1015" t="s">
        <v>25</v>
      </c>
      <c r="B5" s="1015"/>
      <c r="C5" s="1015"/>
      <c r="D5" s="1330">
        <f>'⑤海外研修実施計画の概要（新興国）'!C31</f>
        <v>0</v>
      </c>
      <c r="E5" s="1331"/>
      <c r="F5" s="1331"/>
      <c r="G5" s="1331"/>
      <c r="H5" s="1331"/>
      <c r="I5" s="1331"/>
      <c r="J5" s="1331"/>
      <c r="K5" s="57" t="s">
        <v>205</v>
      </c>
      <c r="L5" s="1337"/>
      <c r="M5" s="1338"/>
    </row>
    <row r="6" spans="1:13" ht="17.100000000000001" customHeight="1">
      <c r="A6" s="872" t="s">
        <v>206</v>
      </c>
      <c r="B6" s="872"/>
      <c r="C6" s="872"/>
      <c r="D6" s="151">
        <v>0</v>
      </c>
      <c r="E6" s="152">
        <v>0</v>
      </c>
      <c r="F6" s="1356">
        <v>0</v>
      </c>
      <c r="G6" s="1357"/>
      <c r="H6" s="44"/>
      <c r="I6" s="56" t="s">
        <v>207</v>
      </c>
      <c r="J6" s="1348"/>
      <c r="K6" s="1349"/>
      <c r="L6" s="1349"/>
      <c r="M6" s="1350"/>
    </row>
    <row r="7" spans="1:13" ht="17.100000000000001" customHeight="1">
      <c r="A7" s="872" t="s">
        <v>208</v>
      </c>
      <c r="B7" s="872"/>
      <c r="C7" s="872"/>
      <c r="D7" s="1339"/>
      <c r="E7" s="1340"/>
      <c r="F7" s="1340"/>
      <c r="G7" s="1340"/>
      <c r="H7" s="1340"/>
      <c r="I7" s="1340"/>
      <c r="J7" s="1340"/>
      <c r="K7" s="1340"/>
      <c r="L7" s="1340"/>
      <c r="M7" s="1341"/>
    </row>
    <row r="8" spans="1:13" ht="17.100000000000001" customHeight="1">
      <c r="A8" s="872" t="s">
        <v>209</v>
      </c>
      <c r="B8" s="872"/>
      <c r="C8" s="872"/>
      <c r="D8" s="1342"/>
      <c r="E8" s="1343"/>
      <c r="F8" s="1343"/>
      <c r="G8" s="1343"/>
      <c r="H8" s="1343"/>
      <c r="I8" s="1343"/>
      <c r="J8" s="1343"/>
      <c r="K8" s="1343"/>
      <c r="L8" s="1343"/>
      <c r="M8" s="1344"/>
    </row>
    <row r="9" spans="1:13" ht="17.100000000000001" customHeight="1">
      <c r="A9" s="872"/>
      <c r="B9" s="872"/>
      <c r="C9" s="872"/>
      <c r="D9" s="1345"/>
      <c r="E9" s="886"/>
      <c r="F9" s="886"/>
      <c r="G9" s="886"/>
      <c r="H9" s="886"/>
      <c r="I9" s="886"/>
      <c r="J9" s="886"/>
      <c r="K9" s="886"/>
      <c r="L9" s="886"/>
      <c r="M9" s="887"/>
    </row>
    <row r="10" spans="1:13" ht="17.100000000000001" customHeight="1">
      <c r="A10" s="872" t="s">
        <v>210</v>
      </c>
      <c r="B10" s="872"/>
      <c r="C10" s="872"/>
      <c r="D10" s="1353"/>
      <c r="E10" s="1354"/>
      <c r="F10" s="1355"/>
      <c r="G10" s="1351"/>
      <c r="H10" s="1352"/>
      <c r="I10" s="104" t="s">
        <v>211</v>
      </c>
      <c r="J10" s="1332">
        <v>0</v>
      </c>
      <c r="K10" s="1333"/>
      <c r="L10" s="1346">
        <v>0</v>
      </c>
      <c r="M10" s="1347"/>
    </row>
    <row r="11" spans="1:13" ht="17.100000000000001" customHeight="1">
      <c r="A11" s="872" t="s">
        <v>212</v>
      </c>
      <c r="B11" s="872"/>
      <c r="C11" s="872"/>
      <c r="D11" s="1358"/>
      <c r="E11" s="1359"/>
      <c r="F11" s="1359"/>
      <c r="G11" s="1359"/>
      <c r="H11" s="1359"/>
      <c r="I11" s="1359"/>
      <c r="J11" s="1359"/>
      <c r="K11" s="1359"/>
      <c r="L11" s="1359"/>
      <c r="M11" s="1360"/>
    </row>
    <row r="12" spans="1:13" ht="17.100000000000001" customHeight="1">
      <c r="A12" s="872" t="s">
        <v>213</v>
      </c>
      <c r="B12" s="872"/>
      <c r="C12" s="872"/>
      <c r="D12" s="1361"/>
      <c r="E12" s="1361"/>
      <c r="F12" s="43" t="s">
        <v>214</v>
      </c>
      <c r="G12" s="153"/>
      <c r="H12" s="1365"/>
      <c r="I12" s="1362"/>
      <c r="J12" s="55" t="s">
        <v>215</v>
      </c>
      <c r="K12" s="1362"/>
      <c r="L12" s="1362"/>
      <c r="M12" s="1363"/>
    </row>
    <row r="13" spans="1:13" ht="17.100000000000001" customHeight="1">
      <c r="A13" s="41"/>
      <c r="B13" s="46"/>
      <c r="C13" s="46"/>
      <c r="D13" s="46"/>
      <c r="E13" s="46"/>
      <c r="F13" s="46"/>
      <c r="G13" s="46"/>
      <c r="H13" s="46"/>
      <c r="I13" s="46"/>
      <c r="J13" s="46"/>
      <c r="K13" s="46"/>
      <c r="L13" s="46"/>
      <c r="M13" s="47"/>
    </row>
    <row r="14" spans="1:13" ht="17.100000000000001" customHeight="1">
      <c r="A14" s="33" t="s">
        <v>1189</v>
      </c>
      <c r="M14" s="27"/>
    </row>
    <row r="15" spans="1:13" ht="17.100000000000001" customHeight="1">
      <c r="A15" s="1334" t="s">
        <v>1184</v>
      </c>
      <c r="B15" s="1335"/>
      <c r="C15" s="1335"/>
      <c r="D15" s="1228"/>
      <c r="E15" s="1228"/>
      <c r="F15" s="1228"/>
      <c r="G15" s="1228"/>
      <c r="H15" s="1228"/>
      <c r="I15" s="1228"/>
      <c r="J15" s="1228"/>
      <c r="K15" s="1228"/>
      <c r="L15" s="1228"/>
      <c r="M15" s="1336"/>
    </row>
    <row r="16" spans="1:13" ht="17.100000000000001" customHeight="1">
      <c r="A16" s="1334" t="s">
        <v>1184</v>
      </c>
      <c r="B16" s="1335"/>
      <c r="C16" s="1335"/>
      <c r="D16" s="1228"/>
      <c r="E16" s="1228"/>
      <c r="F16" s="1228"/>
      <c r="G16" s="1228"/>
      <c r="H16" s="1228"/>
      <c r="I16" s="1228"/>
      <c r="J16" s="1228"/>
      <c r="K16" s="1228"/>
      <c r="L16" s="1228"/>
      <c r="M16" s="1336"/>
    </row>
    <row r="17" spans="1:13" ht="17.100000000000001" customHeight="1">
      <c r="A17" s="1334"/>
      <c r="B17" s="1335"/>
      <c r="C17" s="1335"/>
      <c r="D17" s="1228"/>
      <c r="E17" s="1228"/>
      <c r="F17" s="1228"/>
      <c r="G17" s="1228"/>
      <c r="H17" s="1228"/>
      <c r="I17" s="1228"/>
      <c r="J17" s="1228"/>
      <c r="K17" s="1228"/>
      <c r="L17" s="1228"/>
      <c r="M17" s="1336"/>
    </row>
    <row r="18" spans="1:13" ht="17.100000000000001" customHeight="1">
      <c r="A18" s="1334"/>
      <c r="B18" s="1335"/>
      <c r="C18" s="1335"/>
      <c r="D18" s="1228"/>
      <c r="E18" s="1228"/>
      <c r="F18" s="1228"/>
      <c r="G18" s="1228"/>
      <c r="H18" s="1228"/>
      <c r="I18" s="1228"/>
      <c r="J18" s="1228"/>
      <c r="K18" s="1228"/>
      <c r="L18" s="1228"/>
      <c r="M18" s="1336"/>
    </row>
    <row r="19" spans="1:13" ht="17.100000000000001" customHeight="1">
      <c r="A19" s="1334"/>
      <c r="B19" s="1335"/>
      <c r="C19" s="1335"/>
      <c r="D19" s="1228"/>
      <c r="E19" s="1228"/>
      <c r="F19" s="1228"/>
      <c r="G19" s="1228"/>
      <c r="H19" s="1228"/>
      <c r="I19" s="1228"/>
      <c r="J19" s="1228"/>
      <c r="K19" s="1228"/>
      <c r="L19" s="1228"/>
      <c r="M19" s="1336"/>
    </row>
    <row r="20" spans="1:13" ht="17.100000000000001" customHeight="1">
      <c r="A20" s="1334"/>
      <c r="B20" s="1335"/>
      <c r="C20" s="1335"/>
      <c r="D20" s="1228"/>
      <c r="E20" s="1228"/>
      <c r="F20" s="1228"/>
      <c r="G20" s="1228"/>
      <c r="H20" s="1228"/>
      <c r="I20" s="1228"/>
      <c r="J20" s="1228"/>
      <c r="K20" s="1228"/>
      <c r="L20" s="1228"/>
      <c r="M20" s="1336"/>
    </row>
    <row r="21" spans="1:13" ht="17.100000000000001" customHeight="1">
      <c r="A21" s="1334"/>
      <c r="B21" s="1335"/>
      <c r="C21" s="1335"/>
      <c r="D21" s="1228"/>
      <c r="E21" s="1228"/>
      <c r="F21" s="1228"/>
      <c r="G21" s="1228"/>
      <c r="H21" s="1228"/>
      <c r="I21" s="1228"/>
      <c r="J21" s="1228"/>
      <c r="K21" s="1228"/>
      <c r="L21" s="1228"/>
      <c r="M21" s="1336"/>
    </row>
    <row r="22" spans="1:13" ht="17.100000000000001" customHeight="1">
      <c r="A22" s="1334"/>
      <c r="B22" s="1335"/>
      <c r="C22" s="1335"/>
      <c r="D22" s="1228"/>
      <c r="E22" s="1228"/>
      <c r="F22" s="1228"/>
      <c r="G22" s="1228"/>
      <c r="H22" s="1228"/>
      <c r="I22" s="1228"/>
      <c r="J22" s="1228"/>
      <c r="K22" s="1228"/>
      <c r="L22" s="1228"/>
      <c r="M22" s="1336"/>
    </row>
    <row r="23" spans="1:13" ht="17.100000000000001" customHeight="1">
      <c r="A23" s="33"/>
      <c r="M23" s="27"/>
    </row>
    <row r="24" spans="1:13" ht="17.100000000000001" customHeight="1">
      <c r="A24" s="33" t="s">
        <v>1190</v>
      </c>
      <c r="M24" s="27"/>
    </row>
    <row r="25" spans="1:13" ht="17.100000000000001" customHeight="1">
      <c r="A25" s="1334" t="s">
        <v>1184</v>
      </c>
      <c r="B25" s="1335"/>
      <c r="C25" s="1335"/>
      <c r="D25" s="1228"/>
      <c r="E25" s="1228"/>
      <c r="F25" s="1228"/>
      <c r="G25" s="1228"/>
      <c r="H25" s="1228"/>
      <c r="I25" s="1228"/>
      <c r="J25" s="1228"/>
      <c r="K25" s="1228"/>
      <c r="L25" s="1228"/>
      <c r="M25" s="1336"/>
    </row>
    <row r="26" spans="1:13" ht="17.100000000000001" customHeight="1">
      <c r="A26" s="1334" t="s">
        <v>1184</v>
      </c>
      <c r="B26" s="1335"/>
      <c r="C26" s="1335"/>
      <c r="D26" s="1228"/>
      <c r="E26" s="1228"/>
      <c r="F26" s="1228"/>
      <c r="G26" s="1228"/>
      <c r="H26" s="1228"/>
      <c r="I26" s="1228"/>
      <c r="J26" s="1228"/>
      <c r="K26" s="1228"/>
      <c r="L26" s="1228"/>
      <c r="M26" s="1336"/>
    </row>
    <row r="27" spans="1:13" ht="17.100000000000001" customHeight="1">
      <c r="A27" s="1334"/>
      <c r="B27" s="1335"/>
      <c r="C27" s="1335"/>
      <c r="D27" s="1228"/>
      <c r="E27" s="1228"/>
      <c r="F27" s="1228"/>
      <c r="G27" s="1228"/>
      <c r="H27" s="1228"/>
      <c r="I27" s="1228"/>
      <c r="J27" s="1228"/>
      <c r="K27" s="1228"/>
      <c r="L27" s="1228"/>
      <c r="M27" s="1336"/>
    </row>
    <row r="28" spans="1:13" ht="17.100000000000001" customHeight="1">
      <c r="A28" s="1334"/>
      <c r="B28" s="1335"/>
      <c r="C28" s="1335"/>
      <c r="D28" s="1228"/>
      <c r="E28" s="1228"/>
      <c r="F28" s="1228"/>
      <c r="G28" s="1228"/>
      <c r="H28" s="1228"/>
      <c r="I28" s="1228"/>
      <c r="J28" s="1228"/>
      <c r="K28" s="1228"/>
      <c r="L28" s="1228"/>
      <c r="M28" s="1336"/>
    </row>
    <row r="29" spans="1:13" ht="17.100000000000001" customHeight="1">
      <c r="A29" s="1334"/>
      <c r="B29" s="1335"/>
      <c r="C29" s="1335"/>
      <c r="D29" s="1228"/>
      <c r="E29" s="1228"/>
      <c r="F29" s="1228"/>
      <c r="G29" s="1228"/>
      <c r="H29" s="1228"/>
      <c r="I29" s="1228"/>
      <c r="J29" s="1228"/>
      <c r="K29" s="1228"/>
      <c r="L29" s="1228"/>
      <c r="M29" s="1336"/>
    </row>
    <row r="30" spans="1:13" ht="17.100000000000001" customHeight="1">
      <c r="A30" s="1334"/>
      <c r="B30" s="1335"/>
      <c r="C30" s="1335"/>
      <c r="D30" s="1228"/>
      <c r="E30" s="1228"/>
      <c r="F30" s="1228"/>
      <c r="G30" s="1228"/>
      <c r="H30" s="1228"/>
      <c r="I30" s="1228"/>
      <c r="J30" s="1228"/>
      <c r="K30" s="1228"/>
      <c r="L30" s="1228"/>
      <c r="M30" s="1336"/>
    </row>
    <row r="31" spans="1:13" ht="17.100000000000001" customHeight="1">
      <c r="A31" s="1334"/>
      <c r="B31" s="1335"/>
      <c r="C31" s="1335"/>
      <c r="D31" s="1228"/>
      <c r="E31" s="1228"/>
      <c r="F31" s="1228"/>
      <c r="G31" s="1228"/>
      <c r="H31" s="1228"/>
      <c r="I31" s="1228"/>
      <c r="J31" s="1228"/>
      <c r="K31" s="1228"/>
      <c r="L31" s="1228"/>
      <c r="M31" s="1336"/>
    </row>
    <row r="32" spans="1:13" ht="17.100000000000001" customHeight="1">
      <c r="A32" s="1334"/>
      <c r="B32" s="1335"/>
      <c r="C32" s="1335"/>
      <c r="D32" s="1228"/>
      <c r="E32" s="1228"/>
      <c r="F32" s="1228"/>
      <c r="G32" s="1228"/>
      <c r="H32" s="1228"/>
      <c r="I32" s="1228"/>
      <c r="J32" s="1228"/>
      <c r="K32" s="1228"/>
      <c r="L32" s="1228"/>
      <c r="M32" s="1336"/>
    </row>
    <row r="33" spans="1:19" ht="17.100000000000001" customHeight="1">
      <c r="A33" s="33"/>
      <c r="M33" s="27"/>
    </row>
    <row r="34" spans="1:19" ht="17.100000000000001" customHeight="1">
      <c r="A34" s="33" t="s">
        <v>1191</v>
      </c>
      <c r="M34" s="27"/>
    </row>
    <row r="35" spans="1:19" ht="17.100000000000001" customHeight="1">
      <c r="A35" s="1334" t="s">
        <v>1184</v>
      </c>
      <c r="B35" s="1335"/>
      <c r="C35" s="1335"/>
      <c r="D35" s="1228"/>
      <c r="E35" s="1228"/>
      <c r="F35" s="1228"/>
      <c r="G35" s="1228"/>
      <c r="H35" s="1228"/>
      <c r="I35" s="1228"/>
      <c r="J35" s="1228"/>
      <c r="K35" s="1228"/>
      <c r="L35" s="1228"/>
      <c r="M35" s="1336"/>
    </row>
    <row r="36" spans="1:19" ht="17.100000000000001" customHeight="1">
      <c r="A36" s="1334" t="s">
        <v>1184</v>
      </c>
      <c r="B36" s="1335"/>
      <c r="C36" s="1335"/>
      <c r="D36" s="1228"/>
      <c r="E36" s="1228"/>
      <c r="F36" s="1228"/>
      <c r="G36" s="1228"/>
      <c r="H36" s="1228"/>
      <c r="I36" s="1228"/>
      <c r="J36" s="1228"/>
      <c r="K36" s="1228"/>
      <c r="L36" s="1228"/>
      <c r="M36" s="1336"/>
    </row>
    <row r="37" spans="1:19" ht="17.100000000000001" customHeight="1">
      <c r="A37" s="1334"/>
      <c r="B37" s="1335"/>
      <c r="C37" s="1335"/>
      <c r="D37" s="1228"/>
      <c r="E37" s="1228"/>
      <c r="F37" s="1228"/>
      <c r="G37" s="1228"/>
      <c r="H37" s="1228"/>
      <c r="I37" s="1228"/>
      <c r="J37" s="1228"/>
      <c r="K37" s="1228"/>
      <c r="L37" s="1228"/>
      <c r="M37" s="1336"/>
    </row>
    <row r="38" spans="1:19" ht="17.100000000000001" customHeight="1">
      <c r="A38" s="1334"/>
      <c r="B38" s="1335"/>
      <c r="C38" s="1335"/>
      <c r="D38" s="1228"/>
      <c r="E38" s="1228"/>
      <c r="F38" s="1228"/>
      <c r="G38" s="1228"/>
      <c r="H38" s="1228"/>
      <c r="I38" s="1228"/>
      <c r="J38" s="1228"/>
      <c r="K38" s="1228"/>
      <c r="L38" s="1228"/>
      <c r="M38" s="1336"/>
    </row>
    <row r="39" spans="1:19" ht="17.100000000000001" customHeight="1">
      <c r="A39" s="1334"/>
      <c r="B39" s="1335"/>
      <c r="C39" s="1335"/>
      <c r="D39" s="1228"/>
      <c r="E39" s="1228"/>
      <c r="F39" s="1228"/>
      <c r="G39" s="1228"/>
      <c r="H39" s="1228"/>
      <c r="I39" s="1228"/>
      <c r="J39" s="1228"/>
      <c r="K39" s="1228"/>
      <c r="L39" s="1228"/>
      <c r="M39" s="1336"/>
    </row>
    <row r="40" spans="1:19" ht="17.100000000000001" customHeight="1">
      <c r="A40" s="1334"/>
      <c r="B40" s="1335"/>
      <c r="C40" s="1335"/>
      <c r="D40" s="1228"/>
      <c r="E40" s="1228"/>
      <c r="F40" s="1228"/>
      <c r="G40" s="1228"/>
      <c r="H40" s="1228"/>
      <c r="I40" s="1228"/>
      <c r="J40" s="1228"/>
      <c r="K40" s="1228"/>
      <c r="L40" s="1228"/>
      <c r="M40" s="1336"/>
    </row>
    <row r="41" spans="1:19" ht="17.100000000000001" customHeight="1">
      <c r="A41" s="1334"/>
      <c r="B41" s="1335"/>
      <c r="C41" s="1335"/>
      <c r="D41" s="1228"/>
      <c r="E41" s="1228"/>
      <c r="F41" s="1228"/>
      <c r="G41" s="1228"/>
      <c r="H41" s="1228"/>
      <c r="I41" s="1228"/>
      <c r="J41" s="1228"/>
      <c r="K41" s="1228"/>
      <c r="L41" s="1228"/>
      <c r="M41" s="1336"/>
    </row>
    <row r="42" spans="1:19" s="174" customFormat="1" ht="17.100000000000001" customHeight="1">
      <c r="A42" s="173"/>
      <c r="M42" s="175"/>
    </row>
    <row r="43" spans="1:19" s="174" customFormat="1" ht="17.100000000000001" customHeight="1">
      <c r="A43" s="33" t="s">
        <v>1192</v>
      </c>
      <c r="M43" s="175"/>
    </row>
    <row r="44" spans="1:19" ht="17.100000000000001" customHeight="1">
      <c r="A44" s="1364"/>
      <c r="B44" s="884"/>
      <c r="C44" s="884"/>
      <c r="D44" s="884"/>
      <c r="E44" s="884"/>
      <c r="F44" s="884"/>
      <c r="G44" s="884"/>
      <c r="H44" s="884"/>
      <c r="I44" s="884"/>
      <c r="J44" s="884"/>
      <c r="K44" s="884"/>
      <c r="L44" s="884"/>
      <c r="M44" s="885"/>
      <c r="Q44" s="174"/>
      <c r="R44" s="572"/>
      <c r="S44" s="572"/>
    </row>
    <row r="45" spans="1:19" ht="17.100000000000001" customHeight="1">
      <c r="A45" s="1364"/>
      <c r="B45" s="884"/>
      <c r="C45" s="884"/>
      <c r="D45" s="884"/>
      <c r="E45" s="884"/>
      <c r="F45" s="884"/>
      <c r="G45" s="884"/>
      <c r="H45" s="884"/>
      <c r="I45" s="884"/>
      <c r="J45" s="884"/>
      <c r="K45" s="884"/>
      <c r="L45" s="884"/>
      <c r="M45" s="885"/>
      <c r="R45" s="573"/>
      <c r="S45" s="573"/>
    </row>
    <row r="46" spans="1:19" ht="17.100000000000001" customHeight="1">
      <c r="A46" s="1364"/>
      <c r="B46" s="884"/>
      <c r="C46" s="884"/>
      <c r="D46" s="884"/>
      <c r="E46" s="884"/>
      <c r="F46" s="884"/>
      <c r="G46" s="884"/>
      <c r="H46" s="884"/>
      <c r="I46" s="884"/>
      <c r="J46" s="884"/>
      <c r="K46" s="884"/>
      <c r="L46" s="884"/>
      <c r="M46" s="885"/>
    </row>
    <row r="47" spans="1:19" ht="17.100000000000001" customHeight="1">
      <c r="A47" s="1345"/>
      <c r="B47" s="886"/>
      <c r="C47" s="886"/>
      <c r="D47" s="886"/>
      <c r="E47" s="886"/>
      <c r="F47" s="886"/>
      <c r="G47" s="886"/>
      <c r="H47" s="886"/>
      <c r="I47" s="886"/>
      <c r="J47" s="886"/>
      <c r="K47" s="886"/>
      <c r="L47" s="886"/>
      <c r="M47" s="887"/>
    </row>
    <row r="48" spans="1:19" ht="17.100000000000001" customHeight="1"/>
    <row r="49" spans="1:12" ht="17.100000000000001" customHeight="1">
      <c r="A49" s="10" t="s">
        <v>83</v>
      </c>
      <c r="B49" s="1189" t="s">
        <v>219</v>
      </c>
      <c r="C49" s="1189"/>
      <c r="D49" s="1189"/>
      <c r="E49" s="1189"/>
      <c r="F49" s="1189"/>
      <c r="G49" s="1189"/>
      <c r="H49" s="1189"/>
      <c r="I49" s="1189"/>
      <c r="J49" s="1189"/>
      <c r="K49" s="1189"/>
      <c r="L49" s="1189"/>
    </row>
    <row r="50" spans="1:12" ht="17.100000000000001" customHeight="1">
      <c r="B50" s="1189" t="s">
        <v>220</v>
      </c>
      <c r="C50" s="1189"/>
      <c r="D50" s="1189"/>
      <c r="E50" s="1189"/>
      <c r="F50" s="1189"/>
      <c r="G50" s="1189"/>
      <c r="H50" s="1189"/>
      <c r="I50" s="1189"/>
      <c r="J50" s="1189"/>
      <c r="K50" s="1189"/>
      <c r="L50" s="1189"/>
    </row>
    <row r="51" spans="1:12" ht="17.100000000000001" customHeight="1">
      <c r="B51" s="1189" t="s">
        <v>221</v>
      </c>
      <c r="C51" s="1189"/>
      <c r="D51" s="1189"/>
      <c r="E51" s="1189"/>
      <c r="F51" s="1189"/>
      <c r="G51" s="1189"/>
      <c r="H51" s="1189"/>
      <c r="I51" s="1189"/>
      <c r="J51" s="1189"/>
      <c r="K51" s="1189"/>
      <c r="L51" s="1189"/>
    </row>
    <row r="52" spans="1:12" ht="17.100000000000001" customHeight="1"/>
  </sheetData>
  <dataConsolidate/>
  <mergeCells count="75">
    <mergeCell ref="A2:M2"/>
    <mergeCell ref="K3:M3"/>
    <mergeCell ref="A4:C4"/>
    <mergeCell ref="D4:J4"/>
    <mergeCell ref="A5:C5"/>
    <mergeCell ref="D5:J5"/>
    <mergeCell ref="L5:M5"/>
    <mergeCell ref="A11:C11"/>
    <mergeCell ref="D11:M11"/>
    <mergeCell ref="A6:C6"/>
    <mergeCell ref="F6:G6"/>
    <mergeCell ref="J6:M6"/>
    <mergeCell ref="A7:C7"/>
    <mergeCell ref="D7:M7"/>
    <mergeCell ref="A8:C9"/>
    <mergeCell ref="D8:M9"/>
    <mergeCell ref="A10:C10"/>
    <mergeCell ref="D10:F10"/>
    <mergeCell ref="G10:H10"/>
    <mergeCell ref="J10:K10"/>
    <mergeCell ref="L10:M10"/>
    <mergeCell ref="A12:C12"/>
    <mergeCell ref="D12:E12"/>
    <mergeCell ref="H12:I12"/>
    <mergeCell ref="K12:M12"/>
    <mergeCell ref="A15:C15"/>
    <mergeCell ref="D15:M15"/>
    <mergeCell ref="A16:C16"/>
    <mergeCell ref="D16:M16"/>
    <mergeCell ref="A17:C17"/>
    <mergeCell ref="D17:M17"/>
    <mergeCell ref="A18:C18"/>
    <mergeCell ref="D18:M18"/>
    <mergeCell ref="A19:C19"/>
    <mergeCell ref="D19:M19"/>
    <mergeCell ref="A20:C20"/>
    <mergeCell ref="D20:M20"/>
    <mergeCell ref="A21:C21"/>
    <mergeCell ref="D21:M21"/>
    <mergeCell ref="A22:C22"/>
    <mergeCell ref="D22:M22"/>
    <mergeCell ref="A25:C25"/>
    <mergeCell ref="D25:M25"/>
    <mergeCell ref="A26:C26"/>
    <mergeCell ref="D26:M26"/>
    <mergeCell ref="A27:C27"/>
    <mergeCell ref="D27:M27"/>
    <mergeCell ref="A28:C28"/>
    <mergeCell ref="D28:M28"/>
    <mergeCell ref="A29:C29"/>
    <mergeCell ref="D29:M29"/>
    <mergeCell ref="A30:C30"/>
    <mergeCell ref="D30:M30"/>
    <mergeCell ref="A31:C31"/>
    <mergeCell ref="D31:M31"/>
    <mergeCell ref="A32:C32"/>
    <mergeCell ref="D32:M32"/>
    <mergeCell ref="A35:C35"/>
    <mergeCell ref="D35:M35"/>
    <mergeCell ref="A36:C36"/>
    <mergeCell ref="D36:M36"/>
    <mergeCell ref="A37:C37"/>
    <mergeCell ref="D37:M37"/>
    <mergeCell ref="B51:L51"/>
    <mergeCell ref="A38:C38"/>
    <mergeCell ref="D38:M38"/>
    <mergeCell ref="A39:C39"/>
    <mergeCell ref="D39:M39"/>
    <mergeCell ref="A40:C40"/>
    <mergeCell ref="D40:M40"/>
    <mergeCell ref="A41:C41"/>
    <mergeCell ref="D41:M41"/>
    <mergeCell ref="A44:M47"/>
    <mergeCell ref="B49:L49"/>
    <mergeCell ref="B50:L50"/>
  </mergeCells>
  <phoneticPr fontId="1"/>
  <dataValidations count="5">
    <dataValidation type="list" allowBlank="1" showInputMessage="1" showErrorMessage="1" errorTitle="入力エラー" error="プルダウンより選択してください。" sqref="G12" xr:uid="{D14694EE-B41F-4649-9A4F-FFD2CCEBABB1}">
      <formula1>"要,不要"</formula1>
    </dataValidation>
    <dataValidation type="list" allowBlank="1" showInputMessage="1" sqref="D12:E12 H12:I12 K12:L12" xr:uid="{750873A9-31D4-4923-8275-D727EFA89AF3}">
      <formula1>"日本語,英語,タイ語,インドネシア語,ベトナム語,中国語"</formula1>
    </dataValidation>
    <dataValidation type="list" allowBlank="1" showInputMessage="1" showErrorMessage="1" errorTitle="入力エラー" error="プルダウンより選択してください。" sqref="G10" xr:uid="{FD78F542-B63E-4B71-BE15-97D2C4F49A48}">
      <formula1>"大学院（博士）,大学院（修士）,4年制大学,短大,工業高専,高校,その他"</formula1>
    </dataValidation>
    <dataValidation type="list" allowBlank="1" showInputMessage="1" showErrorMessage="1" errorTitle="入力エラー" error="プルダウンより選択してください。" sqref="D10" xr:uid="{D8BCADF3-2B8C-49F4-94B6-47DB17A91B3F}">
      <formula1>"国内,海外"</formula1>
    </dataValidation>
    <dataValidation type="list" allowBlank="1" showInputMessage="1" sqref="L5:M5" xr:uid="{EDF4217A-5103-4345-A67C-DBB58BEDBCA9}">
      <formula1>"男,女"</formula1>
    </dataValidation>
  </dataValidations>
  <printOptions horizontalCentered="1"/>
  <pageMargins left="0.39370078740157483" right="0.39370078740157483" top="0.55118110236220474" bottom="0.55118110236220474" header="0.31496062992125984" footer="0.31496062992125984"/>
  <pageSetup paperSize="9" scale="85" orientation="portrait" blackAndWhite="1" r:id="rId1"/>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theme="4" tint="0.59999389629810485"/>
  </sheetPr>
  <dimension ref="A2:E48"/>
  <sheetViews>
    <sheetView showGridLines="0" view="pageBreakPreview" zoomScaleNormal="100" zoomScaleSheetLayoutView="100" workbookViewId="0">
      <selection activeCell="N13" sqref="N13"/>
    </sheetView>
  </sheetViews>
  <sheetFormatPr defaultColWidth="9" defaultRowHeight="17.25" customHeight="1"/>
  <cols>
    <col min="1" max="1" width="3.375" style="3" bestFit="1" customWidth="1"/>
    <col min="2" max="2" width="3.5" style="3" bestFit="1" customWidth="1"/>
    <col min="3" max="3" width="22" style="3" customWidth="1"/>
    <col min="4" max="4" width="15.375" style="3" customWidth="1"/>
    <col min="5" max="5" width="53" style="3" customWidth="1"/>
    <col min="6" max="16384" width="9" style="3"/>
  </cols>
  <sheetData>
    <row r="2" spans="1:5" ht="17.25" customHeight="1">
      <c r="A2" s="890" t="s">
        <v>428</v>
      </c>
      <c r="B2" s="890"/>
      <c r="C2" s="890"/>
      <c r="D2" s="890"/>
      <c r="E2" s="890"/>
    </row>
    <row r="3" spans="1:5" ht="17.25" customHeight="1" thickBot="1">
      <c r="E3" s="4" t="s">
        <v>226</v>
      </c>
    </row>
    <row r="4" spans="1:5" ht="17.25" customHeight="1" thickBot="1">
      <c r="A4" s="1367" t="s">
        <v>227</v>
      </c>
      <c r="B4" s="1368"/>
      <c r="C4" s="1369"/>
      <c r="D4" s="824" t="s">
        <v>228</v>
      </c>
      <c r="E4" s="825" t="s">
        <v>1360</v>
      </c>
    </row>
    <row r="5" spans="1:5" ht="17.25" customHeight="1">
      <c r="A5" s="61" t="s">
        <v>229</v>
      </c>
      <c r="B5" s="29" t="s">
        <v>230</v>
      </c>
      <c r="C5" s="12"/>
      <c r="D5" s="176"/>
      <c r="E5" s="177"/>
    </row>
    <row r="6" spans="1:5" ht="17.25" customHeight="1">
      <c r="A6" s="59" t="s">
        <v>231</v>
      </c>
      <c r="B6" s="51" t="s">
        <v>232</v>
      </c>
      <c r="C6" s="11"/>
      <c r="D6" s="165"/>
      <c r="E6" s="178"/>
    </row>
    <row r="7" spans="1:5" ht="17.25" customHeight="1">
      <c r="A7" s="64" t="s">
        <v>233</v>
      </c>
      <c r="B7" s="62" t="s">
        <v>490</v>
      </c>
      <c r="C7" s="63"/>
      <c r="D7" s="179">
        <f>SUM(D8:D15)</f>
        <v>0</v>
      </c>
      <c r="E7" s="180"/>
    </row>
    <row r="8" spans="1:5" ht="17.25" customHeight="1">
      <c r="A8" s="8"/>
      <c r="B8" s="1370" t="s">
        <v>234</v>
      </c>
      <c r="C8" s="1372" t="s">
        <v>504</v>
      </c>
      <c r="D8" s="1374"/>
      <c r="E8" s="1377"/>
    </row>
    <row r="9" spans="1:5" ht="17.25" customHeight="1">
      <c r="A9" s="65"/>
      <c r="B9" s="1371"/>
      <c r="C9" s="1373"/>
      <c r="D9" s="1375"/>
      <c r="E9" s="1378"/>
    </row>
    <row r="10" spans="1:5" ht="17.25" customHeight="1">
      <c r="A10" s="8"/>
      <c r="B10" s="950" t="s">
        <v>235</v>
      </c>
      <c r="C10" s="1196" t="s">
        <v>236</v>
      </c>
      <c r="D10" s="1376"/>
      <c r="E10" s="1379"/>
    </row>
    <row r="11" spans="1:5" ht="17.25" customHeight="1">
      <c r="A11" s="65"/>
      <c r="B11" s="1371"/>
      <c r="C11" s="1373"/>
      <c r="D11" s="1375"/>
      <c r="E11" s="1378"/>
    </row>
    <row r="12" spans="1:5" ht="17.25" customHeight="1">
      <c r="A12" s="8"/>
      <c r="B12" s="950" t="s">
        <v>237</v>
      </c>
      <c r="C12" s="1196" t="s">
        <v>238</v>
      </c>
      <c r="D12" s="1376"/>
      <c r="E12" s="1379"/>
    </row>
    <row r="13" spans="1:5" ht="17.25" customHeight="1">
      <c r="A13" s="65"/>
      <c r="B13" s="1371"/>
      <c r="C13" s="1373"/>
      <c r="D13" s="1375"/>
      <c r="E13" s="1378"/>
    </row>
    <row r="14" spans="1:5" ht="17.25" customHeight="1">
      <c r="A14" s="8"/>
      <c r="B14" s="950" t="s">
        <v>239</v>
      </c>
      <c r="C14" s="1196" t="s">
        <v>240</v>
      </c>
      <c r="D14" s="1376"/>
      <c r="E14" s="1379"/>
    </row>
    <row r="15" spans="1:5" ht="17.25" customHeight="1">
      <c r="A15" s="60"/>
      <c r="B15" s="902"/>
      <c r="C15" s="1213"/>
      <c r="D15" s="1381"/>
      <c r="E15" s="1380"/>
    </row>
    <row r="16" spans="1:5" ht="17.25" customHeight="1">
      <c r="A16" s="85" t="s">
        <v>241</v>
      </c>
      <c r="B16" s="46" t="s">
        <v>1196</v>
      </c>
      <c r="C16" s="47"/>
      <c r="D16" s="181">
        <f>SUM(D17:D19)</f>
        <v>0</v>
      </c>
      <c r="E16" s="182"/>
    </row>
    <row r="17" spans="1:5" ht="17.25" customHeight="1">
      <c r="A17" s="84"/>
      <c r="B17" s="70" t="s">
        <v>501</v>
      </c>
      <c r="C17" s="71" t="s">
        <v>504</v>
      </c>
      <c r="D17" s="183"/>
      <c r="E17" s="184"/>
    </row>
    <row r="18" spans="1:5" ht="17.25" customHeight="1">
      <c r="A18" s="83"/>
      <c r="B18" s="67" t="s">
        <v>502</v>
      </c>
      <c r="C18" s="68" t="s">
        <v>505</v>
      </c>
      <c r="D18" s="185"/>
      <c r="E18" s="186"/>
    </row>
    <row r="19" spans="1:5" ht="17.25" customHeight="1">
      <c r="A19" s="114"/>
      <c r="B19" s="57" t="s">
        <v>503</v>
      </c>
      <c r="C19" s="112" t="s">
        <v>506</v>
      </c>
      <c r="D19" s="187"/>
      <c r="E19" s="188"/>
    </row>
    <row r="20" spans="1:5" ht="17.25" customHeight="1">
      <c r="A20" s="59" t="s">
        <v>242</v>
      </c>
      <c r="B20" s="51" t="s">
        <v>667</v>
      </c>
      <c r="C20" s="11"/>
      <c r="D20" s="165"/>
      <c r="E20" s="178"/>
    </row>
    <row r="21" spans="1:5" ht="17.25" customHeight="1">
      <c r="A21" s="64" t="s">
        <v>243</v>
      </c>
      <c r="B21" s="62" t="s">
        <v>467</v>
      </c>
      <c r="C21" s="63"/>
      <c r="D21" s="179">
        <f>SUM(D22:D26)</f>
        <v>0</v>
      </c>
      <c r="E21" s="180"/>
    </row>
    <row r="22" spans="1:5" ht="17.25" customHeight="1">
      <c r="A22" s="8"/>
      <c r="B22" s="117" t="s">
        <v>234</v>
      </c>
      <c r="C22" s="118" t="s">
        <v>497</v>
      </c>
      <c r="D22" s="189"/>
      <c r="E22" s="190"/>
    </row>
    <row r="23" spans="1:5" ht="17.25" customHeight="1">
      <c r="A23" s="66"/>
      <c r="B23" s="67" t="s">
        <v>244</v>
      </c>
      <c r="C23" s="115" t="s">
        <v>491</v>
      </c>
      <c r="D23" s="185"/>
      <c r="E23" s="186"/>
    </row>
    <row r="24" spans="1:5" ht="17.25" customHeight="1">
      <c r="A24" s="66"/>
      <c r="B24" s="67" t="s">
        <v>495</v>
      </c>
      <c r="C24" s="115" t="s">
        <v>492</v>
      </c>
      <c r="D24" s="185"/>
      <c r="E24" s="186"/>
    </row>
    <row r="25" spans="1:5" ht="17.25" customHeight="1">
      <c r="A25" s="66"/>
      <c r="B25" s="67" t="s">
        <v>494</v>
      </c>
      <c r="C25" s="3" t="s">
        <v>493</v>
      </c>
      <c r="D25" s="185"/>
      <c r="E25" s="186"/>
    </row>
    <row r="26" spans="1:5" ht="17.25" customHeight="1">
      <c r="A26" s="60"/>
      <c r="B26" s="28" t="s">
        <v>496</v>
      </c>
      <c r="C26" s="109" t="s">
        <v>1197</v>
      </c>
      <c r="D26" s="176"/>
      <c r="E26" s="177"/>
    </row>
    <row r="27" spans="1:5" ht="17.25" customHeight="1">
      <c r="A27" s="85" t="s">
        <v>245</v>
      </c>
      <c r="B27" s="1384" t="s">
        <v>1198</v>
      </c>
      <c r="C27" s="1385"/>
      <c r="D27" s="181">
        <f>SUM(D28:D29)</f>
        <v>0</v>
      </c>
      <c r="E27" s="182"/>
    </row>
    <row r="28" spans="1:5" ht="17.25" customHeight="1">
      <c r="A28" s="84"/>
      <c r="B28" s="70" t="s">
        <v>498</v>
      </c>
      <c r="C28" s="71" t="s">
        <v>500</v>
      </c>
      <c r="D28" s="183"/>
      <c r="E28" s="184"/>
    </row>
    <row r="29" spans="1:5" ht="17.25" customHeight="1">
      <c r="A29" s="114"/>
      <c r="B29" s="57" t="s">
        <v>499</v>
      </c>
      <c r="C29" s="112" t="s">
        <v>506</v>
      </c>
      <c r="D29" s="187"/>
      <c r="E29" s="188"/>
    </row>
    <row r="30" spans="1:5" ht="17.25" customHeight="1">
      <c r="A30" s="85" t="s">
        <v>247</v>
      </c>
      <c r="B30" s="46" t="s">
        <v>522</v>
      </c>
      <c r="C30" s="47"/>
      <c r="D30" s="181">
        <f>SUM(D31:D32)</f>
        <v>0</v>
      </c>
      <c r="E30" s="182"/>
    </row>
    <row r="31" spans="1:5" ht="17.25" customHeight="1">
      <c r="A31" s="84"/>
      <c r="B31" s="70" t="s">
        <v>498</v>
      </c>
      <c r="C31" s="71" t="s">
        <v>500</v>
      </c>
      <c r="D31" s="183"/>
      <c r="E31" s="184"/>
    </row>
    <row r="32" spans="1:5" ht="17.25" customHeight="1">
      <c r="A32" s="577"/>
      <c r="B32" s="580" t="s">
        <v>499</v>
      </c>
      <c r="C32" s="556" t="s">
        <v>506</v>
      </c>
      <c r="D32" s="578"/>
      <c r="E32" s="579"/>
    </row>
    <row r="33" spans="1:5" ht="17.25" customHeight="1">
      <c r="A33" s="85" t="s">
        <v>248</v>
      </c>
      <c r="B33" s="1382" t="s">
        <v>670</v>
      </c>
      <c r="C33" s="1383"/>
      <c r="D33" s="181">
        <f>SUM(D34:D35)</f>
        <v>0</v>
      </c>
      <c r="E33" s="182"/>
    </row>
    <row r="34" spans="1:5" ht="17.25" customHeight="1">
      <c r="A34" s="84"/>
      <c r="B34" s="70" t="s">
        <v>498</v>
      </c>
      <c r="C34" s="71" t="s">
        <v>497</v>
      </c>
      <c r="D34" s="183"/>
      <c r="E34" s="184"/>
    </row>
    <row r="35" spans="1:5" ht="17.25" customHeight="1">
      <c r="A35" s="114"/>
      <c r="B35" s="57" t="s">
        <v>499</v>
      </c>
      <c r="C35" s="112" t="s">
        <v>1197</v>
      </c>
      <c r="D35" s="187"/>
      <c r="E35" s="188"/>
    </row>
    <row r="36" spans="1:5" ht="17.25" customHeight="1">
      <c r="A36" s="64" t="s">
        <v>316</v>
      </c>
      <c r="B36" s="62" t="s">
        <v>704</v>
      </c>
      <c r="C36" s="63"/>
      <c r="D36" s="179">
        <f>SUM(D37:D39)</f>
        <v>0</v>
      </c>
      <c r="E36" s="180"/>
    </row>
    <row r="37" spans="1:5" ht="17.25" customHeight="1">
      <c r="A37" s="69"/>
      <c r="B37" s="70" t="s">
        <v>246</v>
      </c>
      <c r="C37" s="71" t="s">
        <v>623</v>
      </c>
      <c r="D37" s="183"/>
      <c r="E37" s="184"/>
    </row>
    <row r="38" spans="1:5" ht="17.25" customHeight="1">
      <c r="A38" s="66"/>
      <c r="B38" s="67" t="s">
        <v>235</v>
      </c>
      <c r="C38" s="68" t="s">
        <v>735</v>
      </c>
      <c r="D38" s="185"/>
      <c r="E38" s="186"/>
    </row>
    <row r="39" spans="1:5" ht="17.25" customHeight="1">
      <c r="A39" s="60"/>
      <c r="B39" s="28" t="s">
        <v>237</v>
      </c>
      <c r="C39" s="12" t="s">
        <v>223</v>
      </c>
      <c r="D39" s="176"/>
      <c r="E39" s="177"/>
    </row>
    <row r="40" spans="1:5" ht="17.25" customHeight="1">
      <c r="A40" s="64" t="s">
        <v>317</v>
      </c>
      <c r="B40" s="62" t="s">
        <v>249</v>
      </c>
      <c r="C40" s="63"/>
      <c r="D40" s="179">
        <f>SUM(D41:D42)</f>
        <v>0</v>
      </c>
      <c r="E40" s="180"/>
    </row>
    <row r="41" spans="1:5" ht="17.25" customHeight="1">
      <c r="A41" s="69"/>
      <c r="B41" s="70" t="s">
        <v>250</v>
      </c>
      <c r="C41" s="71" t="s">
        <v>251</v>
      </c>
      <c r="D41" s="183"/>
      <c r="E41" s="184"/>
    </row>
    <row r="42" spans="1:5" ht="17.25" customHeight="1">
      <c r="A42" s="66"/>
      <c r="B42" s="67" t="s">
        <v>499</v>
      </c>
      <c r="C42" s="68" t="s">
        <v>252</v>
      </c>
      <c r="D42" s="191">
        <f>SUM(D43:D47)</f>
        <v>0</v>
      </c>
      <c r="E42" s="192"/>
    </row>
    <row r="43" spans="1:5" ht="17.25" customHeight="1">
      <c r="A43" s="66"/>
      <c r="B43" s="67"/>
      <c r="C43" s="68" t="s">
        <v>1199</v>
      </c>
      <c r="D43" s="185"/>
      <c r="E43" s="186"/>
    </row>
    <row r="44" spans="1:5" ht="17.25" customHeight="1">
      <c r="A44" s="66"/>
      <c r="B44" s="67"/>
      <c r="C44" s="68" t="s">
        <v>1200</v>
      </c>
      <c r="D44" s="185"/>
      <c r="E44" s="186"/>
    </row>
    <row r="45" spans="1:5" ht="17.25" customHeight="1">
      <c r="A45" s="66"/>
      <c r="B45" s="67"/>
      <c r="C45" s="68" t="s">
        <v>1201</v>
      </c>
      <c r="D45" s="185"/>
      <c r="E45" s="186"/>
    </row>
    <row r="46" spans="1:5" ht="17.25" customHeight="1">
      <c r="A46" s="66"/>
      <c r="B46" s="67"/>
      <c r="C46" s="68" t="s">
        <v>1202</v>
      </c>
      <c r="D46" s="185"/>
      <c r="E46" s="186"/>
    </row>
    <row r="47" spans="1:5" ht="17.25" customHeight="1" thickBot="1">
      <c r="A47" s="116"/>
      <c r="B47" s="57"/>
      <c r="C47" s="112" t="s">
        <v>1203</v>
      </c>
      <c r="D47" s="187"/>
      <c r="E47" s="188"/>
    </row>
    <row r="48" spans="1:5" ht="17.25" customHeight="1" thickBot="1">
      <c r="A48" s="1367" t="s">
        <v>253</v>
      </c>
      <c r="B48" s="1368"/>
      <c r="C48" s="1369"/>
      <c r="D48" s="193">
        <f>SUM(D5,D6,D7,D16,D20,D21,D27,D30,D33,D36,D40)</f>
        <v>0</v>
      </c>
      <c r="E48" s="194"/>
    </row>
  </sheetData>
  <mergeCells count="21">
    <mergeCell ref="E12:E13"/>
    <mergeCell ref="E14:E15"/>
    <mergeCell ref="A48:C48"/>
    <mergeCell ref="D12:D13"/>
    <mergeCell ref="D14:D15"/>
    <mergeCell ref="B12:B13"/>
    <mergeCell ref="C12:C13"/>
    <mergeCell ref="B14:B15"/>
    <mergeCell ref="C14:C15"/>
    <mergeCell ref="B33:C33"/>
    <mergeCell ref="B27:C27"/>
    <mergeCell ref="A2:E2"/>
    <mergeCell ref="A4:C4"/>
    <mergeCell ref="B8:B9"/>
    <mergeCell ref="C8:C9"/>
    <mergeCell ref="B10:B11"/>
    <mergeCell ref="C10:C11"/>
    <mergeCell ref="D8:D9"/>
    <mergeCell ref="D10:D11"/>
    <mergeCell ref="E8:E9"/>
    <mergeCell ref="E10:E11"/>
  </mergeCells>
  <phoneticPr fontId="1"/>
  <printOptions horizontalCentered="1"/>
  <pageMargins left="0.51181102362204722" right="0.51181102362204722" top="0.74803149606299213" bottom="0.55118110236220474" header="0.31496062992125984" footer="0.31496062992125984"/>
  <pageSetup paperSize="9" scale="91" orientation="portrait" blackAndWhite="1"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D5E4D-9AE3-4DB4-ABA0-93DE2D2A2E88}">
  <sheetPr codeName="Sheet22">
    <tabColor theme="4" tint="0.59999389629810485"/>
  </sheetPr>
  <dimension ref="A1:P44"/>
  <sheetViews>
    <sheetView showGridLines="0" view="pageBreakPreview" zoomScaleNormal="100" zoomScaleSheetLayoutView="100" workbookViewId="0">
      <selection activeCell="B2" sqref="B2:I2"/>
    </sheetView>
  </sheetViews>
  <sheetFormatPr defaultColWidth="9" defaultRowHeight="17.25" customHeight="1"/>
  <cols>
    <col min="1" max="1" width="0.875" style="3" customWidth="1"/>
    <col min="2" max="2" width="3.125" style="3" bestFit="1" customWidth="1"/>
    <col min="3" max="3" width="12.125" style="3" bestFit="1" customWidth="1"/>
    <col min="4" max="4" width="8.625" style="3" bestFit="1" customWidth="1"/>
    <col min="5" max="5" width="12" style="3" customWidth="1"/>
    <col min="6" max="6" width="14" style="3" customWidth="1"/>
    <col min="7" max="7" width="11.125" style="3" customWidth="1"/>
    <col min="8" max="8" width="30.5" style="3" customWidth="1"/>
    <col min="9" max="9" width="5.375" style="3" customWidth="1"/>
    <col min="10" max="10" width="9" style="3"/>
    <col min="11" max="11" width="9.125" style="3" customWidth="1"/>
    <col min="12" max="16384" width="9" style="3"/>
  </cols>
  <sheetData>
    <row r="1" spans="1:16" ht="7.5" customHeight="1">
      <c r="A1" s="174"/>
      <c r="B1" s="420"/>
      <c r="C1" s="421"/>
      <c r="D1" s="421"/>
      <c r="E1" s="421"/>
      <c r="F1" s="421"/>
      <c r="G1" s="421"/>
      <c r="H1" s="421"/>
      <c r="I1" s="422"/>
    </row>
    <row r="2" spans="1:16" ht="17.25" customHeight="1">
      <c r="A2" s="174"/>
      <c r="B2" s="1387" t="s">
        <v>254</v>
      </c>
      <c r="C2" s="1388"/>
      <c r="D2" s="1388"/>
      <c r="E2" s="1388"/>
      <c r="F2" s="1388"/>
      <c r="G2" s="1388"/>
      <c r="H2" s="1388"/>
      <c r="I2" s="1389"/>
    </row>
    <row r="3" spans="1:16" ht="17.25" customHeight="1">
      <c r="A3" s="174"/>
      <c r="B3" s="423"/>
      <c r="C3" s="174"/>
      <c r="D3" s="174"/>
      <c r="E3" s="174"/>
      <c r="F3" s="174"/>
      <c r="G3" s="174"/>
      <c r="H3" s="174"/>
      <c r="I3" s="424"/>
    </row>
    <row r="4" spans="1:16" ht="17.25" customHeight="1">
      <c r="A4" s="174"/>
      <c r="B4" s="425"/>
      <c r="C4" s="174"/>
      <c r="D4" s="174"/>
      <c r="E4" s="174"/>
      <c r="F4" s="174"/>
      <c r="G4" s="174"/>
      <c r="H4" s="1390">
        <v>45200</v>
      </c>
      <c r="I4" s="1391"/>
    </row>
    <row r="5" spans="1:16" ht="17.25" customHeight="1">
      <c r="A5" s="174"/>
      <c r="B5" s="1392" t="s">
        <v>982</v>
      </c>
      <c r="C5" s="1214"/>
      <c r="D5" s="1214"/>
      <c r="E5" s="1214"/>
      <c r="F5" s="1214"/>
      <c r="G5" s="1214"/>
      <c r="H5" s="1214"/>
      <c r="I5" s="1386"/>
    </row>
    <row r="6" spans="1:16" ht="6.75" customHeight="1">
      <c r="A6" s="174"/>
      <c r="B6" s="423"/>
      <c r="C6" s="174"/>
      <c r="D6" s="174"/>
      <c r="E6" s="174"/>
      <c r="F6" s="174"/>
      <c r="G6" s="174"/>
      <c r="H6" s="174"/>
      <c r="I6" s="424"/>
    </row>
    <row r="7" spans="1:16" ht="17.25" customHeight="1">
      <c r="A7" s="174"/>
      <c r="B7" s="426" t="s">
        <v>37</v>
      </c>
      <c r="C7" s="1393" t="s">
        <v>255</v>
      </c>
      <c r="D7" s="1393"/>
      <c r="E7" s="1393"/>
      <c r="F7" s="1393"/>
      <c r="G7" s="1393"/>
      <c r="H7" s="1393"/>
      <c r="I7" s="1394"/>
    </row>
    <row r="8" spans="1:16" ht="17.25" customHeight="1">
      <c r="A8" s="174"/>
      <c r="B8" s="423"/>
      <c r="C8" s="1214" t="s">
        <v>265</v>
      </c>
      <c r="D8" s="1214"/>
      <c r="E8" s="1214"/>
      <c r="F8" s="1214"/>
      <c r="G8" s="1214"/>
      <c r="H8" s="1214"/>
      <c r="I8" s="1386"/>
    </row>
    <row r="9" spans="1:16" ht="27" customHeight="1">
      <c r="A9" s="174"/>
      <c r="B9" s="423"/>
      <c r="C9" s="1214" t="s">
        <v>983</v>
      </c>
      <c r="D9" s="1214"/>
      <c r="E9" s="1214"/>
      <c r="F9" s="1214"/>
      <c r="G9" s="1214"/>
      <c r="H9" s="1214"/>
      <c r="I9" s="1386"/>
    </row>
    <row r="10" spans="1:16" ht="17.25" customHeight="1">
      <c r="A10" s="174"/>
      <c r="B10" s="426" t="s">
        <v>8</v>
      </c>
      <c r="C10" s="1393" t="s">
        <v>256</v>
      </c>
      <c r="D10" s="1393"/>
      <c r="E10" s="1393"/>
      <c r="F10" s="1393"/>
      <c r="G10" s="1393"/>
      <c r="H10" s="1393"/>
      <c r="I10" s="1394"/>
    </row>
    <row r="11" spans="1:16" ht="29.25" customHeight="1">
      <c r="A11" s="174"/>
      <c r="B11" s="426"/>
      <c r="C11" s="1399" t="s">
        <v>984</v>
      </c>
      <c r="D11" s="1399"/>
      <c r="E11" s="1399"/>
      <c r="F11" s="1399"/>
      <c r="G11" s="1399"/>
      <c r="H11" s="1399"/>
      <c r="I11" s="1400"/>
    </row>
    <row r="12" spans="1:16" ht="9" customHeight="1">
      <c r="A12" s="174"/>
      <c r="B12" s="426"/>
      <c r="C12" s="419"/>
      <c r="D12" s="419"/>
      <c r="E12" s="419"/>
      <c r="F12" s="419"/>
      <c r="G12" s="419"/>
      <c r="H12" s="419"/>
      <c r="I12" s="427"/>
    </row>
    <row r="13" spans="1:16" ht="13.5" customHeight="1">
      <c r="A13" s="428"/>
      <c r="B13" s="423"/>
      <c r="C13" s="1401" t="s">
        <v>1000</v>
      </c>
      <c r="D13" s="1401"/>
      <c r="E13" s="1401"/>
      <c r="F13" s="1401"/>
      <c r="G13" s="1401"/>
      <c r="H13" s="1401"/>
      <c r="I13" s="1402"/>
      <c r="J13" s="418"/>
      <c r="K13" s="418"/>
      <c r="L13" s="418"/>
      <c r="M13" s="418"/>
      <c r="N13" s="418"/>
      <c r="O13" s="418"/>
    </row>
    <row r="14" spans="1:16" ht="13.5">
      <c r="A14" s="428"/>
      <c r="B14" s="423"/>
      <c r="C14" s="1401"/>
      <c r="D14" s="1401"/>
      <c r="E14" s="1401"/>
      <c r="F14" s="1401"/>
      <c r="G14" s="1401"/>
      <c r="H14" s="1401"/>
      <c r="I14" s="1402"/>
      <c r="J14" s="418"/>
      <c r="K14" s="418"/>
      <c r="L14" s="418"/>
      <c r="M14" s="418"/>
      <c r="N14" s="418"/>
      <c r="O14" s="418"/>
    </row>
    <row r="15" spans="1:16" ht="51" customHeight="1">
      <c r="A15" s="428"/>
      <c r="B15" s="423"/>
      <c r="C15" s="1401"/>
      <c r="D15" s="1401"/>
      <c r="E15" s="1401"/>
      <c r="F15" s="1401"/>
      <c r="G15" s="1401"/>
      <c r="H15" s="1401"/>
      <c r="I15" s="1402"/>
      <c r="J15" s="418"/>
      <c r="K15" s="418"/>
      <c r="L15" s="418"/>
      <c r="M15" s="418"/>
      <c r="N15" s="418"/>
      <c r="O15" s="418"/>
    </row>
    <row r="16" spans="1:16" ht="17.25" customHeight="1">
      <c r="A16" s="411"/>
      <c r="B16" s="426" t="s">
        <v>41</v>
      </c>
      <c r="C16" s="1393" t="s">
        <v>985</v>
      </c>
      <c r="D16" s="1393"/>
      <c r="E16" s="1393"/>
      <c r="F16" s="1393"/>
      <c r="G16" s="1393"/>
      <c r="H16" s="1393"/>
      <c r="I16" s="1394"/>
      <c r="J16" s="92"/>
      <c r="K16" s="92"/>
      <c r="L16" s="92"/>
      <c r="M16" s="92"/>
      <c r="N16" s="92"/>
      <c r="O16" s="92"/>
      <c r="P16" s="92"/>
    </row>
    <row r="17" spans="1:16" ht="32.25" customHeight="1">
      <c r="A17" s="406"/>
      <c r="B17" s="423"/>
      <c r="C17" s="1399" t="s">
        <v>1001</v>
      </c>
      <c r="D17" s="1399"/>
      <c r="E17" s="1399"/>
      <c r="F17" s="1399"/>
      <c r="G17" s="1399"/>
      <c r="H17" s="1399"/>
      <c r="I17" s="1400"/>
      <c r="J17" s="121"/>
      <c r="K17" s="121"/>
      <c r="L17" s="121"/>
      <c r="M17" s="121"/>
      <c r="N17" s="121"/>
      <c r="O17" s="121"/>
    </row>
    <row r="18" spans="1:16" customFormat="1" ht="15.6" customHeight="1">
      <c r="A18" s="429"/>
      <c r="B18" s="430"/>
      <c r="C18" s="1403" t="s">
        <v>1002</v>
      </c>
      <c r="D18" s="1403"/>
      <c r="E18" s="1403"/>
      <c r="F18" s="1403"/>
      <c r="G18" s="1403"/>
      <c r="H18" s="1403"/>
      <c r="I18" s="1404"/>
    </row>
    <row r="19" spans="1:16" customFormat="1" ht="16.5" customHeight="1">
      <c r="A19" s="429"/>
      <c r="B19" s="430"/>
      <c r="C19" s="1403" t="s">
        <v>1003</v>
      </c>
      <c r="D19" s="1403"/>
      <c r="E19" s="1403"/>
      <c r="F19" s="1403"/>
      <c r="G19" s="1403"/>
      <c r="H19" s="1403"/>
      <c r="I19" s="1404"/>
    </row>
    <row r="20" spans="1:16" customFormat="1" ht="19.5" customHeight="1">
      <c r="A20" s="429"/>
      <c r="B20" s="430"/>
      <c r="C20" s="1403" t="s">
        <v>1004</v>
      </c>
      <c r="D20" s="1403"/>
      <c r="E20" s="1403"/>
      <c r="F20" s="1403"/>
      <c r="G20" s="1403"/>
      <c r="H20" s="1403"/>
      <c r="I20" s="1404"/>
    </row>
    <row r="21" spans="1:16" customFormat="1" ht="27" customHeight="1">
      <c r="A21" s="429"/>
      <c r="B21" s="430"/>
      <c r="C21" s="1403" t="s">
        <v>1005</v>
      </c>
      <c r="D21" s="1403"/>
      <c r="E21" s="1403"/>
      <c r="F21" s="1403"/>
      <c r="G21" s="1403"/>
      <c r="H21" s="1403"/>
      <c r="I21" s="1404"/>
    </row>
    <row r="22" spans="1:16" ht="21" customHeight="1">
      <c r="A22" s="411"/>
      <c r="B22" s="426"/>
      <c r="C22" s="1405" t="s">
        <v>1006</v>
      </c>
      <c r="D22" s="1405"/>
      <c r="E22" s="1405"/>
      <c r="F22" s="1405"/>
      <c r="G22" s="1405"/>
      <c r="H22" s="1405"/>
      <c r="I22" s="1406"/>
      <c r="J22" s="92"/>
      <c r="K22" s="92"/>
      <c r="L22" s="92"/>
      <c r="M22" s="92"/>
      <c r="N22" s="92"/>
      <c r="O22" s="92"/>
      <c r="P22" s="92"/>
    </row>
    <row r="23" spans="1:16" ht="16.5" customHeight="1">
      <c r="A23" s="419"/>
      <c r="B23" s="426" t="s">
        <v>1007</v>
      </c>
      <c r="C23" s="296" t="s">
        <v>986</v>
      </c>
      <c r="D23" s="406"/>
      <c r="E23" s="406"/>
      <c r="F23" s="406"/>
      <c r="G23" s="406"/>
      <c r="H23" s="406"/>
      <c r="I23" s="431"/>
      <c r="J23" s="407"/>
      <c r="K23" s="407"/>
      <c r="L23" s="407"/>
      <c r="M23" s="407"/>
      <c r="N23" s="407"/>
      <c r="O23" s="407"/>
    </row>
    <row r="24" spans="1:16" ht="61.5" customHeight="1">
      <c r="A24" s="411"/>
      <c r="B24" s="423"/>
      <c r="C24" s="1399" t="s">
        <v>987</v>
      </c>
      <c r="D24" s="1399"/>
      <c r="E24" s="1399"/>
      <c r="F24" s="1399"/>
      <c r="G24" s="1399"/>
      <c r="H24" s="1399"/>
      <c r="I24" s="1400"/>
      <c r="K24" s="1395"/>
    </row>
    <row r="25" spans="1:16" ht="33" customHeight="1">
      <c r="A25" s="411"/>
      <c r="B25" s="423"/>
      <c r="C25" s="1396" t="s">
        <v>1008</v>
      </c>
      <c r="D25" s="1396"/>
      <c r="E25" s="1396"/>
      <c r="F25" s="1396"/>
      <c r="G25" s="1396"/>
      <c r="H25" s="1396"/>
      <c r="I25" s="432"/>
      <c r="K25" s="1395"/>
    </row>
    <row r="26" spans="1:16" ht="12.75" customHeight="1">
      <c r="A26" s="411"/>
      <c r="B26" s="423"/>
      <c r="C26" s="1397"/>
      <c r="D26" s="1397"/>
      <c r="E26" s="1397"/>
      <c r="F26" s="1397"/>
      <c r="G26" s="1397"/>
      <c r="H26" s="1397"/>
      <c r="I26" s="1398"/>
      <c r="K26" s="1395"/>
    </row>
    <row r="27" spans="1:16" ht="17.25" customHeight="1">
      <c r="A27" s="174"/>
      <c r="B27" s="426" t="s">
        <v>1009</v>
      </c>
      <c r="C27" s="1393" t="s">
        <v>257</v>
      </c>
      <c r="D27" s="1393"/>
      <c r="E27" s="1393"/>
      <c r="F27" s="1393"/>
      <c r="G27" s="1393"/>
      <c r="H27" s="1393"/>
      <c r="I27" s="1394"/>
    </row>
    <row r="28" spans="1:16" ht="21.75" customHeight="1">
      <c r="A28" s="174"/>
      <c r="B28" s="423"/>
      <c r="C28" s="1401" t="s">
        <v>988</v>
      </c>
      <c r="D28" s="1401"/>
      <c r="E28" s="1401"/>
      <c r="F28" s="1401"/>
      <c r="G28" s="1401"/>
      <c r="H28" s="1401"/>
      <c r="I28" s="1402"/>
    </row>
    <row r="29" spans="1:16" customFormat="1" ht="11.25" customHeight="1">
      <c r="A29" s="433"/>
      <c r="B29" s="430"/>
      <c r="C29" s="380"/>
      <c r="D29" s="380"/>
      <c r="E29" s="380"/>
      <c r="F29" s="380"/>
      <c r="G29" s="380"/>
      <c r="H29" s="380"/>
      <c r="I29" s="434"/>
    </row>
    <row r="30" spans="1:16" ht="17.25" customHeight="1">
      <c r="A30" s="174"/>
      <c r="B30" s="426" t="s">
        <v>1010</v>
      </c>
      <c r="C30" s="1393" t="s">
        <v>258</v>
      </c>
      <c r="D30" s="1393"/>
      <c r="E30" s="1393"/>
      <c r="F30" s="1393"/>
      <c r="G30" s="1393"/>
      <c r="H30" s="1393"/>
      <c r="I30" s="1394"/>
    </row>
    <row r="31" spans="1:16" ht="43.5" customHeight="1">
      <c r="A31" s="435"/>
      <c r="B31" s="423"/>
      <c r="C31" s="910" t="s">
        <v>989</v>
      </c>
      <c r="D31" s="1214"/>
      <c r="E31" s="1214"/>
      <c r="F31" s="1214"/>
      <c r="G31" s="1214"/>
      <c r="H31" s="1214"/>
      <c r="I31" s="1386"/>
    </row>
    <row r="32" spans="1:16" ht="17.25" customHeight="1">
      <c r="A32" s="435"/>
      <c r="B32" s="423"/>
      <c r="C32" s="1214" t="s">
        <v>990</v>
      </c>
      <c r="D32" s="1214"/>
      <c r="E32" s="1214"/>
      <c r="F32" s="1214"/>
      <c r="G32" s="1214"/>
      <c r="H32" s="1214"/>
      <c r="I32" s="1386"/>
    </row>
    <row r="33" spans="1:15" ht="17.25" customHeight="1">
      <c r="A33" s="435"/>
      <c r="B33" s="423"/>
      <c r="C33" s="1409" t="s">
        <v>1011</v>
      </c>
      <c r="D33" s="1409"/>
      <c r="E33" s="1409"/>
      <c r="F33" s="1409"/>
      <c r="G33" s="1409"/>
      <c r="H33" s="1409"/>
      <c r="I33" s="1410"/>
    </row>
    <row r="34" spans="1:15" ht="17.25" customHeight="1">
      <c r="A34" s="435"/>
      <c r="B34" s="423"/>
      <c r="C34" s="1409" t="s">
        <v>991</v>
      </c>
      <c r="D34" s="1409"/>
      <c r="E34" s="1409"/>
      <c r="F34" s="1409"/>
      <c r="G34" s="1409"/>
      <c r="H34" s="1409"/>
      <c r="I34" s="1410"/>
    </row>
    <row r="35" spans="1:15" ht="17.25" customHeight="1">
      <c r="A35" s="435"/>
      <c r="B35" s="423"/>
      <c r="C35" s="174"/>
      <c r="D35" s="174"/>
      <c r="E35" s="174"/>
      <c r="F35" s="174"/>
      <c r="G35" s="174"/>
      <c r="H35" s="174"/>
      <c r="I35" s="424"/>
    </row>
    <row r="36" spans="1:15" ht="17.25" customHeight="1">
      <c r="A36" s="174"/>
      <c r="B36" s="423"/>
      <c r="C36" s="1214" t="s">
        <v>259</v>
      </c>
      <c r="D36" s="1214"/>
      <c r="E36" s="1214"/>
      <c r="F36" s="1214"/>
      <c r="G36" s="1214"/>
      <c r="H36" s="1214"/>
      <c r="I36" s="1386"/>
    </row>
    <row r="37" spans="1:15" ht="17.25" customHeight="1">
      <c r="A37" s="174"/>
      <c r="B37" s="423"/>
      <c r="C37" s="1214" t="s">
        <v>260</v>
      </c>
      <c r="D37" s="1214"/>
      <c r="E37" s="1214"/>
      <c r="F37" s="1214"/>
      <c r="G37" s="1214"/>
      <c r="H37" s="1214"/>
      <c r="I37" s="1386"/>
    </row>
    <row r="38" spans="1:15" ht="17.25" customHeight="1">
      <c r="A38" s="174"/>
      <c r="B38" s="423"/>
      <c r="C38" s="174"/>
      <c r="D38" s="593" t="s">
        <v>153</v>
      </c>
      <c r="E38" s="608" t="s">
        <v>261</v>
      </c>
      <c r="F38" s="593" t="s">
        <v>153</v>
      </c>
      <c r="G38" s="608" t="s">
        <v>262</v>
      </c>
      <c r="H38" s="174"/>
      <c r="I38" s="424"/>
      <c r="O38" s="72"/>
    </row>
    <row r="39" spans="1:15" ht="17.25" customHeight="1">
      <c r="A39" s="174"/>
      <c r="B39" s="423"/>
      <c r="C39" s="436"/>
      <c r="D39" s="436"/>
      <c r="E39" s="436"/>
      <c r="F39" s="436"/>
      <c r="G39" s="436"/>
      <c r="H39" s="436" t="s">
        <v>1012</v>
      </c>
      <c r="I39" s="424"/>
    </row>
    <row r="40" spans="1:15" ht="17.25" customHeight="1">
      <c r="A40" s="174"/>
      <c r="B40" s="423"/>
      <c r="C40" s="437" t="s">
        <v>1013</v>
      </c>
      <c r="D40" s="1411"/>
      <c r="E40" s="1411"/>
      <c r="F40" s="1411"/>
      <c r="G40" s="1411"/>
      <c r="H40" s="1411"/>
      <c r="I40" s="424"/>
    </row>
    <row r="41" spans="1:15" ht="17.25" customHeight="1">
      <c r="A41" s="174"/>
      <c r="B41" s="423"/>
      <c r="C41" s="438"/>
      <c r="D41" s="438"/>
      <c r="E41" s="438"/>
      <c r="F41" s="438"/>
      <c r="G41" s="438"/>
      <c r="H41" s="438"/>
      <c r="I41" s="424"/>
    </row>
    <row r="42" spans="1:15" ht="17.25" customHeight="1">
      <c r="A42" s="174"/>
      <c r="B42" s="423"/>
      <c r="C42" s="437" t="s">
        <v>263</v>
      </c>
      <c r="D42" s="1411"/>
      <c r="E42" s="1411"/>
      <c r="F42" s="1411"/>
      <c r="G42" s="437" t="s">
        <v>264</v>
      </c>
      <c r="H42" s="437"/>
      <c r="I42" s="424"/>
    </row>
    <row r="43" spans="1:15" ht="17.25" customHeight="1">
      <c r="A43" s="174"/>
      <c r="B43" s="423"/>
      <c r="C43" s="436"/>
      <c r="D43" s="436"/>
      <c r="E43" s="436"/>
      <c r="F43" s="436"/>
      <c r="G43" s="436"/>
      <c r="H43" s="436"/>
      <c r="I43" s="424"/>
    </row>
    <row r="44" spans="1:15" ht="17.25" customHeight="1" thickBot="1">
      <c r="A44" s="174"/>
      <c r="B44" s="439"/>
      <c r="C44" s="1407" t="s">
        <v>1014</v>
      </c>
      <c r="D44" s="1407"/>
      <c r="E44" s="1407"/>
      <c r="F44" s="1407"/>
      <c r="G44" s="1407"/>
      <c r="H44" s="1407"/>
      <c r="I44" s="1408"/>
    </row>
  </sheetData>
  <mergeCells count="32">
    <mergeCell ref="C44:I44"/>
    <mergeCell ref="C27:I27"/>
    <mergeCell ref="C28:I28"/>
    <mergeCell ref="C30:I30"/>
    <mergeCell ref="C31:I31"/>
    <mergeCell ref="C32:I32"/>
    <mergeCell ref="C33:I33"/>
    <mergeCell ref="C34:I34"/>
    <mergeCell ref="C36:I36"/>
    <mergeCell ref="C37:I37"/>
    <mergeCell ref="D40:H40"/>
    <mergeCell ref="D42:F42"/>
    <mergeCell ref="K24:K26"/>
    <mergeCell ref="C25:H25"/>
    <mergeCell ref="C26:I26"/>
    <mergeCell ref="C10:I10"/>
    <mergeCell ref="C11:I11"/>
    <mergeCell ref="C13:I15"/>
    <mergeCell ref="C16:I16"/>
    <mergeCell ref="C17:I17"/>
    <mergeCell ref="C18:I18"/>
    <mergeCell ref="C19:I19"/>
    <mergeCell ref="C20:I20"/>
    <mergeCell ref="C21:I21"/>
    <mergeCell ref="C22:I22"/>
    <mergeCell ref="C24:I24"/>
    <mergeCell ref="C9:I9"/>
    <mergeCell ref="B2:I2"/>
    <mergeCell ref="H4:I4"/>
    <mergeCell ref="B5:I5"/>
    <mergeCell ref="C7:I7"/>
    <mergeCell ref="C8:I8"/>
  </mergeCells>
  <phoneticPr fontId="1"/>
  <dataValidations count="1">
    <dataValidation type="list" allowBlank="1" showInputMessage="1" showErrorMessage="1" sqref="D38 F38" xr:uid="{8DC85DB8-D658-4EF3-BE59-7268AEC43558}">
      <formula1>"□,☑"</formula1>
    </dataValidation>
  </dataValidations>
  <printOptions horizontalCentered="1"/>
  <pageMargins left="0.39370078740157483" right="0.39370078740157483" top="0.74803149606299213" bottom="0.55118110236220474" header="0.31496062992125984" footer="0.31496062992125984"/>
  <pageSetup paperSize="9" scale="87" orientation="portrait" blackAndWhite="1" r:id="rId1"/>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3">
    <tabColor theme="4" tint="0.59999389629810485"/>
  </sheetPr>
  <dimension ref="A2:M66"/>
  <sheetViews>
    <sheetView showGridLines="0" view="pageBreakPreview" zoomScaleNormal="100" zoomScaleSheetLayoutView="100" workbookViewId="0">
      <selection activeCell="A2" sqref="A2:M2"/>
    </sheetView>
  </sheetViews>
  <sheetFormatPr defaultColWidth="9" defaultRowHeight="17.25" customHeight="1"/>
  <cols>
    <col min="1" max="1" width="4.375" style="3" customWidth="1"/>
    <col min="2" max="2" width="4.375" style="3" bestFit="1" customWidth="1"/>
    <col min="3" max="3" width="12.75" style="3" customWidth="1"/>
    <col min="4" max="4" width="7.25" style="3" bestFit="1" customWidth="1"/>
    <col min="5" max="5" width="7.625" style="3" customWidth="1"/>
    <col min="6" max="6" width="6.25" style="3" bestFit="1" customWidth="1"/>
    <col min="7" max="8" width="9" style="3"/>
    <col min="9" max="9" width="11.625" style="3" customWidth="1"/>
    <col min="10" max="11" width="9" style="3"/>
    <col min="12" max="12" width="15.5" style="3" customWidth="1"/>
    <col min="13" max="16384" width="9" style="3"/>
  </cols>
  <sheetData>
    <row r="2" spans="1:13" ht="17.25" customHeight="1">
      <c r="A2" s="890" t="s">
        <v>510</v>
      </c>
      <c r="B2" s="890"/>
      <c r="C2" s="890"/>
      <c r="D2" s="890"/>
      <c r="E2" s="890"/>
      <c r="F2" s="890"/>
      <c r="G2" s="890"/>
      <c r="H2" s="890"/>
      <c r="I2" s="890"/>
      <c r="J2" s="890"/>
      <c r="K2" s="890"/>
      <c r="L2" s="890"/>
      <c r="M2" s="890"/>
    </row>
    <row r="3" spans="1:13" ht="17.25" customHeight="1">
      <c r="L3" s="4" t="s">
        <v>319</v>
      </c>
      <c r="M3" s="581">
        <f>'⑮海外研修実施結果（報告書）'!M13</f>
        <v>5</v>
      </c>
    </row>
    <row r="4" spans="1:13" ht="17.25" customHeight="1">
      <c r="A4" s="872"/>
      <c r="B4" s="872" t="s">
        <v>25</v>
      </c>
      <c r="C4" s="872"/>
      <c r="D4" s="872"/>
      <c r="E4" s="872"/>
      <c r="F4" s="899" t="s">
        <v>421</v>
      </c>
      <c r="G4" s="900"/>
      <c r="H4" s="900"/>
      <c r="I4" s="921"/>
      <c r="J4" s="81" t="s">
        <v>334</v>
      </c>
      <c r="K4" s="872" t="s">
        <v>336</v>
      </c>
      <c r="L4" s="872" t="s">
        <v>207</v>
      </c>
      <c r="M4" s="81" t="s">
        <v>338</v>
      </c>
    </row>
    <row r="5" spans="1:13" ht="17.25" customHeight="1" thickBot="1">
      <c r="A5" s="1412"/>
      <c r="B5" s="1412"/>
      <c r="C5" s="1412"/>
      <c r="D5" s="1412"/>
      <c r="E5" s="1412"/>
      <c r="F5" s="1413"/>
      <c r="G5" s="1414"/>
      <c r="H5" s="1414"/>
      <c r="I5" s="1415"/>
      <c r="J5" s="154" t="s">
        <v>79</v>
      </c>
      <c r="K5" s="1412"/>
      <c r="L5" s="1412"/>
      <c r="M5" s="154" t="s">
        <v>80</v>
      </c>
    </row>
    <row r="6" spans="1:13" ht="23.25" customHeight="1" thickTop="1">
      <c r="A6" s="56">
        <v>1</v>
      </c>
      <c r="B6" s="609"/>
      <c r="C6" s="920"/>
      <c r="D6" s="892"/>
      <c r="E6" s="892"/>
      <c r="F6" s="892"/>
      <c r="G6" s="892"/>
      <c r="H6" s="892"/>
      <c r="I6" s="892"/>
      <c r="J6" s="659"/>
      <c r="K6" s="155"/>
      <c r="L6" s="156"/>
      <c r="M6" s="157"/>
    </row>
    <row r="7" spans="1:13" ht="23.25" customHeight="1">
      <c r="A7" s="43">
        <v>2</v>
      </c>
      <c r="B7" s="610"/>
      <c r="C7" s="1416"/>
      <c r="D7" s="1417"/>
      <c r="E7" s="1417"/>
      <c r="F7" s="1417"/>
      <c r="G7" s="1417"/>
      <c r="H7" s="1417"/>
      <c r="I7" s="1417"/>
      <c r="J7" s="660"/>
      <c r="K7" s="158"/>
      <c r="L7" s="159"/>
      <c r="M7" s="160"/>
    </row>
    <row r="8" spans="1:13" ht="23.25" customHeight="1">
      <c r="A8" s="43">
        <v>3</v>
      </c>
      <c r="B8" s="610"/>
      <c r="C8" s="1416"/>
      <c r="D8" s="1417"/>
      <c r="E8" s="1417"/>
      <c r="F8" s="1417"/>
      <c r="G8" s="1417"/>
      <c r="H8" s="1417"/>
      <c r="I8" s="1417"/>
      <c r="J8" s="660"/>
      <c r="K8" s="158"/>
      <c r="L8" s="159"/>
      <c r="M8" s="160"/>
    </row>
    <row r="9" spans="1:13" ht="23.25" customHeight="1">
      <c r="A9" s="43">
        <v>4</v>
      </c>
      <c r="B9" s="610"/>
      <c r="C9" s="1416"/>
      <c r="D9" s="1417"/>
      <c r="E9" s="1417"/>
      <c r="F9" s="1417"/>
      <c r="G9" s="1417"/>
      <c r="H9" s="1417"/>
      <c r="I9" s="1417"/>
      <c r="J9" s="660"/>
      <c r="K9" s="158"/>
      <c r="L9" s="159"/>
      <c r="M9" s="160"/>
    </row>
    <row r="10" spans="1:13" ht="23.25" customHeight="1">
      <c r="A10" s="43">
        <v>5</v>
      </c>
      <c r="B10" s="610"/>
      <c r="C10" s="1416"/>
      <c r="D10" s="1417"/>
      <c r="E10" s="1417"/>
      <c r="F10" s="1417"/>
      <c r="G10" s="1417"/>
      <c r="H10" s="1417"/>
      <c r="I10" s="1417"/>
      <c r="J10" s="660"/>
      <c r="K10" s="158"/>
      <c r="L10" s="159"/>
      <c r="M10" s="160"/>
    </row>
    <row r="11" spans="1:13" ht="23.25" customHeight="1">
      <c r="A11" s="43">
        <v>6</v>
      </c>
      <c r="B11" s="610"/>
      <c r="C11" s="1416"/>
      <c r="D11" s="1417"/>
      <c r="E11" s="1417"/>
      <c r="F11" s="1417"/>
      <c r="G11" s="1417"/>
      <c r="H11" s="1417"/>
      <c r="I11" s="1417"/>
      <c r="J11" s="660"/>
      <c r="K11" s="158"/>
      <c r="L11" s="159"/>
      <c r="M11" s="160"/>
    </row>
    <row r="12" spans="1:13" ht="23.25" customHeight="1">
      <c r="A12" s="43">
        <v>7</v>
      </c>
      <c r="B12" s="610"/>
      <c r="C12" s="1416"/>
      <c r="D12" s="1417"/>
      <c r="E12" s="1417"/>
      <c r="F12" s="1417"/>
      <c r="G12" s="1417"/>
      <c r="H12" s="1417"/>
      <c r="I12" s="1417"/>
      <c r="J12" s="660"/>
      <c r="K12" s="158"/>
      <c r="L12" s="159"/>
      <c r="M12" s="160"/>
    </row>
    <row r="13" spans="1:13" ht="23.25" customHeight="1">
      <c r="A13" s="43">
        <v>8</v>
      </c>
      <c r="B13" s="610"/>
      <c r="C13" s="1416"/>
      <c r="D13" s="1417"/>
      <c r="E13" s="1417"/>
      <c r="F13" s="1417"/>
      <c r="G13" s="1417"/>
      <c r="H13" s="1417"/>
      <c r="I13" s="1417"/>
      <c r="J13" s="660"/>
      <c r="K13" s="158"/>
      <c r="L13" s="159"/>
      <c r="M13" s="160"/>
    </row>
    <row r="14" spans="1:13" ht="23.25" customHeight="1">
      <c r="A14" s="43">
        <v>9</v>
      </c>
      <c r="B14" s="610"/>
      <c r="C14" s="1416"/>
      <c r="D14" s="1417"/>
      <c r="E14" s="1417"/>
      <c r="F14" s="1417"/>
      <c r="G14" s="1417"/>
      <c r="H14" s="1417"/>
      <c r="I14" s="1417"/>
      <c r="J14" s="660"/>
      <c r="K14" s="158"/>
      <c r="L14" s="159"/>
      <c r="M14" s="160"/>
    </row>
    <row r="15" spans="1:13" ht="23.25" customHeight="1">
      <c r="A15" s="43">
        <v>10</v>
      </c>
      <c r="B15" s="610"/>
      <c r="C15" s="1416"/>
      <c r="D15" s="1417"/>
      <c r="E15" s="1417"/>
      <c r="F15" s="1417"/>
      <c r="G15" s="1417"/>
      <c r="H15" s="1417"/>
      <c r="I15" s="1417"/>
      <c r="J15" s="660"/>
      <c r="K15" s="158"/>
      <c r="L15" s="159"/>
      <c r="M15" s="160"/>
    </row>
    <row r="16" spans="1:13" ht="23.25" customHeight="1">
      <c r="A16" s="43">
        <v>11</v>
      </c>
      <c r="B16" s="610"/>
      <c r="C16" s="1416"/>
      <c r="D16" s="1417"/>
      <c r="E16" s="1417"/>
      <c r="F16" s="1417"/>
      <c r="G16" s="1417"/>
      <c r="H16" s="1417"/>
      <c r="I16" s="1417"/>
      <c r="J16" s="660"/>
      <c r="K16" s="158"/>
      <c r="L16" s="159"/>
      <c r="M16" s="160"/>
    </row>
    <row r="17" spans="1:13" ht="23.25" customHeight="1">
      <c r="A17" s="43">
        <v>12</v>
      </c>
      <c r="B17" s="610"/>
      <c r="C17" s="1416"/>
      <c r="D17" s="1417"/>
      <c r="E17" s="1417"/>
      <c r="F17" s="1417"/>
      <c r="G17" s="1417"/>
      <c r="H17" s="1417"/>
      <c r="I17" s="1417"/>
      <c r="J17" s="660"/>
      <c r="K17" s="158"/>
      <c r="L17" s="159"/>
      <c r="M17" s="160"/>
    </row>
    <row r="18" spans="1:13" ht="23.25" customHeight="1">
      <c r="A18" s="43">
        <v>13</v>
      </c>
      <c r="B18" s="610"/>
      <c r="C18" s="1416"/>
      <c r="D18" s="1417"/>
      <c r="E18" s="1417"/>
      <c r="F18" s="1417"/>
      <c r="G18" s="1417"/>
      <c r="H18" s="1417"/>
      <c r="I18" s="1417"/>
      <c r="J18" s="660"/>
      <c r="K18" s="158"/>
      <c r="L18" s="159"/>
      <c r="M18" s="160"/>
    </row>
    <row r="19" spans="1:13" ht="23.25" customHeight="1">
      <c r="A19" s="43">
        <v>14</v>
      </c>
      <c r="B19" s="610"/>
      <c r="C19" s="1416"/>
      <c r="D19" s="1417"/>
      <c r="E19" s="1417"/>
      <c r="F19" s="1417"/>
      <c r="G19" s="1417"/>
      <c r="H19" s="1417"/>
      <c r="I19" s="1417"/>
      <c r="J19" s="660"/>
      <c r="K19" s="158"/>
      <c r="L19" s="159"/>
      <c r="M19" s="160"/>
    </row>
    <row r="20" spans="1:13" ht="23.25" customHeight="1">
      <c r="A20" s="43">
        <v>15</v>
      </c>
      <c r="B20" s="610"/>
      <c r="C20" s="1416"/>
      <c r="D20" s="1417"/>
      <c r="E20" s="1417"/>
      <c r="F20" s="1417"/>
      <c r="G20" s="1417"/>
      <c r="H20" s="1417"/>
      <c r="I20" s="1417"/>
      <c r="J20" s="660"/>
      <c r="K20" s="158"/>
      <c r="L20" s="159"/>
      <c r="M20" s="160"/>
    </row>
    <row r="21" spans="1:13" ht="23.25" customHeight="1">
      <c r="A21" s="43">
        <v>16</v>
      </c>
      <c r="B21" s="610"/>
      <c r="C21" s="1416"/>
      <c r="D21" s="1417"/>
      <c r="E21" s="1417"/>
      <c r="F21" s="1417"/>
      <c r="G21" s="1417"/>
      <c r="H21" s="1417"/>
      <c r="I21" s="1417"/>
      <c r="J21" s="660"/>
      <c r="K21" s="158"/>
      <c r="L21" s="159"/>
      <c r="M21" s="160"/>
    </row>
    <row r="22" spans="1:13" ht="23.25" customHeight="1">
      <c r="A22" s="43">
        <v>17</v>
      </c>
      <c r="B22" s="610"/>
      <c r="C22" s="1416"/>
      <c r="D22" s="1417"/>
      <c r="E22" s="1417"/>
      <c r="F22" s="1417"/>
      <c r="G22" s="1417"/>
      <c r="H22" s="1417"/>
      <c r="I22" s="1417"/>
      <c r="J22" s="660"/>
      <c r="K22" s="158"/>
      <c r="L22" s="159"/>
      <c r="M22" s="160"/>
    </row>
    <row r="23" spans="1:13" ht="23.25" customHeight="1">
      <c r="A23" s="43">
        <v>18</v>
      </c>
      <c r="B23" s="610"/>
      <c r="C23" s="1416"/>
      <c r="D23" s="1417"/>
      <c r="E23" s="1417"/>
      <c r="F23" s="1417"/>
      <c r="G23" s="1417"/>
      <c r="H23" s="1417"/>
      <c r="I23" s="1417"/>
      <c r="J23" s="660"/>
      <c r="K23" s="158"/>
      <c r="L23" s="159"/>
      <c r="M23" s="160"/>
    </row>
    <row r="24" spans="1:13" ht="23.25" customHeight="1">
      <c r="A24" s="43">
        <v>19</v>
      </c>
      <c r="B24" s="610"/>
      <c r="C24" s="1416"/>
      <c r="D24" s="1417"/>
      <c r="E24" s="1417"/>
      <c r="F24" s="1417"/>
      <c r="G24" s="1417"/>
      <c r="H24" s="1417"/>
      <c r="I24" s="1417"/>
      <c r="J24" s="660"/>
      <c r="K24" s="158"/>
      <c r="L24" s="159"/>
      <c r="M24" s="160"/>
    </row>
    <row r="25" spans="1:13" ht="23.25" customHeight="1">
      <c r="A25" s="43">
        <v>20</v>
      </c>
      <c r="B25" s="610"/>
      <c r="C25" s="1416"/>
      <c r="D25" s="1417"/>
      <c r="E25" s="1417"/>
      <c r="F25" s="1417"/>
      <c r="G25" s="1417"/>
      <c r="H25" s="1417"/>
      <c r="I25" s="1417"/>
      <c r="J25" s="660"/>
      <c r="K25" s="158"/>
      <c r="L25" s="159"/>
      <c r="M25" s="160"/>
    </row>
    <row r="26" spans="1:13" ht="23.25" customHeight="1">
      <c r="A26" s="43">
        <v>21</v>
      </c>
      <c r="B26" s="610"/>
      <c r="C26" s="1416"/>
      <c r="D26" s="1417"/>
      <c r="E26" s="1417"/>
      <c r="F26" s="1417"/>
      <c r="G26" s="1417"/>
      <c r="H26" s="1417"/>
      <c r="I26" s="1417"/>
      <c r="J26" s="660"/>
      <c r="K26" s="158"/>
      <c r="L26" s="159"/>
      <c r="M26" s="160"/>
    </row>
    <row r="27" spans="1:13" ht="23.25" customHeight="1">
      <c r="A27" s="43">
        <v>22</v>
      </c>
      <c r="B27" s="610"/>
      <c r="C27" s="1416"/>
      <c r="D27" s="1417"/>
      <c r="E27" s="1417"/>
      <c r="F27" s="1417"/>
      <c r="G27" s="1417"/>
      <c r="H27" s="1417"/>
      <c r="I27" s="1417"/>
      <c r="J27" s="660"/>
      <c r="K27" s="158"/>
      <c r="L27" s="159"/>
      <c r="M27" s="160"/>
    </row>
    <row r="28" spans="1:13" ht="23.25" customHeight="1">
      <c r="A28" s="43">
        <v>23</v>
      </c>
      <c r="B28" s="610"/>
      <c r="C28" s="1416"/>
      <c r="D28" s="1417"/>
      <c r="E28" s="1417"/>
      <c r="F28" s="1417"/>
      <c r="G28" s="1417"/>
      <c r="H28" s="1417"/>
      <c r="I28" s="1417"/>
      <c r="J28" s="660"/>
      <c r="K28" s="158"/>
      <c r="L28" s="159"/>
      <c r="M28" s="160"/>
    </row>
    <row r="29" spans="1:13" ht="23.25" customHeight="1">
      <c r="A29" s="43">
        <v>24</v>
      </c>
      <c r="B29" s="610"/>
      <c r="C29" s="1416"/>
      <c r="D29" s="1417"/>
      <c r="E29" s="1417"/>
      <c r="F29" s="1417"/>
      <c r="G29" s="1417"/>
      <c r="H29" s="1417"/>
      <c r="I29" s="1417"/>
      <c r="J29" s="660"/>
      <c r="K29" s="158"/>
      <c r="L29" s="159"/>
      <c r="M29" s="160"/>
    </row>
    <row r="30" spans="1:13" ht="23.25" customHeight="1">
      <c r="A30" s="43">
        <v>25</v>
      </c>
      <c r="B30" s="610"/>
      <c r="C30" s="1416"/>
      <c r="D30" s="1417"/>
      <c r="E30" s="1417"/>
      <c r="F30" s="1417"/>
      <c r="G30" s="1417"/>
      <c r="H30" s="1417"/>
      <c r="I30" s="1417"/>
      <c r="J30" s="660"/>
      <c r="K30" s="158"/>
      <c r="L30" s="159"/>
      <c r="M30" s="160"/>
    </row>
    <row r="31" spans="1:13" ht="23.25" customHeight="1">
      <c r="A31" s="43">
        <v>26</v>
      </c>
      <c r="B31" s="610"/>
      <c r="C31" s="1416"/>
      <c r="D31" s="1417"/>
      <c r="E31" s="1417"/>
      <c r="F31" s="1417"/>
      <c r="G31" s="1417"/>
      <c r="H31" s="1417"/>
      <c r="I31" s="1417"/>
      <c r="J31" s="660"/>
      <c r="K31" s="158"/>
      <c r="L31" s="159"/>
      <c r="M31" s="160"/>
    </row>
    <row r="32" spans="1:13" ht="23.25" customHeight="1">
      <c r="A32" s="43">
        <v>27</v>
      </c>
      <c r="B32" s="610"/>
      <c r="C32" s="1416"/>
      <c r="D32" s="1417"/>
      <c r="E32" s="1417"/>
      <c r="F32" s="1417"/>
      <c r="G32" s="1417"/>
      <c r="H32" s="1417"/>
      <c r="I32" s="1417"/>
      <c r="J32" s="660"/>
      <c r="K32" s="158"/>
      <c r="L32" s="159"/>
      <c r="M32" s="160"/>
    </row>
    <row r="33" spans="1:13" ht="23.25" customHeight="1">
      <c r="A33" s="43">
        <v>28</v>
      </c>
      <c r="B33" s="610"/>
      <c r="C33" s="1416"/>
      <c r="D33" s="1417"/>
      <c r="E33" s="1417"/>
      <c r="F33" s="1417"/>
      <c r="G33" s="1417"/>
      <c r="H33" s="1417"/>
      <c r="I33" s="1417"/>
      <c r="J33" s="660"/>
      <c r="K33" s="158"/>
      <c r="L33" s="159"/>
      <c r="M33" s="160"/>
    </row>
    <row r="34" spans="1:13" ht="23.25" customHeight="1">
      <c r="A34" s="43">
        <v>29</v>
      </c>
      <c r="B34" s="610"/>
      <c r="C34" s="1416"/>
      <c r="D34" s="1417"/>
      <c r="E34" s="1417"/>
      <c r="F34" s="1417"/>
      <c r="G34" s="1417"/>
      <c r="H34" s="1417"/>
      <c r="I34" s="1417"/>
      <c r="J34" s="660"/>
      <c r="K34" s="158"/>
      <c r="L34" s="159"/>
      <c r="M34" s="160"/>
    </row>
    <row r="35" spans="1:13" ht="23.25" customHeight="1">
      <c r="A35" s="43">
        <v>30</v>
      </c>
      <c r="B35" s="610"/>
      <c r="C35" s="1416"/>
      <c r="D35" s="1417"/>
      <c r="E35" s="1417"/>
      <c r="F35" s="1417"/>
      <c r="G35" s="1417"/>
      <c r="H35" s="1417"/>
      <c r="I35" s="1417"/>
      <c r="J35" s="660"/>
      <c r="K35" s="158"/>
      <c r="L35" s="159"/>
      <c r="M35" s="160"/>
    </row>
    <row r="36" spans="1:13" ht="23.25" hidden="1" customHeight="1">
      <c r="A36" s="43">
        <v>31</v>
      </c>
      <c r="B36" s="86"/>
      <c r="C36" s="1418"/>
      <c r="D36" s="1419"/>
      <c r="E36" s="1419"/>
      <c r="F36" s="1420"/>
      <c r="G36" s="1420"/>
      <c r="H36" s="1420"/>
      <c r="I36" s="1420"/>
      <c r="J36" s="7"/>
      <c r="K36" s="7"/>
      <c r="L36" s="87"/>
      <c r="M36" s="88"/>
    </row>
    <row r="37" spans="1:13" ht="23.25" hidden="1" customHeight="1">
      <c r="A37" s="43">
        <v>32</v>
      </c>
      <c r="B37" s="86"/>
      <c r="C37" s="1418"/>
      <c r="D37" s="1419"/>
      <c r="E37" s="1419"/>
      <c r="F37" s="1420"/>
      <c r="G37" s="1420"/>
      <c r="H37" s="1420"/>
      <c r="I37" s="1420"/>
      <c r="J37" s="7"/>
      <c r="K37" s="7"/>
      <c r="L37" s="87"/>
      <c r="M37" s="88"/>
    </row>
    <row r="38" spans="1:13" ht="23.25" hidden="1" customHeight="1">
      <c r="A38" s="43">
        <v>33</v>
      </c>
      <c r="B38" s="86"/>
      <c r="C38" s="1418"/>
      <c r="D38" s="1419"/>
      <c r="E38" s="1419"/>
      <c r="F38" s="1420"/>
      <c r="G38" s="1420"/>
      <c r="H38" s="1420"/>
      <c r="I38" s="1420"/>
      <c r="J38" s="7"/>
      <c r="K38" s="7"/>
      <c r="L38" s="87"/>
      <c r="M38" s="88"/>
    </row>
    <row r="39" spans="1:13" ht="23.25" hidden="1" customHeight="1">
      <c r="A39" s="43">
        <v>34</v>
      </c>
      <c r="B39" s="86"/>
      <c r="C39" s="1418"/>
      <c r="D39" s="1419"/>
      <c r="E39" s="1419"/>
      <c r="F39" s="1420"/>
      <c r="G39" s="1420"/>
      <c r="H39" s="1420"/>
      <c r="I39" s="1420"/>
      <c r="J39" s="7"/>
      <c r="K39" s="7"/>
      <c r="L39" s="87"/>
      <c r="M39" s="88"/>
    </row>
    <row r="40" spans="1:13" ht="23.25" hidden="1" customHeight="1">
      <c r="A40" s="43">
        <v>35</v>
      </c>
      <c r="B40" s="86"/>
      <c r="C40" s="1418"/>
      <c r="D40" s="1419"/>
      <c r="E40" s="1419"/>
      <c r="F40" s="1420"/>
      <c r="G40" s="1420"/>
      <c r="H40" s="1420"/>
      <c r="I40" s="1420"/>
      <c r="J40" s="7"/>
      <c r="K40" s="7"/>
      <c r="L40" s="87"/>
      <c r="M40" s="88"/>
    </row>
    <row r="41" spans="1:13" ht="23.25" hidden="1" customHeight="1">
      <c r="A41" s="43">
        <v>36</v>
      </c>
      <c r="B41" s="86"/>
      <c r="C41" s="1418"/>
      <c r="D41" s="1419"/>
      <c r="E41" s="1419"/>
      <c r="F41" s="1420"/>
      <c r="G41" s="1420"/>
      <c r="H41" s="1420"/>
      <c r="I41" s="1420"/>
      <c r="J41" s="7"/>
      <c r="K41" s="7"/>
      <c r="L41" s="87"/>
      <c r="M41" s="88"/>
    </row>
    <row r="42" spans="1:13" ht="23.25" hidden="1" customHeight="1">
      <c r="A42" s="43">
        <v>37</v>
      </c>
      <c r="B42" s="86"/>
      <c r="C42" s="1418"/>
      <c r="D42" s="1419"/>
      <c r="E42" s="1419"/>
      <c r="F42" s="1420"/>
      <c r="G42" s="1420"/>
      <c r="H42" s="1420"/>
      <c r="I42" s="1420"/>
      <c r="J42" s="7"/>
      <c r="K42" s="7"/>
      <c r="L42" s="87"/>
      <c r="M42" s="88"/>
    </row>
    <row r="43" spans="1:13" ht="23.25" hidden="1" customHeight="1">
      <c r="A43" s="43">
        <v>38</v>
      </c>
      <c r="B43" s="86"/>
      <c r="C43" s="1418"/>
      <c r="D43" s="1419"/>
      <c r="E43" s="1419"/>
      <c r="F43" s="1420"/>
      <c r="G43" s="1420"/>
      <c r="H43" s="1420"/>
      <c r="I43" s="1420"/>
      <c r="J43" s="7"/>
      <c r="K43" s="7"/>
      <c r="L43" s="87"/>
      <c r="M43" s="88"/>
    </row>
    <row r="44" spans="1:13" ht="23.25" hidden="1" customHeight="1">
      <c r="A44" s="43">
        <v>39</v>
      </c>
      <c r="B44" s="86"/>
      <c r="C44" s="1418"/>
      <c r="D44" s="1419"/>
      <c r="E44" s="1419"/>
      <c r="F44" s="1420"/>
      <c r="G44" s="1420"/>
      <c r="H44" s="1420"/>
      <c r="I44" s="1420"/>
      <c r="J44" s="7"/>
      <c r="K44" s="7"/>
      <c r="L44" s="87"/>
      <c r="M44" s="88"/>
    </row>
    <row r="45" spans="1:13" ht="23.25" hidden="1" customHeight="1">
      <c r="A45" s="43">
        <v>40</v>
      </c>
      <c r="B45" s="86"/>
      <c r="C45" s="1418"/>
      <c r="D45" s="1419"/>
      <c r="E45" s="1419"/>
      <c r="F45" s="1420"/>
      <c r="G45" s="1420"/>
      <c r="H45" s="1420"/>
      <c r="I45" s="1420"/>
      <c r="J45" s="7"/>
      <c r="K45" s="7"/>
      <c r="L45" s="87"/>
      <c r="M45" s="88"/>
    </row>
    <row r="46" spans="1:13" ht="23.25" hidden="1" customHeight="1">
      <c r="A46" s="43">
        <v>41</v>
      </c>
      <c r="B46" s="86"/>
      <c r="C46" s="1418"/>
      <c r="D46" s="1419"/>
      <c r="E46" s="1419"/>
      <c r="F46" s="1420"/>
      <c r="G46" s="1420"/>
      <c r="H46" s="1420"/>
      <c r="I46" s="1420"/>
      <c r="J46" s="7"/>
      <c r="K46" s="7"/>
      <c r="L46" s="87"/>
      <c r="M46" s="88"/>
    </row>
    <row r="47" spans="1:13" ht="23.25" hidden="1" customHeight="1">
      <c r="A47" s="43">
        <v>42</v>
      </c>
      <c r="B47" s="86"/>
      <c r="C47" s="1418"/>
      <c r="D47" s="1419"/>
      <c r="E47" s="1419"/>
      <c r="F47" s="1420"/>
      <c r="G47" s="1420"/>
      <c r="H47" s="1420"/>
      <c r="I47" s="1420"/>
      <c r="J47" s="7"/>
      <c r="K47" s="7"/>
      <c r="L47" s="87"/>
      <c r="M47" s="88"/>
    </row>
    <row r="48" spans="1:13" ht="23.25" hidden="1" customHeight="1">
      <c r="A48" s="43">
        <v>43</v>
      </c>
      <c r="B48" s="86"/>
      <c r="C48" s="1418"/>
      <c r="D48" s="1419"/>
      <c r="E48" s="1419"/>
      <c r="F48" s="1420"/>
      <c r="G48" s="1420"/>
      <c r="H48" s="1420"/>
      <c r="I48" s="1420"/>
      <c r="J48" s="7"/>
      <c r="K48" s="7"/>
      <c r="L48" s="87"/>
      <c r="M48" s="88"/>
    </row>
    <row r="49" spans="1:13" ht="23.25" hidden="1" customHeight="1">
      <c r="A49" s="43">
        <v>44</v>
      </c>
      <c r="B49" s="86"/>
      <c r="C49" s="1418"/>
      <c r="D49" s="1419"/>
      <c r="E49" s="1419"/>
      <c r="F49" s="1420"/>
      <c r="G49" s="1420"/>
      <c r="H49" s="1420"/>
      <c r="I49" s="1420"/>
      <c r="J49" s="7"/>
      <c r="K49" s="7"/>
      <c r="L49" s="87"/>
      <c r="M49" s="88"/>
    </row>
    <row r="50" spans="1:13" ht="23.25" hidden="1" customHeight="1">
      <c r="A50" s="43">
        <v>45</v>
      </c>
      <c r="B50" s="86"/>
      <c r="C50" s="1418"/>
      <c r="D50" s="1419"/>
      <c r="E50" s="1419"/>
      <c r="F50" s="1420"/>
      <c r="G50" s="1420"/>
      <c r="H50" s="1420"/>
      <c r="I50" s="1420"/>
      <c r="J50" s="7"/>
      <c r="K50" s="7"/>
      <c r="L50" s="87"/>
      <c r="M50" s="88"/>
    </row>
    <row r="51" spans="1:13" ht="23.25" hidden="1" customHeight="1">
      <c r="A51" s="43">
        <v>46</v>
      </c>
      <c r="B51" s="86"/>
      <c r="C51" s="1418"/>
      <c r="D51" s="1419"/>
      <c r="E51" s="1419"/>
      <c r="F51" s="1420"/>
      <c r="G51" s="1420"/>
      <c r="H51" s="1420"/>
      <c r="I51" s="1420"/>
      <c r="J51" s="7"/>
      <c r="K51" s="7"/>
      <c r="L51" s="87"/>
      <c r="M51" s="88"/>
    </row>
    <row r="52" spans="1:13" ht="23.25" hidden="1" customHeight="1">
      <c r="A52" s="43">
        <v>47</v>
      </c>
      <c r="B52" s="86"/>
      <c r="C52" s="1418"/>
      <c r="D52" s="1419"/>
      <c r="E52" s="1419"/>
      <c r="F52" s="1420"/>
      <c r="G52" s="1420"/>
      <c r="H52" s="1420"/>
      <c r="I52" s="1420"/>
      <c r="J52" s="7"/>
      <c r="K52" s="7"/>
      <c r="L52" s="87"/>
      <c r="M52" s="88"/>
    </row>
    <row r="53" spans="1:13" ht="23.25" hidden="1" customHeight="1">
      <c r="A53" s="43">
        <v>48</v>
      </c>
      <c r="B53" s="86"/>
      <c r="C53" s="1418"/>
      <c r="D53" s="1419"/>
      <c r="E53" s="1419"/>
      <c r="F53" s="1420"/>
      <c r="G53" s="1420"/>
      <c r="H53" s="1420"/>
      <c r="I53" s="1420"/>
      <c r="J53" s="7"/>
      <c r="K53" s="7"/>
      <c r="L53" s="87"/>
      <c r="M53" s="88"/>
    </row>
    <row r="54" spans="1:13" ht="23.25" hidden="1" customHeight="1">
      <c r="A54" s="43">
        <v>49</v>
      </c>
      <c r="B54" s="86"/>
      <c r="C54" s="1418"/>
      <c r="D54" s="1419"/>
      <c r="E54" s="1419"/>
      <c r="F54" s="1420"/>
      <c r="G54" s="1420"/>
      <c r="H54" s="1420"/>
      <c r="I54" s="1420"/>
      <c r="J54" s="7"/>
      <c r="K54" s="7"/>
      <c r="L54" s="87"/>
      <c r="M54" s="88"/>
    </row>
    <row r="55" spans="1:13" ht="23.25" hidden="1" customHeight="1">
      <c r="A55" s="43">
        <v>50</v>
      </c>
      <c r="B55" s="86"/>
      <c r="C55" s="1418"/>
      <c r="D55" s="1419"/>
      <c r="E55" s="1419"/>
      <c r="F55" s="1420"/>
      <c r="G55" s="1420"/>
      <c r="H55" s="1420"/>
      <c r="I55" s="1420"/>
      <c r="J55" s="7"/>
      <c r="K55" s="7"/>
      <c r="L55" s="87"/>
      <c r="M55" s="88"/>
    </row>
    <row r="57" spans="1:13" ht="17.25" customHeight="1">
      <c r="A57" s="1424">
        <f>COUNTA(C6:C55)</f>
        <v>0</v>
      </c>
      <c r="B57" s="1424"/>
      <c r="C57" s="1424"/>
      <c r="D57" s="663" t="s">
        <v>320</v>
      </c>
      <c r="E57" s="661">
        <f>COUNTIF(B6:B55,"Mr.")</f>
        <v>0</v>
      </c>
      <c r="F57" s="663" t="s">
        <v>321</v>
      </c>
      <c r="G57" s="662">
        <f>COUNTIF(B6:B55,"Ms.")</f>
        <v>0</v>
      </c>
    </row>
    <row r="59" spans="1:13" ht="17.25" customHeight="1">
      <c r="A59" s="3" t="s">
        <v>323</v>
      </c>
      <c r="B59" s="3" t="s">
        <v>1286</v>
      </c>
    </row>
    <row r="60" spans="1:13" ht="17.25" customHeight="1">
      <c r="A60" s="43">
        <v>1</v>
      </c>
      <c r="B60" s="1421" t="s">
        <v>324</v>
      </c>
      <c r="C60" s="1421"/>
      <c r="D60" s="1421"/>
      <c r="E60" s="1422" t="s">
        <v>329</v>
      </c>
      <c r="F60" s="1232"/>
      <c r="G60" s="1232"/>
      <c r="H60" s="1232"/>
      <c r="I60" s="1232"/>
      <c r="J60" s="1423"/>
    </row>
    <row r="61" spans="1:13" ht="17.25" customHeight="1">
      <c r="A61" s="43">
        <v>2</v>
      </c>
      <c r="B61" s="1421" t="s">
        <v>325</v>
      </c>
      <c r="C61" s="1421"/>
      <c r="D61" s="1421"/>
      <c r="E61" s="1422" t="s">
        <v>330</v>
      </c>
      <c r="F61" s="1232"/>
      <c r="G61" s="1232"/>
      <c r="H61" s="1232"/>
      <c r="I61" s="1232"/>
      <c r="J61" s="1423"/>
    </row>
    <row r="62" spans="1:13" ht="17.25" customHeight="1">
      <c r="A62" s="43">
        <v>3</v>
      </c>
      <c r="B62" s="1421" t="s">
        <v>326</v>
      </c>
      <c r="C62" s="1421"/>
      <c r="D62" s="1421"/>
      <c r="E62" s="1422" t="s">
        <v>331</v>
      </c>
      <c r="F62" s="1232"/>
      <c r="G62" s="1232"/>
      <c r="H62" s="1232"/>
      <c r="I62" s="1232"/>
      <c r="J62" s="1423"/>
    </row>
    <row r="63" spans="1:13" ht="17.25" customHeight="1">
      <c r="A63" s="43">
        <v>4</v>
      </c>
      <c r="B63" s="1421" t="s">
        <v>327</v>
      </c>
      <c r="C63" s="1421"/>
      <c r="D63" s="1421"/>
      <c r="E63" s="1422" t="s">
        <v>332</v>
      </c>
      <c r="F63" s="1232"/>
      <c r="G63" s="1232"/>
      <c r="H63" s="1232"/>
      <c r="I63" s="1232"/>
      <c r="J63" s="1423"/>
    </row>
    <row r="64" spans="1:13" ht="17.25" customHeight="1">
      <c r="A64" s="43">
        <v>5</v>
      </c>
      <c r="B64" s="1421" t="s">
        <v>328</v>
      </c>
      <c r="C64" s="1421"/>
      <c r="D64" s="1421"/>
      <c r="E64" s="1422" t="s">
        <v>333</v>
      </c>
      <c r="F64" s="1232"/>
      <c r="G64" s="1232"/>
      <c r="H64" s="1232"/>
      <c r="I64" s="1232"/>
      <c r="J64" s="1423"/>
    </row>
    <row r="66" spans="1:2" ht="17.25" customHeight="1">
      <c r="A66" s="3" t="s">
        <v>340</v>
      </c>
      <c r="B66" s="3" t="s">
        <v>1204</v>
      </c>
    </row>
  </sheetData>
  <mergeCells count="117">
    <mergeCell ref="B64:D64"/>
    <mergeCell ref="E64:J64"/>
    <mergeCell ref="B61:D61"/>
    <mergeCell ref="E61:J61"/>
    <mergeCell ref="B62:D62"/>
    <mergeCell ref="E62:J62"/>
    <mergeCell ref="B63:D63"/>
    <mergeCell ref="E63:J63"/>
    <mergeCell ref="C54:E54"/>
    <mergeCell ref="F54:I54"/>
    <mergeCell ref="C55:E55"/>
    <mergeCell ref="F55:I55"/>
    <mergeCell ref="A57:C57"/>
    <mergeCell ref="B60:D60"/>
    <mergeCell ref="E60:J60"/>
    <mergeCell ref="C51:E51"/>
    <mergeCell ref="F51:I51"/>
    <mergeCell ref="C52:E52"/>
    <mergeCell ref="F52:I52"/>
    <mergeCell ref="C53:E53"/>
    <mergeCell ref="F53:I53"/>
    <mergeCell ref="C48:E48"/>
    <mergeCell ref="F48:I48"/>
    <mergeCell ref="C49:E49"/>
    <mergeCell ref="F49:I49"/>
    <mergeCell ref="C50:E50"/>
    <mergeCell ref="F50:I50"/>
    <mergeCell ref="C45:E45"/>
    <mergeCell ref="F45:I45"/>
    <mergeCell ref="C46:E46"/>
    <mergeCell ref="F46:I46"/>
    <mergeCell ref="C47:E47"/>
    <mergeCell ref="F47:I47"/>
    <mergeCell ref="C42:E42"/>
    <mergeCell ref="F42:I42"/>
    <mergeCell ref="C43:E43"/>
    <mergeCell ref="F43:I43"/>
    <mergeCell ref="C44:E44"/>
    <mergeCell ref="F44:I44"/>
    <mergeCell ref="C39:E39"/>
    <mergeCell ref="F39:I39"/>
    <mergeCell ref="C40:E40"/>
    <mergeCell ref="F40:I40"/>
    <mergeCell ref="C41:E41"/>
    <mergeCell ref="F41:I41"/>
    <mergeCell ref="C36:E36"/>
    <mergeCell ref="F36:I36"/>
    <mergeCell ref="C37:E37"/>
    <mergeCell ref="F37:I37"/>
    <mergeCell ref="C38:E38"/>
    <mergeCell ref="F38:I38"/>
    <mergeCell ref="C33:E33"/>
    <mergeCell ref="F33:I33"/>
    <mergeCell ref="C34:E34"/>
    <mergeCell ref="F34:I34"/>
    <mergeCell ref="C35:E35"/>
    <mergeCell ref="F35:I35"/>
    <mergeCell ref="C30:E30"/>
    <mergeCell ref="F30:I30"/>
    <mergeCell ref="C31:E31"/>
    <mergeCell ref="F31:I31"/>
    <mergeCell ref="C32:E32"/>
    <mergeCell ref="F32:I32"/>
    <mergeCell ref="C27:E27"/>
    <mergeCell ref="F27:I27"/>
    <mergeCell ref="C28:E28"/>
    <mergeCell ref="F28:I28"/>
    <mergeCell ref="C29:E29"/>
    <mergeCell ref="F29:I29"/>
    <mergeCell ref="C24:E24"/>
    <mergeCell ref="F24:I24"/>
    <mergeCell ref="C25:E25"/>
    <mergeCell ref="F25:I25"/>
    <mergeCell ref="C26:E26"/>
    <mergeCell ref="F26:I26"/>
    <mergeCell ref="C21:E21"/>
    <mergeCell ref="F21:I21"/>
    <mergeCell ref="C22:E22"/>
    <mergeCell ref="F22:I22"/>
    <mergeCell ref="C23:E23"/>
    <mergeCell ref="F23:I23"/>
    <mergeCell ref="C18:E18"/>
    <mergeCell ref="F18:I18"/>
    <mergeCell ref="C19:E19"/>
    <mergeCell ref="F19:I19"/>
    <mergeCell ref="C20:E20"/>
    <mergeCell ref="F20:I20"/>
    <mergeCell ref="C16:E16"/>
    <mergeCell ref="F16:I16"/>
    <mergeCell ref="C17:E17"/>
    <mergeCell ref="F17:I17"/>
    <mergeCell ref="C12:E12"/>
    <mergeCell ref="F12:I12"/>
    <mergeCell ref="C13:E13"/>
    <mergeCell ref="F13:I13"/>
    <mergeCell ref="C14:E14"/>
    <mergeCell ref="F14:I14"/>
    <mergeCell ref="C11:E11"/>
    <mergeCell ref="F11:I11"/>
    <mergeCell ref="C6:E6"/>
    <mergeCell ref="F6:I6"/>
    <mergeCell ref="C7:E7"/>
    <mergeCell ref="F7:I7"/>
    <mergeCell ref="C8:E8"/>
    <mergeCell ref="F8:I8"/>
    <mergeCell ref="C15:E15"/>
    <mergeCell ref="F15:I15"/>
    <mergeCell ref="A2:M2"/>
    <mergeCell ref="A4:A5"/>
    <mergeCell ref="B4:E5"/>
    <mergeCell ref="F4:I5"/>
    <mergeCell ref="K4:K5"/>
    <mergeCell ref="L4:L5"/>
    <mergeCell ref="C9:E9"/>
    <mergeCell ref="F9:I9"/>
    <mergeCell ref="C10:E10"/>
    <mergeCell ref="F10:I10"/>
  </mergeCells>
  <phoneticPr fontId="1"/>
  <dataValidations count="2">
    <dataValidation type="list" allowBlank="1" showInputMessage="1" showErrorMessage="1" errorTitle="入力エラー" error="プルダウンより選択してください。" sqref="J6:J55" xr:uid="{00000000-0002-0000-0B00-000000000000}">
      <formula1>"1,2,3,4,5"</formula1>
    </dataValidation>
    <dataValidation type="list" allowBlank="1" showInputMessage="1" showErrorMessage="1" errorTitle="入力エラー" error="プルダウンより選択してください。" sqref="B6:B55" xr:uid="{00000000-0002-0000-0B00-000001000000}">
      <formula1>"Mr.,Ms."</formula1>
    </dataValidation>
  </dataValidations>
  <printOptions horizontalCentered="1"/>
  <pageMargins left="0.51181102362204722" right="0.51181102362204722" top="0.74803149606299213" bottom="0.55118110236220474" header="0.31496062992125984" footer="0.31496062992125984"/>
  <pageSetup paperSize="9" scale="81" orientation="portrait" blackAndWhite="1"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FC239-B587-4CDF-9832-D9239C91EADF}">
  <sheetPr codeName="Sheet24">
    <tabColor theme="9" tint="0.59999389629810485"/>
  </sheetPr>
  <dimension ref="A1:Q47"/>
  <sheetViews>
    <sheetView showGridLines="0" showZeros="0" view="pageBreakPreview" zoomScaleNormal="100" zoomScaleSheetLayoutView="100" workbookViewId="0"/>
  </sheetViews>
  <sheetFormatPr defaultColWidth="9" defaultRowHeight="17.25" customHeight="1"/>
  <cols>
    <col min="1" max="1" width="3.875" style="174" customWidth="1"/>
    <col min="2" max="2" width="14.875" style="174" customWidth="1"/>
    <col min="3" max="3" width="5.375" style="174" bestFit="1" customWidth="1"/>
    <col min="4" max="4" width="14.625" style="174" customWidth="1"/>
    <col min="5" max="5" width="3.375" style="174" bestFit="1" customWidth="1"/>
    <col min="6" max="6" width="14.625" style="174" customWidth="1"/>
    <col min="7" max="7" width="3.375" style="174" customWidth="1"/>
    <col min="8" max="8" width="3.5" style="174" customWidth="1"/>
    <col min="9" max="9" width="3.375" style="174" customWidth="1"/>
    <col min="10" max="10" width="20.25" style="174" customWidth="1"/>
    <col min="11" max="16384" width="9" style="174"/>
  </cols>
  <sheetData>
    <row r="1" spans="1:17" ht="17.25" customHeight="1">
      <c r="B1" s="491"/>
    </row>
    <row r="2" spans="1:17" ht="17.25" customHeight="1">
      <c r="A2" s="1388" t="s">
        <v>1347</v>
      </c>
      <c r="B2" s="1388"/>
      <c r="C2" s="1388"/>
      <c r="D2" s="1388"/>
      <c r="E2" s="1388"/>
      <c r="F2" s="1388"/>
      <c r="G2" s="1388"/>
      <c r="H2" s="1388"/>
      <c r="I2" s="1388"/>
      <c r="J2" s="1388"/>
      <c r="Q2" s="585" t="s">
        <v>1329</v>
      </c>
    </row>
    <row r="3" spans="1:17" ht="17.25" customHeight="1">
      <c r="B3" s="721"/>
      <c r="C3" s="815"/>
      <c r="D3" s="815"/>
      <c r="E3" s="815"/>
      <c r="F3" s="815"/>
      <c r="G3" s="815"/>
      <c r="H3" s="815"/>
      <c r="I3" s="721"/>
      <c r="J3" s="721"/>
      <c r="Q3" s="585" t="s">
        <v>1330</v>
      </c>
    </row>
    <row r="4" spans="1:17" ht="17.25" customHeight="1">
      <c r="Q4" s="585" t="s">
        <v>1328</v>
      </c>
    </row>
    <row r="5" spans="1:17" ht="21.75" customHeight="1">
      <c r="F5" s="504" t="s">
        <v>369</v>
      </c>
      <c r="G5" s="1194"/>
      <c r="H5" s="1430"/>
      <c r="I5" s="1430"/>
      <c r="J5" s="1430"/>
    </row>
    <row r="6" spans="1:17" ht="21.75" hidden="1" customHeight="1">
      <c r="F6" s="492" t="s">
        <v>370</v>
      </c>
      <c r="G6" s="492"/>
      <c r="H6" s="492"/>
      <c r="I6" s="492"/>
      <c r="J6" s="494" t="s">
        <v>379</v>
      </c>
    </row>
    <row r="8" spans="1:17" ht="17.25" customHeight="1">
      <c r="B8" s="411"/>
    </row>
    <row r="9" spans="1:17" ht="23.25" customHeight="1">
      <c r="A9" s="496"/>
      <c r="B9" s="1431" t="s">
        <v>91</v>
      </c>
      <c r="C9" s="1431"/>
      <c r="D9" s="1431" t="s">
        <v>374</v>
      </c>
      <c r="E9" s="1431"/>
      <c r="F9" s="1431"/>
      <c r="G9" s="1431"/>
      <c r="H9" s="1431"/>
      <c r="I9" s="1431"/>
      <c r="J9" s="1431"/>
    </row>
    <row r="10" spans="1:17" ht="23.25" customHeight="1">
      <c r="A10" s="496">
        <v>1</v>
      </c>
      <c r="B10" s="696"/>
      <c r="C10" s="583">
        <f t="shared" ref="C10:C19" si="0">B10</f>
        <v>0</v>
      </c>
      <c r="D10" s="1428" t="s">
        <v>1124</v>
      </c>
      <c r="E10" s="1429"/>
      <c r="F10" s="1429"/>
      <c r="G10" s="1429"/>
      <c r="H10" s="1429"/>
      <c r="I10" s="1429"/>
      <c r="J10" s="1416"/>
    </row>
    <row r="11" spans="1:17" ht="23.25" customHeight="1">
      <c r="A11" s="496">
        <v>2</v>
      </c>
      <c r="B11" s="503">
        <f>B10+1</f>
        <v>1</v>
      </c>
      <c r="C11" s="498">
        <f t="shared" si="0"/>
        <v>1</v>
      </c>
      <c r="D11" s="1417" t="s">
        <v>1125</v>
      </c>
      <c r="E11" s="1417"/>
      <c r="F11" s="1417"/>
      <c r="G11" s="1417"/>
      <c r="H11" s="1417"/>
      <c r="I11" s="1417"/>
      <c r="J11" s="1417"/>
    </row>
    <row r="12" spans="1:17" ht="23.25" customHeight="1">
      <c r="A12" s="496">
        <v>3</v>
      </c>
      <c r="B12" s="503">
        <f t="shared" ref="B12:B24" si="1">B11+1</f>
        <v>2</v>
      </c>
      <c r="C12" s="498">
        <f t="shared" si="0"/>
        <v>2</v>
      </c>
      <c r="D12" s="1417" t="s">
        <v>1126</v>
      </c>
      <c r="E12" s="1417"/>
      <c r="F12" s="1417"/>
      <c r="G12" s="1417"/>
      <c r="H12" s="1417"/>
      <c r="I12" s="1417"/>
      <c r="J12" s="1417"/>
    </row>
    <row r="13" spans="1:17" ht="23.25" customHeight="1">
      <c r="A13" s="496">
        <v>4</v>
      </c>
      <c r="B13" s="503">
        <f t="shared" si="1"/>
        <v>3</v>
      </c>
      <c r="C13" s="498">
        <f t="shared" si="0"/>
        <v>3</v>
      </c>
      <c r="D13" s="1417" t="s">
        <v>1127</v>
      </c>
      <c r="E13" s="1417"/>
      <c r="F13" s="1417"/>
      <c r="G13" s="1417"/>
      <c r="H13" s="1417"/>
      <c r="I13" s="1417"/>
      <c r="J13" s="1417"/>
    </row>
    <row r="14" spans="1:17" ht="23.25" customHeight="1">
      <c r="A14" s="496">
        <v>5</v>
      </c>
      <c r="B14" s="503">
        <f t="shared" si="1"/>
        <v>4</v>
      </c>
      <c r="C14" s="498">
        <f t="shared" si="0"/>
        <v>4</v>
      </c>
      <c r="D14" s="1417" t="s">
        <v>1128</v>
      </c>
      <c r="E14" s="1417"/>
      <c r="F14" s="1417"/>
      <c r="G14" s="1417"/>
      <c r="H14" s="1417"/>
      <c r="I14" s="1417"/>
      <c r="J14" s="1417"/>
    </row>
    <row r="15" spans="1:17" ht="23.25" customHeight="1">
      <c r="A15" s="496">
        <v>6</v>
      </c>
      <c r="B15" s="503">
        <f t="shared" si="1"/>
        <v>5</v>
      </c>
      <c r="C15" s="498">
        <f t="shared" si="0"/>
        <v>5</v>
      </c>
      <c r="D15" s="1417" t="s">
        <v>1128</v>
      </c>
      <c r="E15" s="1417"/>
      <c r="F15" s="1417"/>
      <c r="G15" s="1417"/>
      <c r="H15" s="1417"/>
      <c r="I15" s="1417"/>
      <c r="J15" s="1417"/>
    </row>
    <row r="16" spans="1:17" ht="23.25" customHeight="1">
      <c r="A16" s="496">
        <v>7</v>
      </c>
      <c r="B16" s="503">
        <f t="shared" si="1"/>
        <v>6</v>
      </c>
      <c r="C16" s="498">
        <f t="shared" si="0"/>
        <v>6</v>
      </c>
      <c r="D16" s="1417" t="s">
        <v>1129</v>
      </c>
      <c r="E16" s="1417"/>
      <c r="F16" s="1417"/>
      <c r="G16" s="1417"/>
      <c r="H16" s="1417"/>
      <c r="I16" s="1417"/>
      <c r="J16" s="1417"/>
    </row>
    <row r="17" spans="1:10" ht="23.25" customHeight="1">
      <c r="A17" s="496">
        <v>8</v>
      </c>
      <c r="B17" s="503">
        <f t="shared" si="1"/>
        <v>7</v>
      </c>
      <c r="C17" s="498">
        <f t="shared" si="0"/>
        <v>7</v>
      </c>
      <c r="D17" s="1417" t="s">
        <v>1130</v>
      </c>
      <c r="E17" s="1417"/>
      <c r="F17" s="1417"/>
      <c r="G17" s="1417"/>
      <c r="H17" s="1417"/>
      <c r="I17" s="1417"/>
      <c r="J17" s="1417"/>
    </row>
    <row r="18" spans="1:10" ht="23.25" customHeight="1">
      <c r="A18" s="496">
        <v>9</v>
      </c>
      <c r="B18" s="503">
        <f t="shared" si="1"/>
        <v>8</v>
      </c>
      <c r="C18" s="498">
        <f t="shared" si="0"/>
        <v>8</v>
      </c>
      <c r="D18" s="1417" t="s">
        <v>1131</v>
      </c>
      <c r="E18" s="1417"/>
      <c r="F18" s="1417"/>
      <c r="G18" s="1417"/>
      <c r="H18" s="1417"/>
      <c r="I18" s="1417"/>
      <c r="J18" s="1417"/>
    </row>
    <row r="19" spans="1:10" ht="23.1" customHeight="1">
      <c r="A19" s="496">
        <v>10</v>
      </c>
      <c r="B19" s="503">
        <f t="shared" si="1"/>
        <v>9</v>
      </c>
      <c r="C19" s="498">
        <f t="shared" si="0"/>
        <v>9</v>
      </c>
      <c r="D19" s="1417" t="s">
        <v>1132</v>
      </c>
      <c r="E19" s="1417"/>
      <c r="F19" s="1417"/>
      <c r="G19" s="1417"/>
      <c r="H19" s="1417"/>
      <c r="I19" s="1417"/>
      <c r="J19" s="1417"/>
    </row>
    <row r="20" spans="1:10" ht="23.25" hidden="1" customHeight="1">
      <c r="A20" s="496">
        <v>11</v>
      </c>
      <c r="B20" s="503">
        <f t="shared" si="1"/>
        <v>10</v>
      </c>
      <c r="C20" s="498">
        <f t="shared" ref="C20:C24" si="2">B20</f>
        <v>10</v>
      </c>
      <c r="D20" s="1432"/>
      <c r="E20" s="1432"/>
      <c r="F20" s="1432"/>
      <c r="G20" s="1432"/>
      <c r="H20" s="1432"/>
      <c r="I20" s="1432"/>
      <c r="J20" s="1432"/>
    </row>
    <row r="21" spans="1:10" ht="23.25" hidden="1" customHeight="1">
      <c r="A21" s="496">
        <v>12</v>
      </c>
      <c r="B21" s="503">
        <f t="shared" si="1"/>
        <v>11</v>
      </c>
      <c r="C21" s="498">
        <f t="shared" si="2"/>
        <v>11</v>
      </c>
      <c r="D21" s="1432"/>
      <c r="E21" s="1432"/>
      <c r="F21" s="1432"/>
      <c r="G21" s="1432"/>
      <c r="H21" s="1432"/>
      <c r="I21" s="1432"/>
      <c r="J21" s="1432"/>
    </row>
    <row r="22" spans="1:10" ht="23.25" hidden="1" customHeight="1">
      <c r="A22" s="496">
        <v>13</v>
      </c>
      <c r="B22" s="503">
        <f t="shared" si="1"/>
        <v>12</v>
      </c>
      <c r="C22" s="498">
        <f t="shared" si="2"/>
        <v>12</v>
      </c>
      <c r="D22" s="1432"/>
      <c r="E22" s="1432"/>
      <c r="F22" s="1432"/>
      <c r="G22" s="1432"/>
      <c r="H22" s="1432"/>
      <c r="I22" s="1432"/>
      <c r="J22" s="1432"/>
    </row>
    <row r="23" spans="1:10" ht="23.25" hidden="1" customHeight="1">
      <c r="A23" s="496">
        <v>14</v>
      </c>
      <c r="B23" s="503">
        <f t="shared" si="1"/>
        <v>13</v>
      </c>
      <c r="C23" s="498">
        <f t="shared" si="2"/>
        <v>13</v>
      </c>
      <c r="D23" s="1432"/>
      <c r="E23" s="1432"/>
      <c r="F23" s="1432"/>
      <c r="G23" s="1432"/>
      <c r="H23" s="1432"/>
      <c r="I23" s="1432"/>
      <c r="J23" s="1432"/>
    </row>
    <row r="24" spans="1:10" ht="23.25" hidden="1" customHeight="1">
      <c r="A24" s="496">
        <v>15</v>
      </c>
      <c r="B24" s="503">
        <f t="shared" si="1"/>
        <v>14</v>
      </c>
      <c r="C24" s="498">
        <f t="shared" si="2"/>
        <v>14</v>
      </c>
      <c r="D24" s="1432"/>
      <c r="E24" s="1432"/>
      <c r="F24" s="1432"/>
      <c r="G24" s="1432"/>
      <c r="H24" s="1432"/>
      <c r="I24" s="1432"/>
      <c r="J24" s="1432"/>
    </row>
    <row r="25" spans="1:10" ht="23.25" customHeight="1">
      <c r="D25" s="499"/>
      <c r="J25" s="500"/>
    </row>
    <row r="26" spans="1:10" ht="23.25" customHeight="1">
      <c r="A26" s="1388" t="s">
        <v>1140</v>
      </c>
      <c r="B26" s="1388"/>
      <c r="C26" s="1388"/>
      <c r="D26" s="1388"/>
      <c r="E26" s="1388"/>
      <c r="F26" s="1388"/>
      <c r="G26" s="1388"/>
      <c r="H26" s="1388"/>
      <c r="I26" s="1388"/>
      <c r="J26" s="1388"/>
    </row>
    <row r="28" spans="1:10" ht="21.95" customHeight="1">
      <c r="A28" s="1448" t="s">
        <v>1121</v>
      </c>
      <c r="B28" s="830" t="s">
        <v>25</v>
      </c>
      <c r="C28" s="830"/>
      <c r="D28" s="1445">
        <f>G5</f>
        <v>0</v>
      </c>
      <c r="E28" s="1449"/>
      <c r="F28" s="1449"/>
      <c r="G28" s="1449"/>
      <c r="H28" s="1449"/>
      <c r="I28" s="1449"/>
      <c r="J28" s="1450"/>
    </row>
    <row r="29" spans="1:10" ht="21.95" customHeight="1">
      <c r="A29" s="1448"/>
      <c r="B29" s="829" t="s">
        <v>1331</v>
      </c>
      <c r="C29" s="1267"/>
      <c r="D29" s="1436"/>
      <c r="E29" s="1437"/>
      <c r="F29" s="1437"/>
      <c r="G29" s="1437"/>
      <c r="H29" s="1437"/>
      <c r="I29" s="1437"/>
      <c r="J29" s="1438"/>
    </row>
    <row r="30" spans="1:10" ht="21.95" customHeight="1">
      <c r="A30" s="1448"/>
      <c r="B30" s="1442" t="s">
        <v>1120</v>
      </c>
      <c r="C30" s="1442"/>
      <c r="D30" s="1443"/>
      <c r="E30" s="1440"/>
      <c r="F30" s="1440"/>
      <c r="G30" s="1440"/>
      <c r="H30" s="1440"/>
      <c r="I30" s="1440"/>
      <c r="J30" s="1441"/>
    </row>
    <row r="31" spans="1:10" ht="21.95" customHeight="1">
      <c r="A31" s="1448"/>
      <c r="B31" s="1433" t="s">
        <v>1145</v>
      </c>
      <c r="C31" s="1434"/>
      <c r="D31" s="1443"/>
      <c r="E31" s="1440"/>
      <c r="F31" s="1440"/>
      <c r="G31" s="1440"/>
      <c r="H31" s="1440"/>
      <c r="I31" s="1440"/>
      <c r="J31" s="1441"/>
    </row>
    <row r="32" spans="1:10" ht="21.95" customHeight="1">
      <c r="A32" s="1448"/>
      <c r="B32" s="1433" t="s">
        <v>1324</v>
      </c>
      <c r="C32" s="1434"/>
      <c r="D32" s="796" t="s">
        <v>1327</v>
      </c>
      <c r="E32" s="794" t="s">
        <v>1325</v>
      </c>
      <c r="F32" s="797" t="s">
        <v>1327</v>
      </c>
      <c r="G32" s="794"/>
      <c r="H32" s="794"/>
      <c r="I32" s="794"/>
      <c r="J32" s="795"/>
    </row>
    <row r="33" spans="1:10" ht="21.95" customHeight="1">
      <c r="A33" s="1448"/>
      <c r="B33" s="1433" t="s">
        <v>1343</v>
      </c>
      <c r="C33" s="1434"/>
      <c r="D33" s="1439"/>
      <c r="E33" s="1440"/>
      <c r="F33" s="1440"/>
      <c r="G33" s="1440"/>
      <c r="H33" s="1440"/>
      <c r="I33" s="1440"/>
      <c r="J33" s="1441"/>
    </row>
    <row r="34" spans="1:10" ht="21.95" customHeight="1">
      <c r="A34" s="1448"/>
      <c r="B34" s="1433" t="s">
        <v>1118</v>
      </c>
      <c r="C34" s="1434"/>
      <c r="D34" s="1439"/>
      <c r="E34" s="1440"/>
      <c r="F34" s="1440"/>
      <c r="G34" s="1440"/>
      <c r="H34" s="1440"/>
      <c r="I34" s="1440"/>
      <c r="J34" s="1441"/>
    </row>
    <row r="35" spans="1:10" ht="21.95" customHeight="1">
      <c r="A35" s="1448"/>
      <c r="B35" s="1433" t="s">
        <v>1361</v>
      </c>
      <c r="C35" s="1434"/>
      <c r="D35" s="1443"/>
      <c r="E35" s="1440"/>
      <c r="F35" s="1440"/>
      <c r="G35" s="1440"/>
      <c r="H35" s="1440"/>
      <c r="I35" s="1440"/>
      <c r="J35" s="1441"/>
    </row>
    <row r="36" spans="1:10" ht="21.95" customHeight="1">
      <c r="A36" s="1425" t="s">
        <v>1123</v>
      </c>
      <c r="B36" s="1433" t="s">
        <v>1122</v>
      </c>
      <c r="C36" s="1434"/>
      <c r="D36" s="1435" t="str">
        <f>①海外研修実施希望申込書!E27</f>
        <v>インドネシア・ジャカルタ</v>
      </c>
      <c r="E36" s="1435"/>
      <c r="F36" s="1435"/>
      <c r="G36" s="1435"/>
      <c r="H36" s="1435"/>
      <c r="I36" s="1435"/>
      <c r="J36" s="1435"/>
    </row>
    <row r="37" spans="1:10" ht="21.95" customHeight="1">
      <c r="A37" s="1426"/>
      <c r="B37" s="1433" t="s">
        <v>1326</v>
      </c>
      <c r="C37" s="1434"/>
      <c r="D37" s="798">
        <f>'⑤海外研修実施計画の概要（新興国）'!B13</f>
        <v>45839</v>
      </c>
      <c r="E37" s="490" t="s">
        <v>196</v>
      </c>
      <c r="F37" s="799">
        <f>'⑤海外研修実施計画の概要（新興国）'!G13</f>
        <v>45843</v>
      </c>
      <c r="G37" s="505"/>
      <c r="H37" s="565"/>
      <c r="I37" s="505"/>
      <c r="J37" s="555"/>
    </row>
    <row r="38" spans="1:10" ht="21.95" customHeight="1">
      <c r="A38" s="1427"/>
      <c r="B38" s="1433" t="s">
        <v>1342</v>
      </c>
      <c r="C38" s="1434"/>
      <c r="D38" s="1439"/>
      <c r="E38" s="1440"/>
      <c r="F38" s="1440"/>
      <c r="G38" s="1440"/>
      <c r="H38" s="1440"/>
      <c r="I38" s="1440"/>
      <c r="J38" s="1441"/>
    </row>
    <row r="39" spans="1:10" ht="21.95" customHeight="1">
      <c r="A39" s="1448" t="s">
        <v>1142</v>
      </c>
      <c r="B39" s="829" t="s">
        <v>868</v>
      </c>
      <c r="C39" s="1267"/>
      <c r="D39" s="1445" t="str">
        <f>①海外研修実施希望申込書!F11</f>
        <v>株式会社AOTS</v>
      </c>
      <c r="E39" s="1446"/>
      <c r="F39" s="1446"/>
      <c r="G39" s="1446"/>
      <c r="H39" s="1446"/>
      <c r="I39" s="1446"/>
      <c r="J39" s="1447"/>
    </row>
    <row r="40" spans="1:10" ht="21.95" customHeight="1">
      <c r="A40" s="1448"/>
      <c r="B40" s="1433" t="s">
        <v>1341</v>
      </c>
      <c r="C40" s="1434"/>
      <c r="D40" s="1445" t="str">
        <f>①海外研修実施希望申込書!F22</f>
        <v>山田　二郎</v>
      </c>
      <c r="E40" s="1446"/>
      <c r="F40" s="1446"/>
      <c r="G40" s="1446"/>
      <c r="H40" s="1446"/>
      <c r="I40" s="1446"/>
      <c r="J40" s="1447"/>
    </row>
    <row r="41" spans="1:10" ht="21.95" customHeight="1">
      <c r="A41" s="1448"/>
      <c r="B41" s="1433" t="s">
        <v>1143</v>
      </c>
      <c r="C41" s="1434"/>
      <c r="D41" s="1439"/>
      <c r="E41" s="1440"/>
      <c r="F41" s="1440"/>
      <c r="G41" s="1440"/>
      <c r="H41" s="1440"/>
      <c r="I41" s="1440"/>
      <c r="J41" s="1441"/>
    </row>
    <row r="42" spans="1:10" ht="21.95" customHeight="1">
      <c r="A42" s="1448"/>
      <c r="B42" s="1433" t="s">
        <v>1144</v>
      </c>
      <c r="C42" s="1434"/>
      <c r="D42" s="1445" t="str">
        <f>①海外研修実施希望申込書!G24</f>
        <v>yamada@aots.co.jp</v>
      </c>
      <c r="E42" s="1446"/>
      <c r="F42" s="1446"/>
      <c r="G42" s="1446"/>
      <c r="H42" s="1446"/>
      <c r="I42" s="1446"/>
      <c r="J42" s="1447"/>
    </row>
    <row r="43" spans="1:10" ht="21.95" customHeight="1">
      <c r="A43" s="1444" t="s">
        <v>1141</v>
      </c>
      <c r="B43" s="1433" t="s">
        <v>1119</v>
      </c>
      <c r="C43" s="1434"/>
      <c r="D43" s="1445" t="str">
        <f>①海外研修実施希望申込書!D68</f>
        <v>Kaigai Kenshu Inc.</v>
      </c>
      <c r="E43" s="1446"/>
      <c r="F43" s="1446"/>
      <c r="G43" s="1446"/>
      <c r="H43" s="1446"/>
      <c r="I43" s="1446"/>
      <c r="J43" s="1447"/>
    </row>
    <row r="44" spans="1:10" ht="21.95" customHeight="1">
      <c r="A44" s="1444"/>
      <c r="B44" s="1433" t="s">
        <v>1341</v>
      </c>
      <c r="C44" s="1434"/>
      <c r="D44" s="1445">
        <f>'⑤海外研修実施計画の概要（新興国）'!E70</f>
        <v>0</v>
      </c>
      <c r="E44" s="1446"/>
      <c r="F44" s="1446"/>
      <c r="G44" s="1446"/>
      <c r="H44" s="1446"/>
      <c r="I44" s="1446"/>
      <c r="J44" s="1447"/>
    </row>
    <row r="45" spans="1:10" ht="21.95" customHeight="1">
      <c r="A45" s="1444"/>
      <c r="B45" s="1433" t="s">
        <v>1143</v>
      </c>
      <c r="C45" s="1434"/>
      <c r="D45" s="1443"/>
      <c r="E45" s="1440"/>
      <c r="F45" s="1440"/>
      <c r="G45" s="1440"/>
      <c r="H45" s="1440"/>
      <c r="I45" s="1440"/>
      <c r="J45" s="1441"/>
    </row>
    <row r="46" spans="1:10" ht="21.95" customHeight="1">
      <c r="A46" s="1444"/>
      <c r="B46" s="1433" t="s">
        <v>1144</v>
      </c>
      <c r="C46" s="1434"/>
      <c r="D46" s="1439"/>
      <c r="E46" s="1440"/>
      <c r="F46" s="1440"/>
      <c r="G46" s="1440"/>
      <c r="H46" s="1440"/>
      <c r="I46" s="1440"/>
      <c r="J46" s="1441"/>
    </row>
    <row r="47" spans="1:10" ht="18" customHeight="1"/>
  </sheetData>
  <mergeCells count="60">
    <mergeCell ref="A2:J2"/>
    <mergeCell ref="A26:J26"/>
    <mergeCell ref="D38:J38"/>
    <mergeCell ref="A39:A42"/>
    <mergeCell ref="B39:C39"/>
    <mergeCell ref="D39:J39"/>
    <mergeCell ref="B40:C40"/>
    <mergeCell ref="D40:J40"/>
    <mergeCell ref="B41:C41"/>
    <mergeCell ref="D41:J41"/>
    <mergeCell ref="B42:C42"/>
    <mergeCell ref="D42:J42"/>
    <mergeCell ref="D19:J19"/>
    <mergeCell ref="D20:J20"/>
    <mergeCell ref="D21:J21"/>
    <mergeCell ref="B38:C38"/>
    <mergeCell ref="D46:J46"/>
    <mergeCell ref="B35:C35"/>
    <mergeCell ref="D35:J35"/>
    <mergeCell ref="A43:A46"/>
    <mergeCell ref="B43:C43"/>
    <mergeCell ref="D43:J43"/>
    <mergeCell ref="B44:C44"/>
    <mergeCell ref="D44:J44"/>
    <mergeCell ref="B45:C45"/>
    <mergeCell ref="D45:J45"/>
    <mergeCell ref="B46:C46"/>
    <mergeCell ref="A28:A35"/>
    <mergeCell ref="B33:C33"/>
    <mergeCell ref="D33:J33"/>
    <mergeCell ref="D28:J28"/>
    <mergeCell ref="B32:C32"/>
    <mergeCell ref="B28:C28"/>
    <mergeCell ref="B30:C30"/>
    <mergeCell ref="D30:J30"/>
    <mergeCell ref="B31:C31"/>
    <mergeCell ref="D31:J31"/>
    <mergeCell ref="B36:C36"/>
    <mergeCell ref="D36:J36"/>
    <mergeCell ref="B37:C37"/>
    <mergeCell ref="B29:C29"/>
    <mergeCell ref="D29:J29"/>
    <mergeCell ref="B34:C34"/>
    <mergeCell ref="D34:J34"/>
    <mergeCell ref="A36:A38"/>
    <mergeCell ref="D10:J10"/>
    <mergeCell ref="D11:J11"/>
    <mergeCell ref="D12:J12"/>
    <mergeCell ref="G5:J5"/>
    <mergeCell ref="B9:C9"/>
    <mergeCell ref="D9:J9"/>
    <mergeCell ref="D16:J16"/>
    <mergeCell ref="D17:J17"/>
    <mergeCell ref="D18:J18"/>
    <mergeCell ref="D13:J13"/>
    <mergeCell ref="D14:J14"/>
    <mergeCell ref="D15:J15"/>
    <mergeCell ref="D22:J22"/>
    <mergeCell ref="D23:J23"/>
    <mergeCell ref="D24:J24"/>
  </mergeCells>
  <phoneticPr fontId="1"/>
  <dataValidations count="1">
    <dataValidation type="list" allowBlank="1" showInputMessage="1" showErrorMessage="1" sqref="D29:J29" xr:uid="{5AE531AA-5F64-43C1-9A2C-282018FECFBB}">
      <formula1>$Q$2:$Q$4</formula1>
    </dataValidation>
  </dataValidations>
  <printOptions horizontalCentered="1"/>
  <pageMargins left="0.31496062992125984" right="0.31496062992125984" top="0.74803149606299213" bottom="0.55118110236220474" header="0.31496062992125984" footer="0.31496062992125984"/>
  <pageSetup paperSize="9" scale="94" orientation="portrait" blackAndWhite="1"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2EB04-F52E-471D-9643-AFEBD9A70B48}">
  <sheetPr codeName="Sheet25">
    <tabColor theme="9" tint="0.59999389629810485"/>
  </sheetPr>
  <dimension ref="A1:Q47"/>
  <sheetViews>
    <sheetView showGridLines="0" showZeros="0" view="pageBreakPreview" topLeftCell="A12" zoomScaleNormal="100" zoomScaleSheetLayoutView="100" workbookViewId="0">
      <selection activeCell="D28" sqref="D28:J28"/>
    </sheetView>
  </sheetViews>
  <sheetFormatPr defaultColWidth="9" defaultRowHeight="17.25" customHeight="1"/>
  <cols>
    <col min="1" max="1" width="3.875" style="174" customWidth="1"/>
    <col min="2" max="2" width="14.875" style="174" customWidth="1"/>
    <col min="3" max="3" width="5.375" style="174" bestFit="1" customWidth="1"/>
    <col min="4" max="4" width="14.625" style="174" customWidth="1"/>
    <col min="5" max="5" width="3.375" style="174" bestFit="1" customWidth="1"/>
    <col min="6" max="6" width="14.625" style="174" customWidth="1"/>
    <col min="7" max="7" width="3.375" style="174" customWidth="1"/>
    <col min="8" max="8" width="3.5" style="174" customWidth="1"/>
    <col min="9" max="9" width="3.375" style="174" customWidth="1"/>
    <col min="10" max="10" width="20.25" style="174" customWidth="1"/>
    <col min="11" max="16384" width="9" style="174"/>
  </cols>
  <sheetData>
    <row r="1" spans="1:17" ht="17.25" customHeight="1">
      <c r="B1" s="491"/>
    </row>
    <row r="2" spans="1:17" ht="17.25" customHeight="1">
      <c r="A2" s="1388" t="s">
        <v>1348</v>
      </c>
      <c r="B2" s="1388"/>
      <c r="C2" s="1388"/>
      <c r="D2" s="1388"/>
      <c r="E2" s="1388"/>
      <c r="F2" s="1388"/>
      <c r="G2" s="1388"/>
      <c r="H2" s="1388"/>
      <c r="I2" s="1388"/>
      <c r="J2" s="1388"/>
      <c r="Q2" s="585" t="s">
        <v>1329</v>
      </c>
    </row>
    <row r="3" spans="1:17" ht="17.25" customHeight="1">
      <c r="B3" s="721"/>
      <c r="C3" s="815"/>
      <c r="D3" s="815"/>
      <c r="E3" s="815"/>
      <c r="F3" s="815"/>
      <c r="G3" s="815"/>
      <c r="H3" s="815"/>
      <c r="I3" s="721"/>
      <c r="J3" s="721"/>
      <c r="Q3" s="585" t="s">
        <v>1330</v>
      </c>
    </row>
    <row r="4" spans="1:17" ht="17.25" customHeight="1">
      <c r="Q4" s="585" t="s">
        <v>1328</v>
      </c>
    </row>
    <row r="5" spans="1:17" ht="21.75" customHeight="1">
      <c r="F5" s="504" t="s">
        <v>369</v>
      </c>
      <c r="G5" s="1194"/>
      <c r="H5" s="1430"/>
      <c r="I5" s="1430"/>
      <c r="J5" s="1430"/>
    </row>
    <row r="6" spans="1:17" ht="21.75" hidden="1" customHeight="1">
      <c r="F6" s="492" t="s">
        <v>370</v>
      </c>
      <c r="G6" s="492"/>
      <c r="H6" s="492"/>
      <c r="I6" s="492"/>
      <c r="J6" s="494" t="s">
        <v>379</v>
      </c>
    </row>
    <row r="8" spans="1:17" ht="17.25" customHeight="1">
      <c r="B8" s="411"/>
    </row>
    <row r="9" spans="1:17" ht="23.25" customHeight="1">
      <c r="A9" s="496"/>
      <c r="B9" s="1431" t="s">
        <v>91</v>
      </c>
      <c r="C9" s="1431"/>
      <c r="D9" s="1431" t="s">
        <v>374</v>
      </c>
      <c r="E9" s="1431"/>
      <c r="F9" s="1431"/>
      <c r="G9" s="1431"/>
      <c r="H9" s="1431"/>
      <c r="I9" s="1431"/>
      <c r="J9" s="1431"/>
    </row>
    <row r="10" spans="1:17" ht="23.25" customHeight="1">
      <c r="A10" s="496">
        <v>1</v>
      </c>
      <c r="B10" s="696"/>
      <c r="C10" s="583">
        <f t="shared" ref="C10:C24" si="0">B10</f>
        <v>0</v>
      </c>
      <c r="D10" s="1428" t="s">
        <v>1124</v>
      </c>
      <c r="E10" s="1429"/>
      <c r="F10" s="1429"/>
      <c r="G10" s="1429"/>
      <c r="H10" s="1429"/>
      <c r="I10" s="1429"/>
      <c r="J10" s="1416"/>
    </row>
    <row r="11" spans="1:17" ht="23.25" customHeight="1">
      <c r="A11" s="496">
        <v>2</v>
      </c>
      <c r="B11" s="503">
        <f>B10+1</f>
        <v>1</v>
      </c>
      <c r="C11" s="498">
        <f t="shared" si="0"/>
        <v>1</v>
      </c>
      <c r="D11" s="1417" t="s">
        <v>1125</v>
      </c>
      <c r="E11" s="1417"/>
      <c r="F11" s="1417"/>
      <c r="G11" s="1417"/>
      <c r="H11" s="1417"/>
      <c r="I11" s="1417"/>
      <c r="J11" s="1417"/>
    </row>
    <row r="12" spans="1:17" ht="23.25" customHeight="1">
      <c r="A12" s="496">
        <v>3</v>
      </c>
      <c r="B12" s="503">
        <f t="shared" ref="B12:B24" si="1">B11+1</f>
        <v>2</v>
      </c>
      <c r="C12" s="498">
        <f t="shared" si="0"/>
        <v>2</v>
      </c>
      <c r="D12" s="1417" t="s">
        <v>1126</v>
      </c>
      <c r="E12" s="1417"/>
      <c r="F12" s="1417"/>
      <c r="G12" s="1417"/>
      <c r="H12" s="1417"/>
      <c r="I12" s="1417"/>
      <c r="J12" s="1417"/>
    </row>
    <row r="13" spans="1:17" ht="23.25" customHeight="1">
      <c r="A13" s="496">
        <v>4</v>
      </c>
      <c r="B13" s="503">
        <f t="shared" si="1"/>
        <v>3</v>
      </c>
      <c r="C13" s="498">
        <f t="shared" si="0"/>
        <v>3</v>
      </c>
      <c r="D13" s="1417" t="s">
        <v>1127</v>
      </c>
      <c r="E13" s="1417"/>
      <c r="F13" s="1417"/>
      <c r="G13" s="1417"/>
      <c r="H13" s="1417"/>
      <c r="I13" s="1417"/>
      <c r="J13" s="1417"/>
    </row>
    <row r="14" spans="1:17" ht="23.25" customHeight="1">
      <c r="A14" s="496">
        <v>5</v>
      </c>
      <c r="B14" s="503">
        <f t="shared" si="1"/>
        <v>4</v>
      </c>
      <c r="C14" s="498">
        <f t="shared" si="0"/>
        <v>4</v>
      </c>
      <c r="D14" s="1417" t="s">
        <v>1128</v>
      </c>
      <c r="E14" s="1417"/>
      <c r="F14" s="1417"/>
      <c r="G14" s="1417"/>
      <c r="H14" s="1417"/>
      <c r="I14" s="1417"/>
      <c r="J14" s="1417"/>
    </row>
    <row r="15" spans="1:17" ht="23.25" customHeight="1">
      <c r="A15" s="496">
        <v>6</v>
      </c>
      <c r="B15" s="503">
        <f t="shared" si="1"/>
        <v>5</v>
      </c>
      <c r="C15" s="498">
        <f t="shared" si="0"/>
        <v>5</v>
      </c>
      <c r="D15" s="1417" t="s">
        <v>1128</v>
      </c>
      <c r="E15" s="1417"/>
      <c r="F15" s="1417"/>
      <c r="G15" s="1417"/>
      <c r="H15" s="1417"/>
      <c r="I15" s="1417"/>
      <c r="J15" s="1417"/>
    </row>
    <row r="16" spans="1:17" ht="23.25" customHeight="1">
      <c r="A16" s="496">
        <v>7</v>
      </c>
      <c r="B16" s="503">
        <f t="shared" si="1"/>
        <v>6</v>
      </c>
      <c r="C16" s="498">
        <f t="shared" si="0"/>
        <v>6</v>
      </c>
      <c r="D16" s="1417" t="s">
        <v>1129</v>
      </c>
      <c r="E16" s="1417"/>
      <c r="F16" s="1417"/>
      <c r="G16" s="1417"/>
      <c r="H16" s="1417"/>
      <c r="I16" s="1417"/>
      <c r="J16" s="1417"/>
    </row>
    <row r="17" spans="1:10" ht="23.25" customHeight="1">
      <c r="A17" s="496">
        <v>8</v>
      </c>
      <c r="B17" s="503">
        <f t="shared" si="1"/>
        <v>7</v>
      </c>
      <c r="C17" s="498">
        <f t="shared" si="0"/>
        <v>7</v>
      </c>
      <c r="D17" s="1417" t="s">
        <v>1130</v>
      </c>
      <c r="E17" s="1417"/>
      <c r="F17" s="1417"/>
      <c r="G17" s="1417"/>
      <c r="H17" s="1417"/>
      <c r="I17" s="1417"/>
      <c r="J17" s="1417"/>
    </row>
    <row r="18" spans="1:10" ht="23.25" customHeight="1">
      <c r="A18" s="496">
        <v>9</v>
      </c>
      <c r="B18" s="503">
        <f t="shared" si="1"/>
        <v>8</v>
      </c>
      <c r="C18" s="498">
        <f t="shared" si="0"/>
        <v>8</v>
      </c>
      <c r="D18" s="1417" t="s">
        <v>1131</v>
      </c>
      <c r="E18" s="1417"/>
      <c r="F18" s="1417"/>
      <c r="G18" s="1417"/>
      <c r="H18" s="1417"/>
      <c r="I18" s="1417"/>
      <c r="J18" s="1417"/>
    </row>
    <row r="19" spans="1:10" ht="23.1" customHeight="1">
      <c r="A19" s="496">
        <v>10</v>
      </c>
      <c r="B19" s="503">
        <f t="shared" si="1"/>
        <v>9</v>
      </c>
      <c r="C19" s="498">
        <f t="shared" si="0"/>
        <v>9</v>
      </c>
      <c r="D19" s="1417" t="s">
        <v>1132</v>
      </c>
      <c r="E19" s="1417"/>
      <c r="F19" s="1417"/>
      <c r="G19" s="1417"/>
      <c r="H19" s="1417"/>
      <c r="I19" s="1417"/>
      <c r="J19" s="1417"/>
    </row>
    <row r="20" spans="1:10" ht="23.25" hidden="1" customHeight="1">
      <c r="A20" s="496">
        <v>11</v>
      </c>
      <c r="B20" s="503">
        <f t="shared" si="1"/>
        <v>10</v>
      </c>
      <c r="C20" s="498">
        <f t="shared" si="0"/>
        <v>10</v>
      </c>
      <c r="D20" s="1432"/>
      <c r="E20" s="1432"/>
      <c r="F20" s="1432"/>
      <c r="G20" s="1432"/>
      <c r="H20" s="1432"/>
      <c r="I20" s="1432"/>
      <c r="J20" s="1432"/>
    </row>
    <row r="21" spans="1:10" ht="23.25" hidden="1" customHeight="1">
      <c r="A21" s="496">
        <v>12</v>
      </c>
      <c r="B21" s="503">
        <f t="shared" si="1"/>
        <v>11</v>
      </c>
      <c r="C21" s="498">
        <f t="shared" si="0"/>
        <v>11</v>
      </c>
      <c r="D21" s="1432"/>
      <c r="E21" s="1432"/>
      <c r="F21" s="1432"/>
      <c r="G21" s="1432"/>
      <c r="H21" s="1432"/>
      <c r="I21" s="1432"/>
      <c r="J21" s="1432"/>
    </row>
    <row r="22" spans="1:10" ht="23.25" hidden="1" customHeight="1">
      <c r="A22" s="496">
        <v>13</v>
      </c>
      <c r="B22" s="503">
        <f t="shared" si="1"/>
        <v>12</v>
      </c>
      <c r="C22" s="498">
        <f t="shared" si="0"/>
        <v>12</v>
      </c>
      <c r="D22" s="1432"/>
      <c r="E22" s="1432"/>
      <c r="F22" s="1432"/>
      <c r="G22" s="1432"/>
      <c r="H22" s="1432"/>
      <c r="I22" s="1432"/>
      <c r="J22" s="1432"/>
    </row>
    <row r="23" spans="1:10" ht="23.25" hidden="1" customHeight="1">
      <c r="A23" s="496">
        <v>14</v>
      </c>
      <c r="B23" s="503">
        <f t="shared" si="1"/>
        <v>13</v>
      </c>
      <c r="C23" s="498">
        <f t="shared" si="0"/>
        <v>13</v>
      </c>
      <c r="D23" s="1432"/>
      <c r="E23" s="1432"/>
      <c r="F23" s="1432"/>
      <c r="G23" s="1432"/>
      <c r="H23" s="1432"/>
      <c r="I23" s="1432"/>
      <c r="J23" s="1432"/>
    </row>
    <row r="24" spans="1:10" ht="23.25" hidden="1" customHeight="1">
      <c r="A24" s="496">
        <v>15</v>
      </c>
      <c r="B24" s="503">
        <f t="shared" si="1"/>
        <v>14</v>
      </c>
      <c r="C24" s="498">
        <f t="shared" si="0"/>
        <v>14</v>
      </c>
      <c r="D24" s="1432"/>
      <c r="E24" s="1432"/>
      <c r="F24" s="1432"/>
      <c r="G24" s="1432"/>
      <c r="H24" s="1432"/>
      <c r="I24" s="1432"/>
      <c r="J24" s="1432"/>
    </row>
    <row r="25" spans="1:10" ht="23.25" customHeight="1">
      <c r="D25" s="499"/>
      <c r="J25" s="500"/>
    </row>
    <row r="26" spans="1:10" ht="23.25" customHeight="1">
      <c r="A26" s="1388" t="s">
        <v>1140</v>
      </c>
      <c r="B26" s="1388"/>
      <c r="C26" s="1388"/>
      <c r="D26" s="1388"/>
      <c r="E26" s="1388"/>
      <c r="F26" s="1388"/>
      <c r="G26" s="1388"/>
      <c r="H26" s="1388"/>
      <c r="I26" s="1388"/>
      <c r="J26" s="1388"/>
    </row>
    <row r="28" spans="1:10" ht="21.95" customHeight="1">
      <c r="A28" s="1448" t="s">
        <v>1121</v>
      </c>
      <c r="B28" s="830" t="s">
        <v>25</v>
      </c>
      <c r="C28" s="830"/>
      <c r="D28" s="1445">
        <f>G5</f>
        <v>0</v>
      </c>
      <c r="E28" s="1449"/>
      <c r="F28" s="1449"/>
      <c r="G28" s="1449"/>
      <c r="H28" s="1449"/>
      <c r="I28" s="1449"/>
      <c r="J28" s="1450"/>
    </row>
    <row r="29" spans="1:10" ht="21.95" customHeight="1">
      <c r="A29" s="1448"/>
      <c r="B29" s="829" t="s">
        <v>1331</v>
      </c>
      <c r="C29" s="1267"/>
      <c r="D29" s="1436"/>
      <c r="E29" s="1437"/>
      <c r="F29" s="1437"/>
      <c r="G29" s="1437"/>
      <c r="H29" s="1437"/>
      <c r="I29" s="1437"/>
      <c r="J29" s="1438"/>
    </row>
    <row r="30" spans="1:10" ht="21.95" customHeight="1">
      <c r="A30" s="1448"/>
      <c r="B30" s="1442" t="s">
        <v>1120</v>
      </c>
      <c r="C30" s="1442"/>
      <c r="D30" s="1439"/>
      <c r="E30" s="1440"/>
      <c r="F30" s="1440"/>
      <c r="G30" s="1440"/>
      <c r="H30" s="1440"/>
      <c r="I30" s="1440"/>
      <c r="J30" s="1441"/>
    </row>
    <row r="31" spans="1:10" ht="21.95" customHeight="1">
      <c r="A31" s="1448"/>
      <c r="B31" s="1433" t="s">
        <v>1314</v>
      </c>
      <c r="C31" s="1434"/>
      <c r="D31" s="1439"/>
      <c r="E31" s="1440"/>
      <c r="F31" s="1440"/>
      <c r="G31" s="1440"/>
      <c r="H31" s="1440"/>
      <c r="I31" s="1440"/>
      <c r="J31" s="1441"/>
    </row>
    <row r="32" spans="1:10" ht="21.95" customHeight="1">
      <c r="A32" s="1448"/>
      <c r="B32" s="1433" t="s">
        <v>1324</v>
      </c>
      <c r="C32" s="1434"/>
      <c r="D32" s="796" t="s">
        <v>1327</v>
      </c>
      <c r="E32" s="794" t="s">
        <v>1325</v>
      </c>
      <c r="F32" s="797" t="s">
        <v>1327</v>
      </c>
      <c r="G32" s="794"/>
      <c r="H32" s="794"/>
      <c r="I32" s="794"/>
      <c r="J32" s="795"/>
    </row>
    <row r="33" spans="1:10" ht="21.95" customHeight="1">
      <c r="A33" s="1448"/>
      <c r="B33" s="1433" t="s">
        <v>1343</v>
      </c>
      <c r="C33" s="1434"/>
      <c r="D33" s="1439"/>
      <c r="E33" s="1440"/>
      <c r="F33" s="1440"/>
      <c r="G33" s="1440"/>
      <c r="H33" s="1440"/>
      <c r="I33" s="1440"/>
      <c r="J33" s="1441"/>
    </row>
    <row r="34" spans="1:10" ht="21.95" customHeight="1">
      <c r="A34" s="1448"/>
      <c r="B34" s="1433" t="s">
        <v>1118</v>
      </c>
      <c r="C34" s="1434"/>
      <c r="D34" s="1439"/>
      <c r="E34" s="1440"/>
      <c r="F34" s="1440"/>
      <c r="G34" s="1440"/>
      <c r="H34" s="1440"/>
      <c r="I34" s="1440"/>
      <c r="J34" s="1441"/>
    </row>
    <row r="35" spans="1:10" ht="21.95" customHeight="1">
      <c r="A35" s="1448"/>
      <c r="B35" s="1433" t="s">
        <v>1361</v>
      </c>
      <c r="C35" s="1434"/>
      <c r="D35" s="1439"/>
      <c r="E35" s="1440"/>
      <c r="F35" s="1440"/>
      <c r="G35" s="1440"/>
      <c r="H35" s="1440"/>
      <c r="I35" s="1440"/>
      <c r="J35" s="1441"/>
    </row>
    <row r="36" spans="1:10" ht="21.95" customHeight="1">
      <c r="A36" s="1425" t="s">
        <v>1123</v>
      </c>
      <c r="B36" s="1433" t="s">
        <v>1122</v>
      </c>
      <c r="C36" s="1434"/>
      <c r="D36" s="1435" t="str">
        <f>①海外研修実施希望申込書!E27</f>
        <v>インドネシア・ジャカルタ</v>
      </c>
      <c r="E36" s="1435"/>
      <c r="F36" s="1435"/>
      <c r="G36" s="1435"/>
      <c r="H36" s="1435"/>
      <c r="I36" s="1435"/>
      <c r="J36" s="1435"/>
    </row>
    <row r="37" spans="1:10" ht="21.95" customHeight="1">
      <c r="A37" s="1426"/>
      <c r="B37" s="1433" t="s">
        <v>1326</v>
      </c>
      <c r="C37" s="1434"/>
      <c r="D37" s="800">
        <f>'⑤海外研修実施計画の概要（新興国）'!B13</f>
        <v>45839</v>
      </c>
      <c r="E37" s="490" t="s">
        <v>196</v>
      </c>
      <c r="F37" s="799">
        <f>'⑤海外研修実施計画の概要（新興国）'!G13</f>
        <v>45843</v>
      </c>
      <c r="G37" s="505"/>
      <c r="H37" s="565"/>
      <c r="I37" s="505"/>
      <c r="J37" s="555"/>
    </row>
    <row r="38" spans="1:10" ht="21.95" customHeight="1">
      <c r="A38" s="1427"/>
      <c r="B38" s="1433" t="s">
        <v>1342</v>
      </c>
      <c r="C38" s="1434"/>
      <c r="D38" s="1445">
        <f>'⑩-1出張業務日程表、緊急連絡先（1人目）'!D38</f>
        <v>0</v>
      </c>
      <c r="E38" s="1446"/>
      <c r="F38" s="1446"/>
      <c r="G38" s="1446"/>
      <c r="H38" s="1446"/>
      <c r="I38" s="1446"/>
      <c r="J38" s="1447"/>
    </row>
    <row r="39" spans="1:10" ht="21.95" customHeight="1">
      <c r="A39" s="1448" t="s">
        <v>1142</v>
      </c>
      <c r="B39" s="829" t="s">
        <v>868</v>
      </c>
      <c r="C39" s="1267"/>
      <c r="D39" s="1445" t="str">
        <f>①海外研修実施希望申込書!F11</f>
        <v>株式会社AOTS</v>
      </c>
      <c r="E39" s="1446"/>
      <c r="F39" s="1446"/>
      <c r="G39" s="1446"/>
      <c r="H39" s="1446"/>
      <c r="I39" s="1446"/>
      <c r="J39" s="1447"/>
    </row>
    <row r="40" spans="1:10" ht="21.95" customHeight="1">
      <c r="A40" s="1448"/>
      <c r="B40" s="1433" t="s">
        <v>1341</v>
      </c>
      <c r="C40" s="1434"/>
      <c r="D40" s="1445" t="str">
        <f>①海外研修実施希望申込書!F22</f>
        <v>山田　二郎</v>
      </c>
      <c r="E40" s="1446"/>
      <c r="F40" s="1446"/>
      <c r="G40" s="1446"/>
      <c r="H40" s="1446"/>
      <c r="I40" s="1446"/>
      <c r="J40" s="1447"/>
    </row>
    <row r="41" spans="1:10" ht="21.95" customHeight="1">
      <c r="A41" s="1448"/>
      <c r="B41" s="1433" t="s">
        <v>1143</v>
      </c>
      <c r="C41" s="1434"/>
      <c r="D41" s="1445">
        <f>'⑩-1出張業務日程表、緊急連絡先（1人目）'!D41</f>
        <v>0</v>
      </c>
      <c r="E41" s="1446"/>
      <c r="F41" s="1446"/>
      <c r="G41" s="1446"/>
      <c r="H41" s="1446"/>
      <c r="I41" s="1446"/>
      <c r="J41" s="1447"/>
    </row>
    <row r="42" spans="1:10" ht="21.95" customHeight="1">
      <c r="A42" s="1448"/>
      <c r="B42" s="1433" t="s">
        <v>1144</v>
      </c>
      <c r="C42" s="1434"/>
      <c r="D42" s="1445" t="str">
        <f>①海外研修実施希望申込書!G24</f>
        <v>yamada@aots.co.jp</v>
      </c>
      <c r="E42" s="1446"/>
      <c r="F42" s="1446"/>
      <c r="G42" s="1446"/>
      <c r="H42" s="1446"/>
      <c r="I42" s="1446"/>
      <c r="J42" s="1447"/>
    </row>
    <row r="43" spans="1:10" ht="21.95" customHeight="1">
      <c r="A43" s="1444" t="s">
        <v>1141</v>
      </c>
      <c r="B43" s="1433" t="s">
        <v>1119</v>
      </c>
      <c r="C43" s="1434"/>
      <c r="D43" s="1445" t="str">
        <f>①海外研修実施希望申込書!D68</f>
        <v>Kaigai Kenshu Inc.</v>
      </c>
      <c r="E43" s="1446"/>
      <c r="F43" s="1446"/>
      <c r="G43" s="1446"/>
      <c r="H43" s="1446"/>
      <c r="I43" s="1446"/>
      <c r="J43" s="1447"/>
    </row>
    <row r="44" spans="1:10" ht="21.95" customHeight="1">
      <c r="A44" s="1444"/>
      <c r="B44" s="1433" t="s">
        <v>1341</v>
      </c>
      <c r="C44" s="1434"/>
      <c r="D44" s="1445">
        <f>'⑩-1出張業務日程表、緊急連絡先（1人目）'!D44</f>
        <v>0</v>
      </c>
      <c r="E44" s="1446"/>
      <c r="F44" s="1446"/>
      <c r="G44" s="1446"/>
      <c r="H44" s="1446"/>
      <c r="I44" s="1446"/>
      <c r="J44" s="1447"/>
    </row>
    <row r="45" spans="1:10" ht="21.95" customHeight="1">
      <c r="A45" s="1444"/>
      <c r="B45" s="1433" t="s">
        <v>1143</v>
      </c>
      <c r="C45" s="1434"/>
      <c r="D45" s="1445">
        <f>'⑩-1出張業務日程表、緊急連絡先（1人目）'!D45</f>
        <v>0</v>
      </c>
      <c r="E45" s="1446"/>
      <c r="F45" s="1446"/>
      <c r="G45" s="1446"/>
      <c r="H45" s="1446"/>
      <c r="I45" s="1446"/>
      <c r="J45" s="1447"/>
    </row>
    <row r="46" spans="1:10" ht="21.95" customHeight="1">
      <c r="A46" s="1444"/>
      <c r="B46" s="1433" t="s">
        <v>1144</v>
      </c>
      <c r="C46" s="1434"/>
      <c r="D46" s="1445">
        <f>'⑩-1出張業務日程表、緊急連絡先（1人目）'!D46</f>
        <v>0</v>
      </c>
      <c r="E46" s="1446"/>
      <c r="F46" s="1446"/>
      <c r="G46" s="1446"/>
      <c r="H46" s="1446"/>
      <c r="I46" s="1446"/>
      <c r="J46" s="1447"/>
    </row>
    <row r="47" spans="1:10" ht="18" customHeight="1"/>
  </sheetData>
  <mergeCells count="60">
    <mergeCell ref="A43:A46"/>
    <mergeCell ref="B43:C43"/>
    <mergeCell ref="D43:J43"/>
    <mergeCell ref="B44:C44"/>
    <mergeCell ref="D44:J44"/>
    <mergeCell ref="B45:C45"/>
    <mergeCell ref="D45:J45"/>
    <mergeCell ref="B46:C46"/>
    <mergeCell ref="D46:J46"/>
    <mergeCell ref="A28:A35"/>
    <mergeCell ref="B28:C28"/>
    <mergeCell ref="D28:J28"/>
    <mergeCell ref="B30:C30"/>
    <mergeCell ref="D30:J30"/>
    <mergeCell ref="B31:C31"/>
    <mergeCell ref="D31:J31"/>
    <mergeCell ref="B33:C33"/>
    <mergeCell ref="D33:J33"/>
    <mergeCell ref="B32:C32"/>
    <mergeCell ref="B35:C35"/>
    <mergeCell ref="B34:C34"/>
    <mergeCell ref="D34:J34"/>
    <mergeCell ref="B29:C29"/>
    <mergeCell ref="D29:J29"/>
    <mergeCell ref="D35:J35"/>
    <mergeCell ref="B36:C36"/>
    <mergeCell ref="D36:J36"/>
    <mergeCell ref="B37:C37"/>
    <mergeCell ref="B38:C38"/>
    <mergeCell ref="D38:J38"/>
    <mergeCell ref="A39:A42"/>
    <mergeCell ref="B39:C39"/>
    <mergeCell ref="D39:J39"/>
    <mergeCell ref="B40:C40"/>
    <mergeCell ref="D40:J40"/>
    <mergeCell ref="B41:C41"/>
    <mergeCell ref="D41:J41"/>
    <mergeCell ref="B42:C42"/>
    <mergeCell ref="D42:J42"/>
    <mergeCell ref="D20:J20"/>
    <mergeCell ref="D21:J21"/>
    <mergeCell ref="D23:J23"/>
    <mergeCell ref="D24:J24"/>
    <mergeCell ref="A26:J26"/>
    <mergeCell ref="D10:J10"/>
    <mergeCell ref="A36:A38"/>
    <mergeCell ref="A2:J2"/>
    <mergeCell ref="G5:J5"/>
    <mergeCell ref="B9:C9"/>
    <mergeCell ref="D9:J9"/>
    <mergeCell ref="D22:J22"/>
    <mergeCell ref="D11:J11"/>
    <mergeCell ref="D12:J12"/>
    <mergeCell ref="D13:J13"/>
    <mergeCell ref="D14:J14"/>
    <mergeCell ref="D15:J15"/>
    <mergeCell ref="D16:J16"/>
    <mergeCell ref="D17:J17"/>
    <mergeCell ref="D18:J18"/>
    <mergeCell ref="D19:J19"/>
  </mergeCells>
  <phoneticPr fontId="1"/>
  <dataValidations disablePrompts="1" count="1">
    <dataValidation type="list" allowBlank="1" showInputMessage="1" showErrorMessage="1" sqref="D29:J29" xr:uid="{7845423F-DDF2-42E0-A708-FA87F0A04FEA}">
      <formula1>$Q$2:$Q$4</formula1>
    </dataValidation>
  </dataValidations>
  <printOptions horizontalCentered="1"/>
  <pageMargins left="0.31496062992125984" right="0.31496062992125984" top="0.74803149606299213" bottom="0.55118110236220474" header="0.31496062992125984" footer="0.31496062992125984"/>
  <pageSetup paperSize="9" scale="94" orientation="portrait" blackAndWhite="1"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D7C7A-CB9B-4EF8-B209-464C6CF1A5ED}">
  <sheetPr codeName="Sheet26">
    <tabColor theme="9" tint="0.59999389629810485"/>
  </sheetPr>
  <dimension ref="A1:Q47"/>
  <sheetViews>
    <sheetView showGridLines="0" showZeros="0" view="pageBreakPreview" topLeftCell="A16" zoomScaleNormal="100" zoomScaleSheetLayoutView="100" workbookViewId="0">
      <selection activeCell="D35" sqref="D35:J35"/>
    </sheetView>
  </sheetViews>
  <sheetFormatPr defaultColWidth="9" defaultRowHeight="17.25" customHeight="1"/>
  <cols>
    <col min="1" max="1" width="3.875" style="174" customWidth="1"/>
    <col min="2" max="2" width="14.875" style="174" customWidth="1"/>
    <col min="3" max="3" width="5.375" style="174" bestFit="1" customWidth="1"/>
    <col min="4" max="4" width="14.625" style="174" customWidth="1"/>
    <col min="5" max="5" width="3.375" style="174" bestFit="1" customWidth="1"/>
    <col min="6" max="6" width="14.625" style="174" customWidth="1"/>
    <col min="7" max="7" width="3.375" style="174" customWidth="1"/>
    <col min="8" max="8" width="3.5" style="174" customWidth="1"/>
    <col min="9" max="9" width="3.375" style="174" customWidth="1"/>
    <col min="10" max="10" width="20.25" style="174" customWidth="1"/>
    <col min="11" max="16384" width="9" style="174"/>
  </cols>
  <sheetData>
    <row r="1" spans="1:17" ht="17.25" customHeight="1">
      <c r="B1" s="491"/>
    </row>
    <row r="2" spans="1:17" ht="17.25" customHeight="1">
      <c r="A2" s="1388" t="s">
        <v>1349</v>
      </c>
      <c r="B2" s="1388"/>
      <c r="C2" s="1388"/>
      <c r="D2" s="1388"/>
      <c r="E2" s="1388"/>
      <c r="F2" s="1388"/>
      <c r="G2" s="1388"/>
      <c r="H2" s="1388"/>
      <c r="I2" s="1388"/>
      <c r="J2" s="1388"/>
      <c r="Q2" s="585" t="s">
        <v>1329</v>
      </c>
    </row>
    <row r="3" spans="1:17" ht="17.25" customHeight="1">
      <c r="B3" s="721"/>
      <c r="C3" s="815"/>
      <c r="D3" s="815"/>
      <c r="E3" s="815"/>
      <c r="F3" s="815"/>
      <c r="G3" s="815"/>
      <c r="H3" s="815"/>
      <c r="I3" s="721"/>
      <c r="J3" s="721"/>
      <c r="Q3" s="585" t="s">
        <v>1330</v>
      </c>
    </row>
    <row r="4" spans="1:17" ht="17.25" customHeight="1">
      <c r="Q4" s="585" t="s">
        <v>1328</v>
      </c>
    </row>
    <row r="5" spans="1:17" ht="21.75" customHeight="1">
      <c r="F5" s="504" t="s">
        <v>369</v>
      </c>
      <c r="G5" s="1194"/>
      <c r="H5" s="1430"/>
      <c r="I5" s="1430"/>
      <c r="J5" s="1430"/>
    </row>
    <row r="6" spans="1:17" ht="21.75" hidden="1" customHeight="1">
      <c r="F6" s="492" t="s">
        <v>370</v>
      </c>
      <c r="G6" s="492"/>
      <c r="H6" s="492"/>
      <c r="I6" s="492"/>
      <c r="J6" s="494" t="s">
        <v>379</v>
      </c>
    </row>
    <row r="8" spans="1:17" ht="17.25" customHeight="1">
      <c r="B8" s="411"/>
    </row>
    <row r="9" spans="1:17" ht="23.25" customHeight="1">
      <c r="A9" s="496"/>
      <c r="B9" s="1431" t="s">
        <v>91</v>
      </c>
      <c r="C9" s="1431"/>
      <c r="D9" s="1431" t="s">
        <v>374</v>
      </c>
      <c r="E9" s="1431"/>
      <c r="F9" s="1431"/>
      <c r="G9" s="1431"/>
      <c r="H9" s="1431"/>
      <c r="I9" s="1431"/>
      <c r="J9" s="1431"/>
    </row>
    <row r="10" spans="1:17" ht="23.25" customHeight="1">
      <c r="A10" s="496">
        <v>1</v>
      </c>
      <c r="B10" s="696"/>
      <c r="C10" s="583">
        <f t="shared" ref="C10:C24" si="0">B10</f>
        <v>0</v>
      </c>
      <c r="D10" s="1428" t="s">
        <v>1124</v>
      </c>
      <c r="E10" s="1429"/>
      <c r="F10" s="1429"/>
      <c r="G10" s="1429"/>
      <c r="H10" s="1429"/>
      <c r="I10" s="1429"/>
      <c r="J10" s="1416"/>
    </row>
    <row r="11" spans="1:17" ht="23.25" customHeight="1">
      <c r="A11" s="496">
        <v>2</v>
      </c>
      <c r="B11" s="503">
        <f>B10+1</f>
        <v>1</v>
      </c>
      <c r="C11" s="498">
        <f t="shared" si="0"/>
        <v>1</v>
      </c>
      <c r="D11" s="1417" t="s">
        <v>1125</v>
      </c>
      <c r="E11" s="1417"/>
      <c r="F11" s="1417"/>
      <c r="G11" s="1417"/>
      <c r="H11" s="1417"/>
      <c r="I11" s="1417"/>
      <c r="J11" s="1417"/>
    </row>
    <row r="12" spans="1:17" ht="23.25" customHeight="1">
      <c r="A12" s="496">
        <v>3</v>
      </c>
      <c r="B12" s="503">
        <f t="shared" ref="B12:B24" si="1">B11+1</f>
        <v>2</v>
      </c>
      <c r="C12" s="498">
        <f t="shared" si="0"/>
        <v>2</v>
      </c>
      <c r="D12" s="1417" t="s">
        <v>1126</v>
      </c>
      <c r="E12" s="1417"/>
      <c r="F12" s="1417"/>
      <c r="G12" s="1417"/>
      <c r="H12" s="1417"/>
      <c r="I12" s="1417"/>
      <c r="J12" s="1417"/>
    </row>
    <row r="13" spans="1:17" ht="23.25" customHeight="1">
      <c r="A13" s="496">
        <v>4</v>
      </c>
      <c r="B13" s="503">
        <f t="shared" si="1"/>
        <v>3</v>
      </c>
      <c r="C13" s="498">
        <f t="shared" si="0"/>
        <v>3</v>
      </c>
      <c r="D13" s="1417" t="s">
        <v>1127</v>
      </c>
      <c r="E13" s="1417"/>
      <c r="F13" s="1417"/>
      <c r="G13" s="1417"/>
      <c r="H13" s="1417"/>
      <c r="I13" s="1417"/>
      <c r="J13" s="1417"/>
    </row>
    <row r="14" spans="1:17" ht="23.25" customHeight="1">
      <c r="A14" s="496">
        <v>5</v>
      </c>
      <c r="B14" s="503">
        <f t="shared" si="1"/>
        <v>4</v>
      </c>
      <c r="C14" s="498">
        <f t="shared" si="0"/>
        <v>4</v>
      </c>
      <c r="D14" s="1417" t="s">
        <v>1128</v>
      </c>
      <c r="E14" s="1417"/>
      <c r="F14" s="1417"/>
      <c r="G14" s="1417"/>
      <c r="H14" s="1417"/>
      <c r="I14" s="1417"/>
      <c r="J14" s="1417"/>
    </row>
    <row r="15" spans="1:17" ht="23.25" customHeight="1">
      <c r="A15" s="496">
        <v>6</v>
      </c>
      <c r="B15" s="503">
        <f t="shared" si="1"/>
        <v>5</v>
      </c>
      <c r="C15" s="498">
        <f t="shared" si="0"/>
        <v>5</v>
      </c>
      <c r="D15" s="1417" t="s">
        <v>1128</v>
      </c>
      <c r="E15" s="1417"/>
      <c r="F15" s="1417"/>
      <c r="G15" s="1417"/>
      <c r="H15" s="1417"/>
      <c r="I15" s="1417"/>
      <c r="J15" s="1417"/>
    </row>
    <row r="16" spans="1:17" ht="23.25" customHeight="1">
      <c r="A16" s="496">
        <v>7</v>
      </c>
      <c r="B16" s="503">
        <f t="shared" si="1"/>
        <v>6</v>
      </c>
      <c r="C16" s="498">
        <f t="shared" si="0"/>
        <v>6</v>
      </c>
      <c r="D16" s="1417" t="s">
        <v>1129</v>
      </c>
      <c r="E16" s="1417"/>
      <c r="F16" s="1417"/>
      <c r="G16" s="1417"/>
      <c r="H16" s="1417"/>
      <c r="I16" s="1417"/>
      <c r="J16" s="1417"/>
    </row>
    <row r="17" spans="1:10" ht="23.25" customHeight="1">
      <c r="A17" s="496">
        <v>8</v>
      </c>
      <c r="B17" s="503">
        <f t="shared" si="1"/>
        <v>7</v>
      </c>
      <c r="C17" s="498">
        <f t="shared" si="0"/>
        <v>7</v>
      </c>
      <c r="D17" s="1417" t="s">
        <v>1130</v>
      </c>
      <c r="E17" s="1417"/>
      <c r="F17" s="1417"/>
      <c r="G17" s="1417"/>
      <c r="H17" s="1417"/>
      <c r="I17" s="1417"/>
      <c r="J17" s="1417"/>
    </row>
    <row r="18" spans="1:10" ht="23.25" customHeight="1">
      <c r="A18" s="496">
        <v>9</v>
      </c>
      <c r="B18" s="503">
        <f t="shared" si="1"/>
        <v>8</v>
      </c>
      <c r="C18" s="498">
        <f t="shared" si="0"/>
        <v>8</v>
      </c>
      <c r="D18" s="1417" t="s">
        <v>1131</v>
      </c>
      <c r="E18" s="1417"/>
      <c r="F18" s="1417"/>
      <c r="G18" s="1417"/>
      <c r="H18" s="1417"/>
      <c r="I18" s="1417"/>
      <c r="J18" s="1417"/>
    </row>
    <row r="19" spans="1:10" ht="23.1" customHeight="1">
      <c r="A19" s="496">
        <v>10</v>
      </c>
      <c r="B19" s="503">
        <f t="shared" si="1"/>
        <v>9</v>
      </c>
      <c r="C19" s="498">
        <f t="shared" si="0"/>
        <v>9</v>
      </c>
      <c r="D19" s="1417" t="s">
        <v>1132</v>
      </c>
      <c r="E19" s="1417"/>
      <c r="F19" s="1417"/>
      <c r="G19" s="1417"/>
      <c r="H19" s="1417"/>
      <c r="I19" s="1417"/>
      <c r="J19" s="1417"/>
    </row>
    <row r="20" spans="1:10" ht="23.25" hidden="1" customHeight="1">
      <c r="A20" s="496">
        <v>11</v>
      </c>
      <c r="B20" s="503">
        <f t="shared" si="1"/>
        <v>10</v>
      </c>
      <c r="C20" s="498">
        <f t="shared" si="0"/>
        <v>10</v>
      </c>
      <c r="D20" s="1432"/>
      <c r="E20" s="1432"/>
      <c r="F20" s="1432"/>
      <c r="G20" s="1432"/>
      <c r="H20" s="1432"/>
      <c r="I20" s="1432"/>
      <c r="J20" s="1432"/>
    </row>
    <row r="21" spans="1:10" ht="23.25" hidden="1" customHeight="1">
      <c r="A21" s="496">
        <v>12</v>
      </c>
      <c r="B21" s="503">
        <f t="shared" si="1"/>
        <v>11</v>
      </c>
      <c r="C21" s="498">
        <f t="shared" si="0"/>
        <v>11</v>
      </c>
      <c r="D21" s="1432"/>
      <c r="E21" s="1432"/>
      <c r="F21" s="1432"/>
      <c r="G21" s="1432"/>
      <c r="H21" s="1432"/>
      <c r="I21" s="1432"/>
      <c r="J21" s="1432"/>
    </row>
    <row r="22" spans="1:10" ht="23.25" hidden="1" customHeight="1">
      <c r="A22" s="496">
        <v>13</v>
      </c>
      <c r="B22" s="503">
        <f t="shared" si="1"/>
        <v>12</v>
      </c>
      <c r="C22" s="498">
        <f t="shared" si="0"/>
        <v>12</v>
      </c>
      <c r="D22" s="1432"/>
      <c r="E22" s="1432"/>
      <c r="F22" s="1432"/>
      <c r="G22" s="1432"/>
      <c r="H22" s="1432"/>
      <c r="I22" s="1432"/>
      <c r="J22" s="1432"/>
    </row>
    <row r="23" spans="1:10" ht="23.25" hidden="1" customHeight="1">
      <c r="A23" s="496">
        <v>14</v>
      </c>
      <c r="B23" s="503">
        <f t="shared" si="1"/>
        <v>13</v>
      </c>
      <c r="C23" s="498">
        <f t="shared" si="0"/>
        <v>13</v>
      </c>
      <c r="D23" s="1432"/>
      <c r="E23" s="1432"/>
      <c r="F23" s="1432"/>
      <c r="G23" s="1432"/>
      <c r="H23" s="1432"/>
      <c r="I23" s="1432"/>
      <c r="J23" s="1432"/>
    </row>
    <row r="24" spans="1:10" ht="23.25" hidden="1" customHeight="1">
      <c r="A24" s="496">
        <v>15</v>
      </c>
      <c r="B24" s="503">
        <f t="shared" si="1"/>
        <v>14</v>
      </c>
      <c r="C24" s="498">
        <f t="shared" si="0"/>
        <v>14</v>
      </c>
      <c r="D24" s="1432"/>
      <c r="E24" s="1432"/>
      <c r="F24" s="1432"/>
      <c r="G24" s="1432"/>
      <c r="H24" s="1432"/>
      <c r="I24" s="1432"/>
      <c r="J24" s="1432"/>
    </row>
    <row r="25" spans="1:10" ht="23.25" customHeight="1">
      <c r="D25" s="499"/>
      <c r="J25" s="500"/>
    </row>
    <row r="26" spans="1:10" ht="23.25" customHeight="1">
      <c r="A26" s="1388" t="s">
        <v>1140</v>
      </c>
      <c r="B26" s="1388"/>
      <c r="C26" s="1388"/>
      <c r="D26" s="1388"/>
      <c r="E26" s="1388"/>
      <c r="F26" s="1388"/>
      <c r="G26" s="1388"/>
      <c r="H26" s="1388"/>
      <c r="I26" s="1388"/>
      <c r="J26" s="1388"/>
    </row>
    <row r="28" spans="1:10" ht="21.95" customHeight="1">
      <c r="A28" s="1448" t="s">
        <v>1121</v>
      </c>
      <c r="B28" s="830" t="s">
        <v>25</v>
      </c>
      <c r="C28" s="830"/>
      <c r="D28" s="1445">
        <f>G5</f>
        <v>0</v>
      </c>
      <c r="E28" s="1449"/>
      <c r="F28" s="1449"/>
      <c r="G28" s="1449"/>
      <c r="H28" s="1449"/>
      <c r="I28" s="1449"/>
      <c r="J28" s="1450"/>
    </row>
    <row r="29" spans="1:10" ht="21.95" customHeight="1">
      <c r="A29" s="1448"/>
      <c r="B29" s="829" t="s">
        <v>1331</v>
      </c>
      <c r="C29" s="1267"/>
      <c r="D29" s="1436"/>
      <c r="E29" s="1437"/>
      <c r="F29" s="1437"/>
      <c r="G29" s="1437"/>
      <c r="H29" s="1437"/>
      <c r="I29" s="1437"/>
      <c r="J29" s="1438"/>
    </row>
    <row r="30" spans="1:10" ht="21.95" customHeight="1">
      <c r="A30" s="1448"/>
      <c r="B30" s="1442" t="s">
        <v>1120</v>
      </c>
      <c r="C30" s="1442"/>
      <c r="D30" s="1439"/>
      <c r="E30" s="1440"/>
      <c r="F30" s="1440"/>
      <c r="G30" s="1440"/>
      <c r="H30" s="1440"/>
      <c r="I30" s="1440"/>
      <c r="J30" s="1441"/>
    </row>
    <row r="31" spans="1:10" ht="21.95" customHeight="1">
      <c r="A31" s="1448"/>
      <c r="B31" s="1433" t="s">
        <v>1314</v>
      </c>
      <c r="C31" s="1434"/>
      <c r="D31" s="1439"/>
      <c r="E31" s="1440"/>
      <c r="F31" s="1440"/>
      <c r="G31" s="1440"/>
      <c r="H31" s="1440"/>
      <c r="I31" s="1440"/>
      <c r="J31" s="1441"/>
    </row>
    <row r="32" spans="1:10" ht="21.95" customHeight="1">
      <c r="A32" s="1448"/>
      <c r="B32" s="1433" t="s">
        <v>1324</v>
      </c>
      <c r="C32" s="1434"/>
      <c r="D32" s="796" t="s">
        <v>1327</v>
      </c>
      <c r="E32" s="794" t="s">
        <v>1325</v>
      </c>
      <c r="F32" s="797" t="s">
        <v>1327</v>
      </c>
      <c r="G32" s="794"/>
      <c r="H32" s="794"/>
      <c r="I32" s="794"/>
      <c r="J32" s="795"/>
    </row>
    <row r="33" spans="1:10" ht="21.95" customHeight="1">
      <c r="A33" s="1448"/>
      <c r="B33" s="1433" t="s">
        <v>1343</v>
      </c>
      <c r="C33" s="1434"/>
      <c r="D33" s="1439"/>
      <c r="E33" s="1440"/>
      <c r="F33" s="1440"/>
      <c r="G33" s="1440"/>
      <c r="H33" s="1440"/>
      <c r="I33" s="1440"/>
      <c r="J33" s="1441"/>
    </row>
    <row r="34" spans="1:10" ht="21.95" customHeight="1">
      <c r="A34" s="1448"/>
      <c r="B34" s="1433" t="s">
        <v>1118</v>
      </c>
      <c r="C34" s="1434"/>
      <c r="D34" s="1439"/>
      <c r="E34" s="1440"/>
      <c r="F34" s="1440"/>
      <c r="G34" s="1440"/>
      <c r="H34" s="1440"/>
      <c r="I34" s="1440"/>
      <c r="J34" s="1441"/>
    </row>
    <row r="35" spans="1:10" ht="21.95" customHeight="1">
      <c r="A35" s="1448"/>
      <c r="B35" s="1433" t="s">
        <v>1361</v>
      </c>
      <c r="C35" s="1434"/>
      <c r="D35" s="1439"/>
      <c r="E35" s="1440"/>
      <c r="F35" s="1440"/>
      <c r="G35" s="1440"/>
      <c r="H35" s="1440"/>
      <c r="I35" s="1440"/>
      <c r="J35" s="1441"/>
    </row>
    <row r="36" spans="1:10" ht="21.95" customHeight="1">
      <c r="A36" s="1425" t="s">
        <v>1123</v>
      </c>
      <c r="B36" s="1433" t="s">
        <v>1122</v>
      </c>
      <c r="C36" s="1434"/>
      <c r="D36" s="1435" t="str">
        <f>①海外研修実施希望申込書!E27</f>
        <v>インドネシア・ジャカルタ</v>
      </c>
      <c r="E36" s="1435"/>
      <c r="F36" s="1435"/>
      <c r="G36" s="1435"/>
      <c r="H36" s="1435"/>
      <c r="I36" s="1435"/>
      <c r="J36" s="1435"/>
    </row>
    <row r="37" spans="1:10" ht="21.95" customHeight="1">
      <c r="A37" s="1426"/>
      <c r="B37" s="1433" t="s">
        <v>1326</v>
      </c>
      <c r="C37" s="1434"/>
      <c r="D37" s="800">
        <f>'⑤海外研修実施計画の概要（新興国）'!B13</f>
        <v>45839</v>
      </c>
      <c r="E37" s="490" t="s">
        <v>196</v>
      </c>
      <c r="F37" s="799">
        <f>'⑤海外研修実施計画の概要（新興国）'!G13</f>
        <v>45843</v>
      </c>
      <c r="G37" s="505"/>
      <c r="H37" s="565"/>
      <c r="I37" s="505"/>
      <c r="J37" s="555"/>
    </row>
    <row r="38" spans="1:10" ht="21.95" customHeight="1">
      <c r="A38" s="1427"/>
      <c r="B38" s="1433" t="s">
        <v>1342</v>
      </c>
      <c r="C38" s="1434"/>
      <c r="D38" s="1445">
        <f>'⑩-1出張業務日程表、緊急連絡先（1人目）'!D38</f>
        <v>0</v>
      </c>
      <c r="E38" s="1446"/>
      <c r="F38" s="1446"/>
      <c r="G38" s="1446"/>
      <c r="H38" s="1446"/>
      <c r="I38" s="1446"/>
      <c r="J38" s="1447"/>
    </row>
    <row r="39" spans="1:10" ht="21.95" customHeight="1">
      <c r="A39" s="1448" t="s">
        <v>1142</v>
      </c>
      <c r="B39" s="829" t="s">
        <v>868</v>
      </c>
      <c r="C39" s="1267"/>
      <c r="D39" s="1445" t="str">
        <f>①海外研修実施希望申込書!F11</f>
        <v>株式会社AOTS</v>
      </c>
      <c r="E39" s="1446"/>
      <c r="F39" s="1446"/>
      <c r="G39" s="1446"/>
      <c r="H39" s="1446"/>
      <c r="I39" s="1446"/>
      <c r="J39" s="1447"/>
    </row>
    <row r="40" spans="1:10" ht="21.95" customHeight="1">
      <c r="A40" s="1448"/>
      <c r="B40" s="1433" t="s">
        <v>1341</v>
      </c>
      <c r="C40" s="1434"/>
      <c r="D40" s="1445" t="str">
        <f>①海外研修実施希望申込書!F22</f>
        <v>山田　二郎</v>
      </c>
      <c r="E40" s="1446"/>
      <c r="F40" s="1446"/>
      <c r="G40" s="1446"/>
      <c r="H40" s="1446"/>
      <c r="I40" s="1446"/>
      <c r="J40" s="1447"/>
    </row>
    <row r="41" spans="1:10" ht="21.95" customHeight="1">
      <c r="A41" s="1448"/>
      <c r="B41" s="1433" t="s">
        <v>1143</v>
      </c>
      <c r="C41" s="1434"/>
      <c r="D41" s="1445">
        <f>'⑩-1出張業務日程表、緊急連絡先（1人目）'!D41</f>
        <v>0</v>
      </c>
      <c r="E41" s="1446"/>
      <c r="F41" s="1446"/>
      <c r="G41" s="1446"/>
      <c r="H41" s="1446"/>
      <c r="I41" s="1446"/>
      <c r="J41" s="1447"/>
    </row>
    <row r="42" spans="1:10" ht="21.95" customHeight="1">
      <c r="A42" s="1448"/>
      <c r="B42" s="1433" t="s">
        <v>1144</v>
      </c>
      <c r="C42" s="1434"/>
      <c r="D42" s="1445" t="str">
        <f>①海外研修実施希望申込書!G24</f>
        <v>yamada@aots.co.jp</v>
      </c>
      <c r="E42" s="1446"/>
      <c r="F42" s="1446"/>
      <c r="G42" s="1446"/>
      <c r="H42" s="1446"/>
      <c r="I42" s="1446"/>
      <c r="J42" s="1447"/>
    </row>
    <row r="43" spans="1:10" ht="21.95" customHeight="1">
      <c r="A43" s="1444" t="s">
        <v>1141</v>
      </c>
      <c r="B43" s="1433" t="s">
        <v>1119</v>
      </c>
      <c r="C43" s="1434"/>
      <c r="D43" s="1445" t="str">
        <f>①海外研修実施希望申込書!D68</f>
        <v>Kaigai Kenshu Inc.</v>
      </c>
      <c r="E43" s="1446"/>
      <c r="F43" s="1446"/>
      <c r="G43" s="1446"/>
      <c r="H43" s="1446"/>
      <c r="I43" s="1446"/>
      <c r="J43" s="1447"/>
    </row>
    <row r="44" spans="1:10" ht="21.95" customHeight="1">
      <c r="A44" s="1444"/>
      <c r="B44" s="1433" t="s">
        <v>1341</v>
      </c>
      <c r="C44" s="1434"/>
      <c r="D44" s="1445">
        <f>'⑩-1出張業務日程表、緊急連絡先（1人目）'!D44</f>
        <v>0</v>
      </c>
      <c r="E44" s="1446"/>
      <c r="F44" s="1446"/>
      <c r="G44" s="1446"/>
      <c r="H44" s="1446"/>
      <c r="I44" s="1446"/>
      <c r="J44" s="1447"/>
    </row>
    <row r="45" spans="1:10" ht="21.95" customHeight="1">
      <c r="A45" s="1444"/>
      <c r="B45" s="1433" t="s">
        <v>1143</v>
      </c>
      <c r="C45" s="1434"/>
      <c r="D45" s="1445">
        <f>'⑩-1出張業務日程表、緊急連絡先（1人目）'!D45</f>
        <v>0</v>
      </c>
      <c r="E45" s="1446"/>
      <c r="F45" s="1446"/>
      <c r="G45" s="1446"/>
      <c r="H45" s="1446"/>
      <c r="I45" s="1446"/>
      <c r="J45" s="1447"/>
    </row>
    <row r="46" spans="1:10" ht="21.95" customHeight="1">
      <c r="A46" s="1444"/>
      <c r="B46" s="1433" t="s">
        <v>1144</v>
      </c>
      <c r="C46" s="1434"/>
      <c r="D46" s="1445">
        <f>'⑩-1出張業務日程表、緊急連絡先（1人目）'!D46</f>
        <v>0</v>
      </c>
      <c r="E46" s="1446"/>
      <c r="F46" s="1446"/>
      <c r="G46" s="1446"/>
      <c r="H46" s="1446"/>
      <c r="I46" s="1446"/>
      <c r="J46" s="1447"/>
    </row>
    <row r="47" spans="1:10" ht="18" customHeight="1"/>
  </sheetData>
  <mergeCells count="60">
    <mergeCell ref="A43:A46"/>
    <mergeCell ref="B43:C43"/>
    <mergeCell ref="D43:J43"/>
    <mergeCell ref="B44:C44"/>
    <mergeCell ref="D44:J44"/>
    <mergeCell ref="B45:C45"/>
    <mergeCell ref="D45:J45"/>
    <mergeCell ref="B46:C46"/>
    <mergeCell ref="D46:J46"/>
    <mergeCell ref="A28:A35"/>
    <mergeCell ref="B28:C28"/>
    <mergeCell ref="D28:J28"/>
    <mergeCell ref="B30:C30"/>
    <mergeCell ref="D30:J30"/>
    <mergeCell ref="B31:C31"/>
    <mergeCell ref="D31:J31"/>
    <mergeCell ref="B32:C32"/>
    <mergeCell ref="B33:C33"/>
    <mergeCell ref="D33:J33"/>
    <mergeCell ref="B29:C29"/>
    <mergeCell ref="D29:J29"/>
    <mergeCell ref="B35:C35"/>
    <mergeCell ref="D35:J35"/>
    <mergeCell ref="B34:C34"/>
    <mergeCell ref="D34:J34"/>
    <mergeCell ref="B36:C36"/>
    <mergeCell ref="D36:J36"/>
    <mergeCell ref="B37:C37"/>
    <mergeCell ref="B38:C38"/>
    <mergeCell ref="D38:J38"/>
    <mergeCell ref="A39:A42"/>
    <mergeCell ref="B39:C39"/>
    <mergeCell ref="D39:J39"/>
    <mergeCell ref="B40:C40"/>
    <mergeCell ref="D40:J40"/>
    <mergeCell ref="B41:C41"/>
    <mergeCell ref="D41:J41"/>
    <mergeCell ref="B42:C42"/>
    <mergeCell ref="D42:J42"/>
    <mergeCell ref="D20:J20"/>
    <mergeCell ref="D21:J21"/>
    <mergeCell ref="D23:J23"/>
    <mergeCell ref="D24:J24"/>
    <mergeCell ref="A26:J26"/>
    <mergeCell ref="D10:J10"/>
    <mergeCell ref="A36:A38"/>
    <mergeCell ref="A2:J2"/>
    <mergeCell ref="G5:J5"/>
    <mergeCell ref="B9:C9"/>
    <mergeCell ref="D9:J9"/>
    <mergeCell ref="D22:J22"/>
    <mergeCell ref="D11:J11"/>
    <mergeCell ref="D12:J12"/>
    <mergeCell ref="D13:J13"/>
    <mergeCell ref="D14:J14"/>
    <mergeCell ref="D15:J15"/>
    <mergeCell ref="D16:J16"/>
    <mergeCell ref="D17:J17"/>
    <mergeCell ref="D18:J18"/>
    <mergeCell ref="D19:J19"/>
  </mergeCells>
  <phoneticPr fontId="1"/>
  <dataValidations count="1">
    <dataValidation type="list" allowBlank="1" showInputMessage="1" showErrorMessage="1" sqref="D29:J29" xr:uid="{0CC8EF66-CC7F-41EA-B532-309AF7D66044}">
      <formula1>$Q$2:$Q$4</formula1>
    </dataValidation>
  </dataValidations>
  <printOptions horizontalCentered="1"/>
  <pageMargins left="0.31496062992125984" right="0.31496062992125984" top="0.74803149606299213" bottom="0.55118110236220474" header="0.31496062992125984" footer="0.31496062992125984"/>
  <pageSetup paperSize="9" scale="94" orientation="portrait" blackAndWhite="1" r:id="rId1"/>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6737B-D92D-4D25-984D-7622300B8542}">
  <sheetPr codeName="Sheet27">
    <tabColor theme="9" tint="0.59999389629810485"/>
  </sheetPr>
  <dimension ref="A1:Q47"/>
  <sheetViews>
    <sheetView showGridLines="0" showZeros="0" view="pageBreakPreview" topLeftCell="A14" zoomScaleNormal="100" zoomScaleSheetLayoutView="100" workbookViewId="0">
      <selection activeCell="D35" sqref="D35:J35"/>
    </sheetView>
  </sheetViews>
  <sheetFormatPr defaultColWidth="9" defaultRowHeight="17.25" customHeight="1"/>
  <cols>
    <col min="1" max="1" width="3.875" style="174" customWidth="1"/>
    <col min="2" max="2" width="14.875" style="174" customWidth="1"/>
    <col min="3" max="3" width="5.375" style="174" bestFit="1" customWidth="1"/>
    <col min="4" max="4" width="14.625" style="174" customWidth="1"/>
    <col min="5" max="5" width="3.375" style="174" bestFit="1" customWidth="1"/>
    <col min="6" max="6" width="14.625" style="174" customWidth="1"/>
    <col min="7" max="7" width="3.375" style="174" customWidth="1"/>
    <col min="8" max="8" width="3.5" style="174" customWidth="1"/>
    <col min="9" max="9" width="3.375" style="174" customWidth="1"/>
    <col min="10" max="10" width="20.25" style="174" customWidth="1"/>
    <col min="11" max="16384" width="9" style="174"/>
  </cols>
  <sheetData>
    <row r="1" spans="1:17" ht="17.25" customHeight="1">
      <c r="B1" s="491"/>
    </row>
    <row r="2" spans="1:17" ht="17.25" customHeight="1">
      <c r="A2" s="1388" t="s">
        <v>1350</v>
      </c>
      <c r="B2" s="1388"/>
      <c r="C2" s="1388"/>
      <c r="D2" s="1388"/>
      <c r="E2" s="1388"/>
      <c r="F2" s="1388"/>
      <c r="G2" s="1388"/>
      <c r="H2" s="1388"/>
      <c r="I2" s="1388"/>
      <c r="J2" s="1388"/>
      <c r="Q2" s="585" t="s">
        <v>1329</v>
      </c>
    </row>
    <row r="3" spans="1:17" ht="17.25" customHeight="1">
      <c r="B3" s="721"/>
      <c r="C3" s="815"/>
      <c r="D3" s="815"/>
      <c r="E3" s="815"/>
      <c r="F3" s="815"/>
      <c r="G3" s="815"/>
      <c r="H3" s="815"/>
      <c r="I3" s="721"/>
      <c r="J3" s="721"/>
      <c r="Q3" s="585" t="s">
        <v>1330</v>
      </c>
    </row>
    <row r="4" spans="1:17" ht="17.25" customHeight="1">
      <c r="Q4" s="585" t="s">
        <v>1328</v>
      </c>
    </row>
    <row r="5" spans="1:17" ht="21.75" customHeight="1">
      <c r="F5" s="504" t="s">
        <v>369</v>
      </c>
      <c r="G5" s="1194"/>
      <c r="H5" s="1430"/>
      <c r="I5" s="1430"/>
      <c r="J5" s="1430"/>
    </row>
    <row r="6" spans="1:17" ht="21.75" hidden="1" customHeight="1">
      <c r="F6" s="492" t="s">
        <v>370</v>
      </c>
      <c r="G6" s="492"/>
      <c r="H6" s="492"/>
      <c r="I6" s="492"/>
      <c r="J6" s="494" t="s">
        <v>379</v>
      </c>
    </row>
    <row r="8" spans="1:17" ht="17.25" customHeight="1">
      <c r="B8" s="411"/>
    </row>
    <row r="9" spans="1:17" ht="23.25" customHeight="1">
      <c r="A9" s="496"/>
      <c r="B9" s="1431" t="s">
        <v>91</v>
      </c>
      <c r="C9" s="1431"/>
      <c r="D9" s="1431" t="s">
        <v>374</v>
      </c>
      <c r="E9" s="1431"/>
      <c r="F9" s="1431"/>
      <c r="G9" s="1431"/>
      <c r="H9" s="1431"/>
      <c r="I9" s="1431"/>
      <c r="J9" s="1431"/>
    </row>
    <row r="10" spans="1:17" ht="23.25" customHeight="1">
      <c r="A10" s="496">
        <v>1</v>
      </c>
      <c r="B10" s="696"/>
      <c r="C10" s="583">
        <f t="shared" ref="C10:C24" si="0">B10</f>
        <v>0</v>
      </c>
      <c r="D10" s="1428" t="s">
        <v>1124</v>
      </c>
      <c r="E10" s="1429"/>
      <c r="F10" s="1429"/>
      <c r="G10" s="1429"/>
      <c r="H10" s="1429"/>
      <c r="I10" s="1429"/>
      <c r="J10" s="1416"/>
    </row>
    <row r="11" spans="1:17" ht="23.25" customHeight="1">
      <c r="A11" s="496">
        <v>2</v>
      </c>
      <c r="B11" s="503">
        <f>B10+1</f>
        <v>1</v>
      </c>
      <c r="C11" s="498">
        <f t="shared" si="0"/>
        <v>1</v>
      </c>
      <c r="D11" s="1417" t="s">
        <v>1125</v>
      </c>
      <c r="E11" s="1417"/>
      <c r="F11" s="1417"/>
      <c r="G11" s="1417"/>
      <c r="H11" s="1417"/>
      <c r="I11" s="1417"/>
      <c r="J11" s="1417"/>
    </row>
    <row r="12" spans="1:17" ht="23.25" customHeight="1">
      <c r="A12" s="496">
        <v>3</v>
      </c>
      <c r="B12" s="503">
        <f t="shared" ref="B12:B24" si="1">B11+1</f>
        <v>2</v>
      </c>
      <c r="C12" s="498">
        <f t="shared" si="0"/>
        <v>2</v>
      </c>
      <c r="D12" s="1417" t="s">
        <v>1126</v>
      </c>
      <c r="E12" s="1417"/>
      <c r="F12" s="1417"/>
      <c r="G12" s="1417"/>
      <c r="H12" s="1417"/>
      <c r="I12" s="1417"/>
      <c r="J12" s="1417"/>
    </row>
    <row r="13" spans="1:17" ht="23.25" customHeight="1">
      <c r="A13" s="496">
        <v>4</v>
      </c>
      <c r="B13" s="503">
        <f t="shared" si="1"/>
        <v>3</v>
      </c>
      <c r="C13" s="498">
        <f t="shared" si="0"/>
        <v>3</v>
      </c>
      <c r="D13" s="1417" t="s">
        <v>1127</v>
      </c>
      <c r="E13" s="1417"/>
      <c r="F13" s="1417"/>
      <c r="G13" s="1417"/>
      <c r="H13" s="1417"/>
      <c r="I13" s="1417"/>
      <c r="J13" s="1417"/>
    </row>
    <row r="14" spans="1:17" ht="23.25" customHeight="1">
      <c r="A14" s="496">
        <v>5</v>
      </c>
      <c r="B14" s="503">
        <f t="shared" si="1"/>
        <v>4</v>
      </c>
      <c r="C14" s="498">
        <f t="shared" si="0"/>
        <v>4</v>
      </c>
      <c r="D14" s="1417" t="s">
        <v>1128</v>
      </c>
      <c r="E14" s="1417"/>
      <c r="F14" s="1417"/>
      <c r="G14" s="1417"/>
      <c r="H14" s="1417"/>
      <c r="I14" s="1417"/>
      <c r="J14" s="1417"/>
    </row>
    <row r="15" spans="1:17" ht="23.25" customHeight="1">
      <c r="A15" s="496">
        <v>6</v>
      </c>
      <c r="B15" s="503">
        <f t="shared" si="1"/>
        <v>5</v>
      </c>
      <c r="C15" s="498">
        <f t="shared" si="0"/>
        <v>5</v>
      </c>
      <c r="D15" s="1417" t="s">
        <v>1128</v>
      </c>
      <c r="E15" s="1417"/>
      <c r="F15" s="1417"/>
      <c r="G15" s="1417"/>
      <c r="H15" s="1417"/>
      <c r="I15" s="1417"/>
      <c r="J15" s="1417"/>
    </row>
    <row r="16" spans="1:17" ht="23.25" customHeight="1">
      <c r="A16" s="496">
        <v>7</v>
      </c>
      <c r="B16" s="503">
        <f t="shared" si="1"/>
        <v>6</v>
      </c>
      <c r="C16" s="498">
        <f t="shared" si="0"/>
        <v>6</v>
      </c>
      <c r="D16" s="1417" t="s">
        <v>1129</v>
      </c>
      <c r="E16" s="1417"/>
      <c r="F16" s="1417"/>
      <c r="G16" s="1417"/>
      <c r="H16" s="1417"/>
      <c r="I16" s="1417"/>
      <c r="J16" s="1417"/>
    </row>
    <row r="17" spans="1:10" ht="23.25" customHeight="1">
      <c r="A17" s="496">
        <v>8</v>
      </c>
      <c r="B17" s="503">
        <f t="shared" si="1"/>
        <v>7</v>
      </c>
      <c r="C17" s="498">
        <f t="shared" si="0"/>
        <v>7</v>
      </c>
      <c r="D17" s="1417" t="s">
        <v>1130</v>
      </c>
      <c r="E17" s="1417"/>
      <c r="F17" s="1417"/>
      <c r="G17" s="1417"/>
      <c r="H17" s="1417"/>
      <c r="I17" s="1417"/>
      <c r="J17" s="1417"/>
    </row>
    <row r="18" spans="1:10" ht="23.25" customHeight="1">
      <c r="A18" s="496">
        <v>9</v>
      </c>
      <c r="B18" s="503">
        <f t="shared" si="1"/>
        <v>8</v>
      </c>
      <c r="C18" s="498">
        <f t="shared" si="0"/>
        <v>8</v>
      </c>
      <c r="D18" s="1417" t="s">
        <v>1131</v>
      </c>
      <c r="E18" s="1417"/>
      <c r="F18" s="1417"/>
      <c r="G18" s="1417"/>
      <c r="H18" s="1417"/>
      <c r="I18" s="1417"/>
      <c r="J18" s="1417"/>
    </row>
    <row r="19" spans="1:10" ht="23.1" customHeight="1">
      <c r="A19" s="496">
        <v>10</v>
      </c>
      <c r="B19" s="503">
        <f t="shared" si="1"/>
        <v>9</v>
      </c>
      <c r="C19" s="498">
        <f t="shared" si="0"/>
        <v>9</v>
      </c>
      <c r="D19" s="1417" t="s">
        <v>1132</v>
      </c>
      <c r="E19" s="1417"/>
      <c r="F19" s="1417"/>
      <c r="G19" s="1417"/>
      <c r="H19" s="1417"/>
      <c r="I19" s="1417"/>
      <c r="J19" s="1417"/>
    </row>
    <row r="20" spans="1:10" ht="23.25" hidden="1" customHeight="1">
      <c r="A20" s="496">
        <v>11</v>
      </c>
      <c r="B20" s="503">
        <f t="shared" si="1"/>
        <v>10</v>
      </c>
      <c r="C20" s="498">
        <f t="shared" si="0"/>
        <v>10</v>
      </c>
      <c r="D20" s="1432"/>
      <c r="E20" s="1432"/>
      <c r="F20" s="1432"/>
      <c r="G20" s="1432"/>
      <c r="H20" s="1432"/>
      <c r="I20" s="1432"/>
      <c r="J20" s="1432"/>
    </row>
    <row r="21" spans="1:10" ht="23.25" hidden="1" customHeight="1">
      <c r="A21" s="496">
        <v>12</v>
      </c>
      <c r="B21" s="503">
        <f t="shared" si="1"/>
        <v>11</v>
      </c>
      <c r="C21" s="498">
        <f t="shared" si="0"/>
        <v>11</v>
      </c>
      <c r="D21" s="1432"/>
      <c r="E21" s="1432"/>
      <c r="F21" s="1432"/>
      <c r="G21" s="1432"/>
      <c r="H21" s="1432"/>
      <c r="I21" s="1432"/>
      <c r="J21" s="1432"/>
    </row>
    <row r="22" spans="1:10" ht="23.25" hidden="1" customHeight="1">
      <c r="A22" s="496">
        <v>13</v>
      </c>
      <c r="B22" s="503">
        <f t="shared" si="1"/>
        <v>12</v>
      </c>
      <c r="C22" s="498">
        <f t="shared" si="0"/>
        <v>12</v>
      </c>
      <c r="D22" s="1432"/>
      <c r="E22" s="1432"/>
      <c r="F22" s="1432"/>
      <c r="G22" s="1432"/>
      <c r="H22" s="1432"/>
      <c r="I22" s="1432"/>
      <c r="J22" s="1432"/>
    </row>
    <row r="23" spans="1:10" ht="23.25" hidden="1" customHeight="1">
      <c r="A23" s="496">
        <v>14</v>
      </c>
      <c r="B23" s="503">
        <f t="shared" si="1"/>
        <v>13</v>
      </c>
      <c r="C23" s="498">
        <f t="shared" si="0"/>
        <v>13</v>
      </c>
      <c r="D23" s="1432"/>
      <c r="E23" s="1432"/>
      <c r="F23" s="1432"/>
      <c r="G23" s="1432"/>
      <c r="H23" s="1432"/>
      <c r="I23" s="1432"/>
      <c r="J23" s="1432"/>
    </row>
    <row r="24" spans="1:10" ht="23.25" hidden="1" customHeight="1">
      <c r="A24" s="496">
        <v>15</v>
      </c>
      <c r="B24" s="503">
        <f t="shared" si="1"/>
        <v>14</v>
      </c>
      <c r="C24" s="498">
        <f t="shared" si="0"/>
        <v>14</v>
      </c>
      <c r="D24" s="1432"/>
      <c r="E24" s="1432"/>
      <c r="F24" s="1432"/>
      <c r="G24" s="1432"/>
      <c r="H24" s="1432"/>
      <c r="I24" s="1432"/>
      <c r="J24" s="1432"/>
    </row>
    <row r="25" spans="1:10" ht="23.25" customHeight="1">
      <c r="D25" s="499"/>
      <c r="J25" s="500"/>
    </row>
    <row r="26" spans="1:10" ht="23.25" customHeight="1">
      <c r="A26" s="1388" t="s">
        <v>1140</v>
      </c>
      <c r="B26" s="1388"/>
      <c r="C26" s="1388"/>
      <c r="D26" s="1388"/>
      <c r="E26" s="1388"/>
      <c r="F26" s="1388"/>
      <c r="G26" s="1388"/>
      <c r="H26" s="1388"/>
      <c r="I26" s="1388"/>
      <c r="J26" s="1388"/>
    </row>
    <row r="28" spans="1:10" ht="21.95" customHeight="1">
      <c r="A28" s="1448" t="s">
        <v>1121</v>
      </c>
      <c r="B28" s="830" t="s">
        <v>25</v>
      </c>
      <c r="C28" s="830"/>
      <c r="D28" s="1445">
        <f>G5</f>
        <v>0</v>
      </c>
      <c r="E28" s="1449"/>
      <c r="F28" s="1449"/>
      <c r="G28" s="1449"/>
      <c r="H28" s="1449"/>
      <c r="I28" s="1449"/>
      <c r="J28" s="1450"/>
    </row>
    <row r="29" spans="1:10" ht="21.95" customHeight="1">
      <c r="A29" s="1448"/>
      <c r="B29" s="829" t="s">
        <v>1331</v>
      </c>
      <c r="C29" s="1267"/>
      <c r="D29" s="1436"/>
      <c r="E29" s="1437"/>
      <c r="F29" s="1437"/>
      <c r="G29" s="1437"/>
      <c r="H29" s="1437"/>
      <c r="I29" s="1437"/>
      <c r="J29" s="1438"/>
    </row>
    <row r="30" spans="1:10" ht="21.95" customHeight="1">
      <c r="A30" s="1448"/>
      <c r="B30" s="1442" t="s">
        <v>1120</v>
      </c>
      <c r="C30" s="1442"/>
      <c r="D30" s="1439"/>
      <c r="E30" s="1440"/>
      <c r="F30" s="1440"/>
      <c r="G30" s="1440"/>
      <c r="H30" s="1440"/>
      <c r="I30" s="1440"/>
      <c r="J30" s="1441"/>
    </row>
    <row r="31" spans="1:10" ht="21.95" customHeight="1">
      <c r="A31" s="1448"/>
      <c r="B31" s="1433" t="s">
        <v>1314</v>
      </c>
      <c r="C31" s="1434"/>
      <c r="D31" s="1439"/>
      <c r="E31" s="1440"/>
      <c r="F31" s="1440"/>
      <c r="G31" s="1440"/>
      <c r="H31" s="1440"/>
      <c r="I31" s="1440"/>
      <c r="J31" s="1441"/>
    </row>
    <row r="32" spans="1:10" ht="21.95" customHeight="1">
      <c r="A32" s="1448"/>
      <c r="B32" s="1433" t="s">
        <v>1324</v>
      </c>
      <c r="C32" s="1434"/>
      <c r="D32" s="796" t="s">
        <v>1327</v>
      </c>
      <c r="E32" s="794" t="s">
        <v>1325</v>
      </c>
      <c r="F32" s="797" t="s">
        <v>1327</v>
      </c>
      <c r="G32" s="794"/>
      <c r="H32" s="794"/>
      <c r="I32" s="794"/>
      <c r="J32" s="795"/>
    </row>
    <row r="33" spans="1:10" ht="21.95" customHeight="1">
      <c r="A33" s="1448"/>
      <c r="B33" s="1433" t="s">
        <v>1343</v>
      </c>
      <c r="C33" s="1434"/>
      <c r="D33" s="1439"/>
      <c r="E33" s="1440"/>
      <c r="F33" s="1440"/>
      <c r="G33" s="1440"/>
      <c r="H33" s="1440"/>
      <c r="I33" s="1440"/>
      <c r="J33" s="1441"/>
    </row>
    <row r="34" spans="1:10" ht="21.95" customHeight="1">
      <c r="A34" s="1448"/>
      <c r="B34" s="1433" t="s">
        <v>1118</v>
      </c>
      <c r="C34" s="1434"/>
      <c r="D34" s="1439"/>
      <c r="E34" s="1440"/>
      <c r="F34" s="1440"/>
      <c r="G34" s="1440"/>
      <c r="H34" s="1440"/>
      <c r="I34" s="1440"/>
      <c r="J34" s="1441"/>
    </row>
    <row r="35" spans="1:10" ht="21.95" customHeight="1">
      <c r="A35" s="1448"/>
      <c r="B35" s="1433" t="s">
        <v>1361</v>
      </c>
      <c r="C35" s="1434"/>
      <c r="D35" s="1439"/>
      <c r="E35" s="1440"/>
      <c r="F35" s="1440"/>
      <c r="G35" s="1440"/>
      <c r="H35" s="1440"/>
      <c r="I35" s="1440"/>
      <c r="J35" s="1441"/>
    </row>
    <row r="36" spans="1:10" ht="21.95" customHeight="1">
      <c r="A36" s="1425" t="s">
        <v>1123</v>
      </c>
      <c r="B36" s="1433" t="s">
        <v>1122</v>
      </c>
      <c r="C36" s="1434"/>
      <c r="D36" s="1435" t="str">
        <f>①海外研修実施希望申込書!E27</f>
        <v>インドネシア・ジャカルタ</v>
      </c>
      <c r="E36" s="1435"/>
      <c r="F36" s="1435"/>
      <c r="G36" s="1435"/>
      <c r="H36" s="1435"/>
      <c r="I36" s="1435"/>
      <c r="J36" s="1435"/>
    </row>
    <row r="37" spans="1:10" ht="21.95" customHeight="1">
      <c r="A37" s="1426"/>
      <c r="B37" s="1433" t="s">
        <v>1326</v>
      </c>
      <c r="C37" s="1434"/>
      <c r="D37" s="800">
        <f>'⑤海外研修実施計画の概要（新興国）'!B13</f>
        <v>45839</v>
      </c>
      <c r="E37" s="490" t="s">
        <v>196</v>
      </c>
      <c r="F37" s="799">
        <f>'⑤海外研修実施計画の概要（新興国）'!G13</f>
        <v>45843</v>
      </c>
      <c r="G37" s="505"/>
      <c r="H37" s="565"/>
      <c r="I37" s="505"/>
      <c r="J37" s="555"/>
    </row>
    <row r="38" spans="1:10" ht="21.95" customHeight="1">
      <c r="A38" s="1427"/>
      <c r="B38" s="1433" t="s">
        <v>1342</v>
      </c>
      <c r="C38" s="1434"/>
      <c r="D38" s="1445">
        <f>'⑩-1出張業務日程表、緊急連絡先（1人目）'!D38</f>
        <v>0</v>
      </c>
      <c r="E38" s="1446"/>
      <c r="F38" s="1446"/>
      <c r="G38" s="1446"/>
      <c r="H38" s="1446"/>
      <c r="I38" s="1446"/>
      <c r="J38" s="1447"/>
    </row>
    <row r="39" spans="1:10" ht="21.95" customHeight="1">
      <c r="A39" s="1448" t="s">
        <v>1142</v>
      </c>
      <c r="B39" s="829" t="s">
        <v>868</v>
      </c>
      <c r="C39" s="1267"/>
      <c r="D39" s="1445" t="str">
        <f>①海外研修実施希望申込書!F11</f>
        <v>株式会社AOTS</v>
      </c>
      <c r="E39" s="1446"/>
      <c r="F39" s="1446"/>
      <c r="G39" s="1446"/>
      <c r="H39" s="1446"/>
      <c r="I39" s="1446"/>
      <c r="J39" s="1447"/>
    </row>
    <row r="40" spans="1:10" ht="21.95" customHeight="1">
      <c r="A40" s="1448"/>
      <c r="B40" s="1433" t="s">
        <v>1341</v>
      </c>
      <c r="C40" s="1434"/>
      <c r="D40" s="1445" t="str">
        <f>①海外研修実施希望申込書!F22</f>
        <v>山田　二郎</v>
      </c>
      <c r="E40" s="1446"/>
      <c r="F40" s="1446"/>
      <c r="G40" s="1446"/>
      <c r="H40" s="1446"/>
      <c r="I40" s="1446"/>
      <c r="J40" s="1447"/>
    </row>
    <row r="41" spans="1:10" ht="21.95" customHeight="1">
      <c r="A41" s="1448"/>
      <c r="B41" s="1433" t="s">
        <v>1143</v>
      </c>
      <c r="C41" s="1434"/>
      <c r="D41" s="1445">
        <f>'⑩-1出張業務日程表、緊急連絡先（1人目）'!D41</f>
        <v>0</v>
      </c>
      <c r="E41" s="1446"/>
      <c r="F41" s="1446"/>
      <c r="G41" s="1446"/>
      <c r="H41" s="1446"/>
      <c r="I41" s="1446"/>
      <c r="J41" s="1447"/>
    </row>
    <row r="42" spans="1:10" ht="21.95" customHeight="1">
      <c r="A42" s="1448"/>
      <c r="B42" s="1433" t="s">
        <v>1144</v>
      </c>
      <c r="C42" s="1434"/>
      <c r="D42" s="1445" t="str">
        <f>①海外研修実施希望申込書!G24</f>
        <v>yamada@aots.co.jp</v>
      </c>
      <c r="E42" s="1446"/>
      <c r="F42" s="1446"/>
      <c r="G42" s="1446"/>
      <c r="H42" s="1446"/>
      <c r="I42" s="1446"/>
      <c r="J42" s="1447"/>
    </row>
    <row r="43" spans="1:10" ht="21.95" customHeight="1">
      <c r="A43" s="1444" t="s">
        <v>1141</v>
      </c>
      <c r="B43" s="1433" t="s">
        <v>1119</v>
      </c>
      <c r="C43" s="1434"/>
      <c r="D43" s="1445" t="str">
        <f>①海外研修実施希望申込書!D68</f>
        <v>Kaigai Kenshu Inc.</v>
      </c>
      <c r="E43" s="1446"/>
      <c r="F43" s="1446"/>
      <c r="G43" s="1446"/>
      <c r="H43" s="1446"/>
      <c r="I43" s="1446"/>
      <c r="J43" s="1447"/>
    </row>
    <row r="44" spans="1:10" ht="21.95" customHeight="1">
      <c r="A44" s="1444"/>
      <c r="B44" s="1433" t="s">
        <v>1341</v>
      </c>
      <c r="C44" s="1434"/>
      <c r="D44" s="1445">
        <f>'⑩-1出張業務日程表、緊急連絡先（1人目）'!D44</f>
        <v>0</v>
      </c>
      <c r="E44" s="1446"/>
      <c r="F44" s="1446"/>
      <c r="G44" s="1446"/>
      <c r="H44" s="1446"/>
      <c r="I44" s="1446"/>
      <c r="J44" s="1447"/>
    </row>
    <row r="45" spans="1:10" ht="21.95" customHeight="1">
      <c r="A45" s="1444"/>
      <c r="B45" s="1433" t="s">
        <v>1143</v>
      </c>
      <c r="C45" s="1434"/>
      <c r="D45" s="1445">
        <f>'⑩-1出張業務日程表、緊急連絡先（1人目）'!D45</f>
        <v>0</v>
      </c>
      <c r="E45" s="1446"/>
      <c r="F45" s="1446"/>
      <c r="G45" s="1446"/>
      <c r="H45" s="1446"/>
      <c r="I45" s="1446"/>
      <c r="J45" s="1447"/>
    </row>
    <row r="46" spans="1:10" ht="21.95" customHeight="1">
      <c r="A46" s="1444"/>
      <c r="B46" s="1433" t="s">
        <v>1144</v>
      </c>
      <c r="C46" s="1434"/>
      <c r="D46" s="1445">
        <f>'⑩-1出張業務日程表、緊急連絡先（1人目）'!D46</f>
        <v>0</v>
      </c>
      <c r="E46" s="1446"/>
      <c r="F46" s="1446"/>
      <c r="G46" s="1446"/>
      <c r="H46" s="1446"/>
      <c r="I46" s="1446"/>
      <c r="J46" s="1447"/>
    </row>
    <row r="47" spans="1:10" ht="18" customHeight="1"/>
  </sheetData>
  <mergeCells count="60">
    <mergeCell ref="A43:A46"/>
    <mergeCell ref="B43:C43"/>
    <mergeCell ref="D43:J43"/>
    <mergeCell ref="B44:C44"/>
    <mergeCell ref="D44:J44"/>
    <mergeCell ref="B45:C45"/>
    <mergeCell ref="D45:J45"/>
    <mergeCell ref="B46:C46"/>
    <mergeCell ref="D46:J46"/>
    <mergeCell ref="A28:A35"/>
    <mergeCell ref="B28:C28"/>
    <mergeCell ref="D28:J28"/>
    <mergeCell ref="B30:C30"/>
    <mergeCell ref="D30:J30"/>
    <mergeCell ref="B31:C31"/>
    <mergeCell ref="D31:J31"/>
    <mergeCell ref="B32:C32"/>
    <mergeCell ref="B33:C33"/>
    <mergeCell ref="D33:J33"/>
    <mergeCell ref="B29:C29"/>
    <mergeCell ref="D29:J29"/>
    <mergeCell ref="B35:C35"/>
    <mergeCell ref="D35:J35"/>
    <mergeCell ref="B34:C34"/>
    <mergeCell ref="D34:J34"/>
    <mergeCell ref="B36:C36"/>
    <mergeCell ref="D36:J36"/>
    <mergeCell ref="B37:C37"/>
    <mergeCell ref="B38:C38"/>
    <mergeCell ref="D38:J38"/>
    <mergeCell ref="A39:A42"/>
    <mergeCell ref="B39:C39"/>
    <mergeCell ref="D39:J39"/>
    <mergeCell ref="B40:C40"/>
    <mergeCell ref="D40:J40"/>
    <mergeCell ref="B41:C41"/>
    <mergeCell ref="D41:J41"/>
    <mergeCell ref="B42:C42"/>
    <mergeCell ref="D42:J42"/>
    <mergeCell ref="D20:J20"/>
    <mergeCell ref="D21:J21"/>
    <mergeCell ref="D23:J23"/>
    <mergeCell ref="D24:J24"/>
    <mergeCell ref="A26:J26"/>
    <mergeCell ref="D10:J10"/>
    <mergeCell ref="A36:A38"/>
    <mergeCell ref="A2:J2"/>
    <mergeCell ref="G5:J5"/>
    <mergeCell ref="B9:C9"/>
    <mergeCell ref="D9:J9"/>
    <mergeCell ref="D22:J22"/>
    <mergeCell ref="D11:J11"/>
    <mergeCell ref="D12:J12"/>
    <mergeCell ref="D13:J13"/>
    <mergeCell ref="D14:J14"/>
    <mergeCell ref="D15:J15"/>
    <mergeCell ref="D16:J16"/>
    <mergeCell ref="D17:J17"/>
    <mergeCell ref="D18:J18"/>
    <mergeCell ref="D19:J19"/>
  </mergeCells>
  <phoneticPr fontId="1"/>
  <dataValidations count="1">
    <dataValidation type="list" allowBlank="1" showInputMessage="1" showErrorMessage="1" sqref="D29:J29" xr:uid="{1AAFB67D-9CAE-49AD-9E2E-A95F1829ABFA}">
      <formula1>$Q$2:$Q$4</formula1>
    </dataValidation>
  </dataValidations>
  <printOptions horizontalCentered="1"/>
  <pageMargins left="0.31496062992125984" right="0.31496062992125984" top="0.74803149606299213" bottom="0.55118110236220474" header="0.31496062992125984" footer="0.31496062992125984"/>
  <pageSetup paperSize="9" scale="92" orientation="portrait" blackAndWhite="1" r:id="rId1"/>
  <drawing r:id="rId2"/>
  <legacyDrawing r:id="rId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79093-B643-49F1-BA1D-CEF2742E9F29}">
  <sheetPr codeName="Sheet28">
    <tabColor theme="9" tint="0.59999389629810485"/>
  </sheetPr>
  <dimension ref="A1:Q47"/>
  <sheetViews>
    <sheetView showGridLines="0" showZeros="0" view="pageBreakPreview" topLeftCell="A10" zoomScaleNormal="100" zoomScaleSheetLayoutView="100" workbookViewId="0">
      <selection activeCell="A6" sqref="A6:K6"/>
    </sheetView>
  </sheetViews>
  <sheetFormatPr defaultColWidth="9" defaultRowHeight="17.25" customHeight="1"/>
  <cols>
    <col min="1" max="1" width="3.875" style="174" customWidth="1"/>
    <col min="2" max="2" width="14.875" style="174" customWidth="1"/>
    <col min="3" max="3" width="5.375" style="174" bestFit="1" customWidth="1"/>
    <col min="4" max="4" width="14.625" style="174" customWidth="1"/>
    <col min="5" max="5" width="3.375" style="174" bestFit="1" customWidth="1"/>
    <col min="6" max="6" width="14.625" style="174" customWidth="1"/>
    <col min="7" max="7" width="3.375" style="174" customWidth="1"/>
    <col min="8" max="8" width="3.5" style="174" customWidth="1"/>
    <col min="9" max="9" width="3.375" style="174" customWidth="1"/>
    <col min="10" max="10" width="20.25" style="174" customWidth="1"/>
    <col min="11" max="16384" width="9" style="174"/>
  </cols>
  <sheetData>
    <row r="1" spans="1:17" ht="17.25" customHeight="1">
      <c r="B1" s="491"/>
    </row>
    <row r="2" spans="1:17" ht="17.25" customHeight="1">
      <c r="A2" s="1388" t="s">
        <v>1351</v>
      </c>
      <c r="B2" s="1388"/>
      <c r="C2" s="1388"/>
      <c r="D2" s="1388"/>
      <c r="E2" s="1388"/>
      <c r="F2" s="1388"/>
      <c r="G2" s="1388"/>
      <c r="H2" s="1388"/>
      <c r="I2" s="1388"/>
      <c r="J2" s="1388"/>
      <c r="Q2" s="585" t="s">
        <v>1329</v>
      </c>
    </row>
    <row r="3" spans="1:17" ht="17.25" customHeight="1">
      <c r="B3" s="721"/>
      <c r="C3" s="815"/>
      <c r="D3" s="815"/>
      <c r="E3" s="815"/>
      <c r="F3" s="815"/>
      <c r="G3" s="815"/>
      <c r="H3" s="815"/>
      <c r="I3" s="721"/>
      <c r="J3" s="721"/>
      <c r="Q3" s="585" t="s">
        <v>1330</v>
      </c>
    </row>
    <row r="4" spans="1:17" ht="17.25" customHeight="1">
      <c r="Q4" s="585" t="s">
        <v>1328</v>
      </c>
    </row>
    <row r="5" spans="1:17" ht="21.75" customHeight="1">
      <c r="F5" s="504" t="s">
        <v>369</v>
      </c>
      <c r="G5" s="1194"/>
      <c r="H5" s="1430"/>
      <c r="I5" s="1430"/>
      <c r="J5" s="1430"/>
    </row>
    <row r="6" spans="1:17" ht="21.75" hidden="1" customHeight="1">
      <c r="F6" s="492" t="s">
        <v>370</v>
      </c>
      <c r="G6" s="492"/>
      <c r="H6" s="492"/>
      <c r="I6" s="492"/>
      <c r="J6" s="494" t="s">
        <v>379</v>
      </c>
    </row>
    <row r="8" spans="1:17" ht="17.25" customHeight="1">
      <c r="B8" s="411"/>
    </row>
    <row r="9" spans="1:17" ht="23.25" customHeight="1">
      <c r="A9" s="496"/>
      <c r="B9" s="1431" t="s">
        <v>91</v>
      </c>
      <c r="C9" s="1431"/>
      <c r="D9" s="1431" t="s">
        <v>374</v>
      </c>
      <c r="E9" s="1431"/>
      <c r="F9" s="1431"/>
      <c r="G9" s="1431"/>
      <c r="H9" s="1431"/>
      <c r="I9" s="1431"/>
      <c r="J9" s="1431"/>
    </row>
    <row r="10" spans="1:17" ht="23.25" customHeight="1">
      <c r="A10" s="496">
        <v>1</v>
      </c>
      <c r="B10" s="696"/>
      <c r="C10" s="583">
        <f t="shared" ref="C10:C24" si="0">B10</f>
        <v>0</v>
      </c>
      <c r="D10" s="1428" t="s">
        <v>1124</v>
      </c>
      <c r="E10" s="1429"/>
      <c r="F10" s="1429"/>
      <c r="G10" s="1429"/>
      <c r="H10" s="1429"/>
      <c r="I10" s="1429"/>
      <c r="J10" s="1416"/>
    </row>
    <row r="11" spans="1:17" ht="23.25" customHeight="1">
      <c r="A11" s="496">
        <v>2</v>
      </c>
      <c r="B11" s="503">
        <f>B10+1</f>
        <v>1</v>
      </c>
      <c r="C11" s="498">
        <f t="shared" si="0"/>
        <v>1</v>
      </c>
      <c r="D11" s="1417" t="s">
        <v>1125</v>
      </c>
      <c r="E11" s="1417"/>
      <c r="F11" s="1417"/>
      <c r="G11" s="1417"/>
      <c r="H11" s="1417"/>
      <c r="I11" s="1417"/>
      <c r="J11" s="1417"/>
    </row>
    <row r="12" spans="1:17" ht="23.25" customHeight="1">
      <c r="A12" s="496">
        <v>3</v>
      </c>
      <c r="B12" s="503">
        <f t="shared" ref="B12:B24" si="1">B11+1</f>
        <v>2</v>
      </c>
      <c r="C12" s="498">
        <f t="shared" si="0"/>
        <v>2</v>
      </c>
      <c r="D12" s="1417" t="s">
        <v>1126</v>
      </c>
      <c r="E12" s="1417"/>
      <c r="F12" s="1417"/>
      <c r="G12" s="1417"/>
      <c r="H12" s="1417"/>
      <c r="I12" s="1417"/>
      <c r="J12" s="1417"/>
    </row>
    <row r="13" spans="1:17" ht="23.25" customHeight="1">
      <c r="A13" s="496">
        <v>4</v>
      </c>
      <c r="B13" s="503">
        <f t="shared" si="1"/>
        <v>3</v>
      </c>
      <c r="C13" s="498">
        <f t="shared" si="0"/>
        <v>3</v>
      </c>
      <c r="D13" s="1417" t="s">
        <v>1127</v>
      </c>
      <c r="E13" s="1417"/>
      <c r="F13" s="1417"/>
      <c r="G13" s="1417"/>
      <c r="H13" s="1417"/>
      <c r="I13" s="1417"/>
      <c r="J13" s="1417"/>
    </row>
    <row r="14" spans="1:17" ht="23.25" customHeight="1">
      <c r="A14" s="496">
        <v>5</v>
      </c>
      <c r="B14" s="503">
        <f t="shared" si="1"/>
        <v>4</v>
      </c>
      <c r="C14" s="498">
        <f t="shared" si="0"/>
        <v>4</v>
      </c>
      <c r="D14" s="1417" t="s">
        <v>1128</v>
      </c>
      <c r="E14" s="1417"/>
      <c r="F14" s="1417"/>
      <c r="G14" s="1417"/>
      <c r="H14" s="1417"/>
      <c r="I14" s="1417"/>
      <c r="J14" s="1417"/>
    </row>
    <row r="15" spans="1:17" ht="23.25" customHeight="1">
      <c r="A15" s="496">
        <v>6</v>
      </c>
      <c r="B15" s="503">
        <f t="shared" si="1"/>
        <v>5</v>
      </c>
      <c r="C15" s="498">
        <f t="shared" si="0"/>
        <v>5</v>
      </c>
      <c r="D15" s="1417" t="s">
        <v>1128</v>
      </c>
      <c r="E15" s="1417"/>
      <c r="F15" s="1417"/>
      <c r="G15" s="1417"/>
      <c r="H15" s="1417"/>
      <c r="I15" s="1417"/>
      <c r="J15" s="1417"/>
    </row>
    <row r="16" spans="1:17" ht="23.25" customHeight="1">
      <c r="A16" s="496">
        <v>7</v>
      </c>
      <c r="B16" s="503">
        <f t="shared" si="1"/>
        <v>6</v>
      </c>
      <c r="C16" s="498">
        <f t="shared" si="0"/>
        <v>6</v>
      </c>
      <c r="D16" s="1417" t="s">
        <v>1129</v>
      </c>
      <c r="E16" s="1417"/>
      <c r="F16" s="1417"/>
      <c r="G16" s="1417"/>
      <c r="H16" s="1417"/>
      <c r="I16" s="1417"/>
      <c r="J16" s="1417"/>
    </row>
    <row r="17" spans="1:10" ht="23.25" customHeight="1">
      <c r="A17" s="496">
        <v>8</v>
      </c>
      <c r="B17" s="503">
        <f t="shared" si="1"/>
        <v>7</v>
      </c>
      <c r="C17" s="498">
        <f t="shared" si="0"/>
        <v>7</v>
      </c>
      <c r="D17" s="1417" t="s">
        <v>1130</v>
      </c>
      <c r="E17" s="1417"/>
      <c r="F17" s="1417"/>
      <c r="G17" s="1417"/>
      <c r="H17" s="1417"/>
      <c r="I17" s="1417"/>
      <c r="J17" s="1417"/>
    </row>
    <row r="18" spans="1:10" ht="23.25" customHeight="1">
      <c r="A18" s="496">
        <v>9</v>
      </c>
      <c r="B18" s="503">
        <f t="shared" si="1"/>
        <v>8</v>
      </c>
      <c r="C18" s="498">
        <f t="shared" si="0"/>
        <v>8</v>
      </c>
      <c r="D18" s="1417" t="s">
        <v>1131</v>
      </c>
      <c r="E18" s="1417"/>
      <c r="F18" s="1417"/>
      <c r="G18" s="1417"/>
      <c r="H18" s="1417"/>
      <c r="I18" s="1417"/>
      <c r="J18" s="1417"/>
    </row>
    <row r="19" spans="1:10" ht="23.1" customHeight="1">
      <c r="A19" s="496">
        <v>10</v>
      </c>
      <c r="B19" s="503">
        <f t="shared" si="1"/>
        <v>9</v>
      </c>
      <c r="C19" s="498">
        <f t="shared" si="0"/>
        <v>9</v>
      </c>
      <c r="D19" s="1417" t="s">
        <v>1132</v>
      </c>
      <c r="E19" s="1417"/>
      <c r="F19" s="1417"/>
      <c r="G19" s="1417"/>
      <c r="H19" s="1417"/>
      <c r="I19" s="1417"/>
      <c r="J19" s="1417"/>
    </row>
    <row r="20" spans="1:10" ht="23.25" hidden="1" customHeight="1">
      <c r="A20" s="496">
        <v>11</v>
      </c>
      <c r="B20" s="503">
        <f t="shared" si="1"/>
        <v>10</v>
      </c>
      <c r="C20" s="498">
        <f t="shared" si="0"/>
        <v>10</v>
      </c>
      <c r="D20" s="1432"/>
      <c r="E20" s="1432"/>
      <c r="F20" s="1432"/>
      <c r="G20" s="1432"/>
      <c r="H20" s="1432"/>
      <c r="I20" s="1432"/>
      <c r="J20" s="1432"/>
    </row>
    <row r="21" spans="1:10" ht="23.25" hidden="1" customHeight="1">
      <c r="A21" s="496">
        <v>12</v>
      </c>
      <c r="B21" s="503">
        <f t="shared" si="1"/>
        <v>11</v>
      </c>
      <c r="C21" s="498">
        <f t="shared" si="0"/>
        <v>11</v>
      </c>
      <c r="D21" s="1432"/>
      <c r="E21" s="1432"/>
      <c r="F21" s="1432"/>
      <c r="G21" s="1432"/>
      <c r="H21" s="1432"/>
      <c r="I21" s="1432"/>
      <c r="J21" s="1432"/>
    </row>
    <row r="22" spans="1:10" ht="23.25" hidden="1" customHeight="1">
      <c r="A22" s="496">
        <v>13</v>
      </c>
      <c r="B22" s="503">
        <f t="shared" si="1"/>
        <v>12</v>
      </c>
      <c r="C22" s="498">
        <f t="shared" si="0"/>
        <v>12</v>
      </c>
      <c r="D22" s="1432"/>
      <c r="E22" s="1432"/>
      <c r="F22" s="1432"/>
      <c r="G22" s="1432"/>
      <c r="H22" s="1432"/>
      <c r="I22" s="1432"/>
      <c r="J22" s="1432"/>
    </row>
    <row r="23" spans="1:10" ht="23.25" hidden="1" customHeight="1">
      <c r="A23" s="496">
        <v>14</v>
      </c>
      <c r="B23" s="503">
        <f t="shared" si="1"/>
        <v>13</v>
      </c>
      <c r="C23" s="498">
        <f t="shared" si="0"/>
        <v>13</v>
      </c>
      <c r="D23" s="1432"/>
      <c r="E23" s="1432"/>
      <c r="F23" s="1432"/>
      <c r="G23" s="1432"/>
      <c r="H23" s="1432"/>
      <c r="I23" s="1432"/>
      <c r="J23" s="1432"/>
    </row>
    <row r="24" spans="1:10" ht="23.25" hidden="1" customHeight="1">
      <c r="A24" s="496">
        <v>15</v>
      </c>
      <c r="B24" s="503">
        <f t="shared" si="1"/>
        <v>14</v>
      </c>
      <c r="C24" s="498">
        <f t="shared" si="0"/>
        <v>14</v>
      </c>
      <c r="D24" s="1432"/>
      <c r="E24" s="1432"/>
      <c r="F24" s="1432"/>
      <c r="G24" s="1432"/>
      <c r="H24" s="1432"/>
      <c r="I24" s="1432"/>
      <c r="J24" s="1432"/>
    </row>
    <row r="25" spans="1:10" ht="23.25" customHeight="1">
      <c r="D25" s="499"/>
      <c r="J25" s="500"/>
    </row>
    <row r="26" spans="1:10" ht="23.25" customHeight="1">
      <c r="A26" s="1388" t="s">
        <v>1140</v>
      </c>
      <c r="B26" s="1388"/>
      <c r="C26" s="1388"/>
      <c r="D26" s="1388"/>
      <c r="E26" s="1388"/>
      <c r="F26" s="1388"/>
      <c r="G26" s="1388"/>
      <c r="H26" s="1388"/>
      <c r="I26" s="1388"/>
      <c r="J26" s="1388"/>
    </row>
    <row r="28" spans="1:10" ht="21.95" customHeight="1">
      <c r="A28" s="1448" t="s">
        <v>1121</v>
      </c>
      <c r="B28" s="830" t="s">
        <v>25</v>
      </c>
      <c r="C28" s="830"/>
      <c r="D28" s="1445">
        <f>G5</f>
        <v>0</v>
      </c>
      <c r="E28" s="1449"/>
      <c r="F28" s="1449"/>
      <c r="G28" s="1449"/>
      <c r="H28" s="1449"/>
      <c r="I28" s="1449"/>
      <c r="J28" s="1450"/>
    </row>
    <row r="29" spans="1:10" ht="21.95" customHeight="1">
      <c r="A29" s="1448"/>
      <c r="B29" s="829" t="s">
        <v>1331</v>
      </c>
      <c r="C29" s="1267"/>
      <c r="D29" s="1436"/>
      <c r="E29" s="1437"/>
      <c r="F29" s="1437"/>
      <c r="G29" s="1437"/>
      <c r="H29" s="1437"/>
      <c r="I29" s="1437"/>
      <c r="J29" s="1438"/>
    </row>
    <row r="30" spans="1:10" ht="21.95" customHeight="1">
      <c r="A30" s="1448"/>
      <c r="B30" s="1442" t="s">
        <v>1120</v>
      </c>
      <c r="C30" s="1442"/>
      <c r="D30" s="1439"/>
      <c r="E30" s="1440"/>
      <c r="F30" s="1440"/>
      <c r="G30" s="1440"/>
      <c r="H30" s="1440"/>
      <c r="I30" s="1440"/>
      <c r="J30" s="1441"/>
    </row>
    <row r="31" spans="1:10" ht="21.95" customHeight="1">
      <c r="A31" s="1448"/>
      <c r="B31" s="1433" t="s">
        <v>1314</v>
      </c>
      <c r="C31" s="1434"/>
      <c r="D31" s="1439"/>
      <c r="E31" s="1440"/>
      <c r="F31" s="1440"/>
      <c r="G31" s="1440"/>
      <c r="H31" s="1440"/>
      <c r="I31" s="1440"/>
      <c r="J31" s="1441"/>
    </row>
    <row r="32" spans="1:10" ht="21.95" customHeight="1">
      <c r="A32" s="1448"/>
      <c r="B32" s="1433" t="s">
        <v>1324</v>
      </c>
      <c r="C32" s="1434"/>
      <c r="D32" s="796" t="s">
        <v>1327</v>
      </c>
      <c r="E32" s="794" t="s">
        <v>1325</v>
      </c>
      <c r="F32" s="797" t="s">
        <v>1327</v>
      </c>
      <c r="G32" s="794"/>
      <c r="H32" s="794"/>
      <c r="I32" s="794"/>
      <c r="J32" s="795"/>
    </row>
    <row r="33" spans="1:10" ht="21.95" customHeight="1">
      <c r="A33" s="1448"/>
      <c r="B33" s="1433" t="s">
        <v>1343</v>
      </c>
      <c r="C33" s="1434"/>
      <c r="D33" s="1439"/>
      <c r="E33" s="1440"/>
      <c r="F33" s="1440"/>
      <c r="G33" s="1440"/>
      <c r="H33" s="1440"/>
      <c r="I33" s="1440"/>
      <c r="J33" s="1441"/>
    </row>
    <row r="34" spans="1:10" ht="21.95" customHeight="1">
      <c r="A34" s="1448"/>
      <c r="B34" s="1433" t="s">
        <v>1118</v>
      </c>
      <c r="C34" s="1434"/>
      <c r="D34" s="1439"/>
      <c r="E34" s="1440"/>
      <c r="F34" s="1440"/>
      <c r="G34" s="1440"/>
      <c r="H34" s="1440"/>
      <c r="I34" s="1440"/>
      <c r="J34" s="1441"/>
    </row>
    <row r="35" spans="1:10" ht="21.95" customHeight="1">
      <c r="A35" s="1448"/>
      <c r="B35" s="1433" t="s">
        <v>1361</v>
      </c>
      <c r="C35" s="1434"/>
      <c r="D35" s="1439"/>
      <c r="E35" s="1440"/>
      <c r="F35" s="1440"/>
      <c r="G35" s="1440"/>
      <c r="H35" s="1440"/>
      <c r="I35" s="1440"/>
      <c r="J35" s="1441"/>
    </row>
    <row r="36" spans="1:10" ht="21.95" customHeight="1">
      <c r="A36" s="1425" t="s">
        <v>1123</v>
      </c>
      <c r="B36" s="1433" t="s">
        <v>1122</v>
      </c>
      <c r="C36" s="1434"/>
      <c r="D36" s="1435" t="str">
        <f>①海外研修実施希望申込書!E27</f>
        <v>インドネシア・ジャカルタ</v>
      </c>
      <c r="E36" s="1435"/>
      <c r="F36" s="1435"/>
      <c r="G36" s="1435"/>
      <c r="H36" s="1435"/>
      <c r="I36" s="1435"/>
      <c r="J36" s="1435"/>
    </row>
    <row r="37" spans="1:10" ht="21.95" customHeight="1">
      <c r="A37" s="1426"/>
      <c r="B37" s="1433" t="s">
        <v>1326</v>
      </c>
      <c r="C37" s="1434"/>
      <c r="D37" s="800">
        <f>'⑤海外研修実施計画の概要（新興国）'!B13</f>
        <v>45839</v>
      </c>
      <c r="E37" s="490" t="s">
        <v>196</v>
      </c>
      <c r="F37" s="799">
        <f>'⑤海外研修実施計画の概要（新興国）'!G13</f>
        <v>45843</v>
      </c>
      <c r="G37" s="505"/>
      <c r="H37" s="565"/>
      <c r="I37" s="505"/>
      <c r="J37" s="555"/>
    </row>
    <row r="38" spans="1:10" ht="21.95" customHeight="1">
      <c r="A38" s="1427"/>
      <c r="B38" s="1433" t="s">
        <v>1342</v>
      </c>
      <c r="C38" s="1434"/>
      <c r="D38" s="1445">
        <f>'⑩-1出張業務日程表、緊急連絡先（1人目）'!D38</f>
        <v>0</v>
      </c>
      <c r="E38" s="1446"/>
      <c r="F38" s="1446"/>
      <c r="G38" s="1446"/>
      <c r="H38" s="1446"/>
      <c r="I38" s="1446"/>
      <c r="J38" s="1447"/>
    </row>
    <row r="39" spans="1:10" ht="21.95" customHeight="1">
      <c r="A39" s="1448" t="s">
        <v>1142</v>
      </c>
      <c r="B39" s="829" t="s">
        <v>868</v>
      </c>
      <c r="C39" s="1267"/>
      <c r="D39" s="1445" t="str">
        <f>①海外研修実施希望申込書!F11</f>
        <v>株式会社AOTS</v>
      </c>
      <c r="E39" s="1446"/>
      <c r="F39" s="1446"/>
      <c r="G39" s="1446"/>
      <c r="H39" s="1446"/>
      <c r="I39" s="1446"/>
      <c r="J39" s="1447"/>
    </row>
    <row r="40" spans="1:10" ht="21.95" customHeight="1">
      <c r="A40" s="1448"/>
      <c r="B40" s="1433" t="s">
        <v>1341</v>
      </c>
      <c r="C40" s="1434"/>
      <c r="D40" s="1445" t="str">
        <f>①海外研修実施希望申込書!F22</f>
        <v>山田　二郎</v>
      </c>
      <c r="E40" s="1446"/>
      <c r="F40" s="1446"/>
      <c r="G40" s="1446"/>
      <c r="H40" s="1446"/>
      <c r="I40" s="1446"/>
      <c r="J40" s="1447"/>
    </row>
    <row r="41" spans="1:10" ht="21.95" customHeight="1">
      <c r="A41" s="1448"/>
      <c r="B41" s="1433" t="s">
        <v>1143</v>
      </c>
      <c r="C41" s="1434"/>
      <c r="D41" s="1445">
        <f>'⑩-1出張業務日程表、緊急連絡先（1人目）'!D41</f>
        <v>0</v>
      </c>
      <c r="E41" s="1446"/>
      <c r="F41" s="1446"/>
      <c r="G41" s="1446"/>
      <c r="H41" s="1446"/>
      <c r="I41" s="1446"/>
      <c r="J41" s="1447"/>
    </row>
    <row r="42" spans="1:10" ht="21.95" customHeight="1">
      <c r="A42" s="1448"/>
      <c r="B42" s="1433" t="s">
        <v>1144</v>
      </c>
      <c r="C42" s="1434"/>
      <c r="D42" s="1445" t="str">
        <f>①海外研修実施希望申込書!G24</f>
        <v>yamada@aots.co.jp</v>
      </c>
      <c r="E42" s="1446"/>
      <c r="F42" s="1446"/>
      <c r="G42" s="1446"/>
      <c r="H42" s="1446"/>
      <c r="I42" s="1446"/>
      <c r="J42" s="1447"/>
    </row>
    <row r="43" spans="1:10" ht="21.95" customHeight="1">
      <c r="A43" s="1444" t="s">
        <v>1141</v>
      </c>
      <c r="B43" s="1433" t="s">
        <v>1119</v>
      </c>
      <c r="C43" s="1434"/>
      <c r="D43" s="1445" t="str">
        <f>①海外研修実施希望申込書!D68</f>
        <v>Kaigai Kenshu Inc.</v>
      </c>
      <c r="E43" s="1446"/>
      <c r="F43" s="1446"/>
      <c r="G43" s="1446"/>
      <c r="H43" s="1446"/>
      <c r="I43" s="1446"/>
      <c r="J43" s="1447"/>
    </row>
    <row r="44" spans="1:10" ht="21.95" customHeight="1">
      <c r="A44" s="1444"/>
      <c r="B44" s="1433" t="s">
        <v>1341</v>
      </c>
      <c r="C44" s="1434"/>
      <c r="D44" s="1445">
        <f>'⑩-1出張業務日程表、緊急連絡先（1人目）'!D44</f>
        <v>0</v>
      </c>
      <c r="E44" s="1446"/>
      <c r="F44" s="1446"/>
      <c r="G44" s="1446"/>
      <c r="H44" s="1446"/>
      <c r="I44" s="1446"/>
      <c r="J44" s="1447"/>
    </row>
    <row r="45" spans="1:10" ht="21.95" customHeight="1">
      <c r="A45" s="1444"/>
      <c r="B45" s="1433" t="s">
        <v>1143</v>
      </c>
      <c r="C45" s="1434"/>
      <c r="D45" s="1445">
        <f>'⑩-1出張業務日程表、緊急連絡先（1人目）'!D45</f>
        <v>0</v>
      </c>
      <c r="E45" s="1446"/>
      <c r="F45" s="1446"/>
      <c r="G45" s="1446"/>
      <c r="H45" s="1446"/>
      <c r="I45" s="1446"/>
      <c r="J45" s="1447"/>
    </row>
    <row r="46" spans="1:10" ht="21.95" customHeight="1">
      <c r="A46" s="1444"/>
      <c r="B46" s="1433" t="s">
        <v>1144</v>
      </c>
      <c r="C46" s="1434"/>
      <c r="D46" s="1445">
        <f>'⑩-1出張業務日程表、緊急連絡先（1人目）'!D46</f>
        <v>0</v>
      </c>
      <c r="E46" s="1446"/>
      <c r="F46" s="1446"/>
      <c r="G46" s="1446"/>
      <c r="H46" s="1446"/>
      <c r="I46" s="1446"/>
      <c r="J46" s="1447"/>
    </row>
    <row r="47" spans="1:10" ht="18" customHeight="1"/>
  </sheetData>
  <mergeCells count="60">
    <mergeCell ref="A43:A46"/>
    <mergeCell ref="B43:C43"/>
    <mergeCell ref="D43:J43"/>
    <mergeCell ref="B44:C44"/>
    <mergeCell ref="D44:J44"/>
    <mergeCell ref="B45:C45"/>
    <mergeCell ref="D45:J45"/>
    <mergeCell ref="B46:C46"/>
    <mergeCell ref="D46:J46"/>
    <mergeCell ref="A28:A35"/>
    <mergeCell ref="B28:C28"/>
    <mergeCell ref="D28:J28"/>
    <mergeCell ref="B30:C30"/>
    <mergeCell ref="D30:J30"/>
    <mergeCell ref="B31:C31"/>
    <mergeCell ref="D31:J31"/>
    <mergeCell ref="B32:C32"/>
    <mergeCell ref="B33:C33"/>
    <mergeCell ref="D33:J33"/>
    <mergeCell ref="B29:C29"/>
    <mergeCell ref="D29:J29"/>
    <mergeCell ref="B35:C35"/>
    <mergeCell ref="D35:J35"/>
    <mergeCell ref="B34:C34"/>
    <mergeCell ref="D34:J34"/>
    <mergeCell ref="B36:C36"/>
    <mergeCell ref="D36:J36"/>
    <mergeCell ref="B37:C37"/>
    <mergeCell ref="B38:C38"/>
    <mergeCell ref="D38:J38"/>
    <mergeCell ref="A39:A42"/>
    <mergeCell ref="B39:C39"/>
    <mergeCell ref="D39:J39"/>
    <mergeCell ref="B40:C40"/>
    <mergeCell ref="D40:J40"/>
    <mergeCell ref="B41:C41"/>
    <mergeCell ref="D41:J41"/>
    <mergeCell ref="B42:C42"/>
    <mergeCell ref="D42:J42"/>
    <mergeCell ref="D20:J20"/>
    <mergeCell ref="D21:J21"/>
    <mergeCell ref="D23:J23"/>
    <mergeCell ref="D24:J24"/>
    <mergeCell ref="A26:J26"/>
    <mergeCell ref="D10:J10"/>
    <mergeCell ref="A36:A38"/>
    <mergeCell ref="A2:J2"/>
    <mergeCell ref="G5:J5"/>
    <mergeCell ref="B9:C9"/>
    <mergeCell ref="D9:J9"/>
    <mergeCell ref="D22:J22"/>
    <mergeCell ref="D11:J11"/>
    <mergeCell ref="D12:J12"/>
    <mergeCell ref="D13:J13"/>
    <mergeCell ref="D14:J14"/>
    <mergeCell ref="D15:J15"/>
    <mergeCell ref="D16:J16"/>
    <mergeCell ref="D17:J17"/>
    <mergeCell ref="D18:J18"/>
    <mergeCell ref="D19:J19"/>
  </mergeCells>
  <phoneticPr fontId="1"/>
  <dataValidations count="1">
    <dataValidation type="list" allowBlank="1" showInputMessage="1" showErrorMessage="1" sqref="D29:J29" xr:uid="{E57473DF-A314-47F2-9216-58697668C99D}">
      <formula1>$Q$2:$Q$4</formula1>
    </dataValidation>
  </dataValidations>
  <printOptions horizontalCentered="1"/>
  <pageMargins left="0.31496062992125984" right="0.31496062992125984" top="0.74803149606299213" bottom="0.55118110236220474" header="0.31496062992125984" footer="0.31496062992125984"/>
  <pageSetup paperSize="9" scale="92" orientation="portrait" blackAndWhite="1"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1394B-35B8-408D-BF9A-1295A29D4B50}">
  <sheetPr codeName="Sheet3">
    <tabColor theme="5" tint="0.39997558519241921"/>
    <pageSetUpPr fitToPage="1"/>
  </sheetPr>
  <dimension ref="A1:Q42"/>
  <sheetViews>
    <sheetView showGridLines="0" showZeros="0" view="pageBreakPreview" topLeftCell="A4" zoomScaleNormal="100" zoomScaleSheetLayoutView="100" workbookViewId="0">
      <selection activeCell="A5" sqref="A5:K5"/>
    </sheetView>
  </sheetViews>
  <sheetFormatPr defaultColWidth="9" defaultRowHeight="13.5"/>
  <cols>
    <col min="1" max="2" width="9" style="3" customWidth="1"/>
    <col min="3" max="3" width="3.25" style="3" customWidth="1"/>
    <col min="4" max="4" width="9" style="3" customWidth="1"/>
    <col min="5" max="5" width="3.875" style="3" customWidth="1"/>
    <col min="6" max="6" width="9" style="3" customWidth="1"/>
    <col min="7" max="7" width="9.875" style="3" customWidth="1"/>
    <col min="8" max="9" width="9" style="3" customWidth="1"/>
    <col min="10" max="11" width="4.25" style="3" customWidth="1"/>
    <col min="12" max="12" width="2.375" style="3" customWidth="1"/>
    <col min="13" max="16384" width="9" style="3"/>
  </cols>
  <sheetData>
    <row r="1" spans="1:17" s="283" customFormat="1" ht="33" hidden="1" customHeight="1" thickBot="1">
      <c r="A1" s="281" t="s">
        <v>756</v>
      </c>
      <c r="B1" s="282"/>
      <c r="J1" s="73" t="s">
        <v>757</v>
      </c>
      <c r="M1" s="284"/>
      <c r="N1" s="284"/>
      <c r="O1" s="284"/>
      <c r="P1" s="284"/>
      <c r="Q1" s="284"/>
    </row>
    <row r="2" spans="1:17" s="283" customFormat="1" ht="12" hidden="1">
      <c r="A2" s="285"/>
      <c r="B2" s="286"/>
      <c r="C2" s="286"/>
      <c r="O2" s="287"/>
      <c r="P2" s="287"/>
      <c r="Q2" s="287"/>
    </row>
    <row r="3" spans="1:17" s="283" customFormat="1" ht="12" hidden="1" customHeight="1">
      <c r="A3" s="287"/>
      <c r="B3" s="286"/>
      <c r="C3" s="286"/>
      <c r="O3" s="287"/>
      <c r="P3" s="287"/>
      <c r="Q3" s="288" t="s">
        <v>758</v>
      </c>
    </row>
    <row r="4" spans="1:17" ht="3" customHeight="1"/>
    <row r="5" spans="1:17" ht="18" customHeight="1">
      <c r="A5" s="983" t="s">
        <v>759</v>
      </c>
      <c r="B5" s="984"/>
      <c r="C5" s="984"/>
      <c r="D5" s="984"/>
      <c r="E5" s="984"/>
      <c r="F5" s="984"/>
      <c r="G5" s="984"/>
      <c r="H5" s="984"/>
      <c r="I5" s="984"/>
      <c r="J5" s="984"/>
      <c r="K5" s="985"/>
      <c r="L5" s="289"/>
    </row>
    <row r="6" spans="1:17" ht="9" customHeight="1">
      <c r="A6" s="315"/>
      <c r="B6" s="316"/>
      <c r="C6" s="316"/>
      <c r="D6" s="316"/>
      <c r="E6" s="316"/>
      <c r="F6" s="316"/>
      <c r="G6" s="316"/>
      <c r="H6" s="316"/>
      <c r="I6" s="316"/>
      <c r="J6" s="316"/>
      <c r="K6" s="317"/>
      <c r="L6" s="289"/>
    </row>
    <row r="7" spans="1:17" s="174" customFormat="1" ht="20.25" customHeight="1">
      <c r="A7" s="986" t="s">
        <v>810</v>
      </c>
      <c r="B7" s="987"/>
      <c r="C7" s="987"/>
      <c r="D7" s="987"/>
      <c r="E7" s="987"/>
      <c r="F7" s="987"/>
      <c r="G7" s="987"/>
      <c r="H7" s="987"/>
      <c r="I7" s="987"/>
      <c r="J7" s="987"/>
      <c r="K7" s="988"/>
      <c r="L7" s="290"/>
    </row>
    <row r="8" spans="1:17" s="174" customFormat="1" ht="38.25" customHeight="1">
      <c r="A8" s="986" t="s">
        <v>769</v>
      </c>
      <c r="B8" s="987"/>
      <c r="C8" s="987"/>
      <c r="D8" s="987"/>
      <c r="E8" s="987"/>
      <c r="F8" s="987"/>
      <c r="G8" s="987"/>
      <c r="H8" s="987"/>
      <c r="I8" s="987"/>
      <c r="J8" s="987"/>
      <c r="K8" s="988"/>
      <c r="L8" s="290"/>
    </row>
    <row r="9" spans="1:17" ht="33" customHeight="1">
      <c r="A9" s="291" t="s">
        <v>35</v>
      </c>
      <c r="B9" s="989" t="str">
        <f>①海外研修実施希望申込書!F11</f>
        <v>株式会社AOTS</v>
      </c>
      <c r="C9" s="990"/>
      <c r="D9" s="990"/>
      <c r="E9" s="990"/>
      <c r="F9" s="990"/>
      <c r="G9" s="990"/>
      <c r="H9" s="990"/>
      <c r="I9" s="990"/>
      <c r="J9" s="990"/>
      <c r="K9" s="991"/>
      <c r="L9" s="292"/>
    </row>
    <row r="10" spans="1:17" ht="10.5" customHeight="1">
      <c r="A10" s="293"/>
      <c r="B10" s="292"/>
      <c r="C10" s="292"/>
      <c r="D10" s="292"/>
      <c r="E10" s="292"/>
      <c r="F10" s="292"/>
      <c r="G10" s="292"/>
      <c r="H10" s="294"/>
      <c r="I10" s="292"/>
      <c r="J10" s="292"/>
      <c r="K10" s="295"/>
      <c r="L10" s="292"/>
    </row>
    <row r="11" spans="1:17" ht="15" customHeight="1">
      <c r="A11" s="992" t="s">
        <v>770</v>
      </c>
      <c r="B11" s="993"/>
      <c r="C11" s="993"/>
      <c r="D11" s="993"/>
      <c r="E11" s="993"/>
      <c r="F11" s="993"/>
      <c r="G11" s="993"/>
      <c r="H11" s="993"/>
      <c r="I11" s="993"/>
      <c r="J11" s="993"/>
      <c r="K11" s="994"/>
      <c r="L11" s="296"/>
    </row>
    <row r="12" spans="1:17" ht="4.5" customHeight="1">
      <c r="A12" s="297"/>
      <c r="B12" s="298"/>
      <c r="C12" s="298"/>
      <c r="D12" s="298"/>
      <c r="E12" s="298"/>
      <c r="F12" s="298"/>
      <c r="G12" s="298"/>
      <c r="H12" s="298"/>
      <c r="I12" s="298"/>
      <c r="J12" s="298"/>
      <c r="K12" s="299"/>
      <c r="L12" s="296"/>
    </row>
    <row r="13" spans="1:17" s="92" customFormat="1" ht="16.5" customHeight="1">
      <c r="A13" s="953" t="s">
        <v>805</v>
      </c>
      <c r="B13" s="954"/>
      <c r="C13" s="954"/>
      <c r="D13" s="954"/>
      <c r="E13" s="954"/>
      <c r="F13" s="954"/>
      <c r="G13" s="954"/>
      <c r="H13" s="954"/>
      <c r="I13" s="954"/>
      <c r="J13" s="954"/>
      <c r="K13" s="955"/>
      <c r="L13" s="300"/>
    </row>
    <row r="14" spans="1:17" ht="13.5" customHeight="1">
      <c r="A14" s="968"/>
      <c r="B14" s="969"/>
      <c r="C14" s="969"/>
      <c r="D14" s="969"/>
      <c r="E14" s="969"/>
      <c r="F14" s="969"/>
      <c r="G14" s="969"/>
      <c r="H14" s="969"/>
      <c r="I14" s="969"/>
      <c r="J14" s="969"/>
      <c r="K14" s="970"/>
      <c r="L14" s="301"/>
    </row>
    <row r="15" spans="1:17" ht="13.5" customHeight="1">
      <c r="A15" s="971"/>
      <c r="B15" s="972"/>
      <c r="C15" s="972"/>
      <c r="D15" s="972"/>
      <c r="E15" s="972"/>
      <c r="F15" s="972"/>
      <c r="G15" s="972"/>
      <c r="H15" s="972"/>
      <c r="I15" s="972"/>
      <c r="J15" s="972"/>
      <c r="K15" s="973"/>
      <c r="L15" s="301"/>
    </row>
    <row r="16" spans="1:17" ht="13.5" customHeight="1">
      <c r="A16" s="971"/>
      <c r="B16" s="972"/>
      <c r="C16" s="972"/>
      <c r="D16" s="972"/>
      <c r="E16" s="972"/>
      <c r="F16" s="972"/>
      <c r="G16" s="972"/>
      <c r="H16" s="972"/>
      <c r="I16" s="972"/>
      <c r="J16" s="972"/>
      <c r="K16" s="973"/>
      <c r="L16" s="301"/>
    </row>
    <row r="17" spans="1:12" ht="13.5" customHeight="1">
      <c r="A17" s="971"/>
      <c r="B17" s="972"/>
      <c r="C17" s="972"/>
      <c r="D17" s="972"/>
      <c r="E17" s="972"/>
      <c r="F17" s="972"/>
      <c r="G17" s="972"/>
      <c r="H17" s="972"/>
      <c r="I17" s="972"/>
      <c r="J17" s="972"/>
      <c r="K17" s="973"/>
      <c r="L17" s="301"/>
    </row>
    <row r="18" spans="1:12" ht="13.5" customHeight="1">
      <c r="A18" s="974"/>
      <c r="B18" s="975"/>
      <c r="C18" s="975"/>
      <c r="D18" s="975"/>
      <c r="E18" s="975"/>
      <c r="F18" s="975"/>
      <c r="G18" s="975"/>
      <c r="H18" s="975"/>
      <c r="I18" s="975"/>
      <c r="J18" s="975"/>
      <c r="K18" s="976"/>
      <c r="L18" s="301"/>
    </row>
    <row r="19" spans="1:12" ht="6" customHeight="1">
      <c r="A19" s="302"/>
      <c r="B19" s="303"/>
      <c r="C19" s="303"/>
      <c r="D19" s="303"/>
      <c r="E19" s="303"/>
      <c r="F19" s="303"/>
      <c r="G19" s="303"/>
      <c r="H19" s="303"/>
      <c r="I19" s="303"/>
      <c r="J19" s="303"/>
      <c r="K19" s="304"/>
      <c r="L19" s="303"/>
    </row>
    <row r="20" spans="1:12" s="92" customFormat="1" ht="16.5" customHeight="1">
      <c r="A20" s="953" t="s">
        <v>806</v>
      </c>
      <c r="B20" s="954"/>
      <c r="C20" s="954"/>
      <c r="D20" s="954"/>
      <c r="E20" s="954"/>
      <c r="F20" s="954"/>
      <c r="G20" s="954"/>
      <c r="H20" s="954"/>
      <c r="I20" s="954"/>
      <c r="J20" s="954"/>
      <c r="K20" s="955"/>
      <c r="L20" s="300"/>
    </row>
    <row r="21" spans="1:12" ht="13.5" customHeight="1">
      <c r="A21" s="959"/>
      <c r="B21" s="977"/>
      <c r="C21" s="977"/>
      <c r="D21" s="977"/>
      <c r="E21" s="977"/>
      <c r="F21" s="977"/>
      <c r="G21" s="977"/>
      <c r="H21" s="977"/>
      <c r="I21" s="977"/>
      <c r="J21" s="977"/>
      <c r="K21" s="978"/>
      <c r="L21" s="301"/>
    </row>
    <row r="22" spans="1:12" ht="13.5" customHeight="1">
      <c r="A22" s="962"/>
      <c r="B22" s="979"/>
      <c r="C22" s="979"/>
      <c r="D22" s="979"/>
      <c r="E22" s="979"/>
      <c r="F22" s="979"/>
      <c r="G22" s="979"/>
      <c r="H22" s="979"/>
      <c r="I22" s="979"/>
      <c r="J22" s="979"/>
      <c r="K22" s="980"/>
      <c r="L22" s="301"/>
    </row>
    <row r="23" spans="1:12" ht="13.5" customHeight="1">
      <c r="A23" s="962"/>
      <c r="B23" s="979"/>
      <c r="C23" s="979"/>
      <c r="D23" s="979"/>
      <c r="E23" s="979"/>
      <c r="F23" s="979"/>
      <c r="G23" s="979"/>
      <c r="H23" s="979"/>
      <c r="I23" s="979"/>
      <c r="J23" s="979"/>
      <c r="K23" s="980"/>
      <c r="L23" s="301"/>
    </row>
    <row r="24" spans="1:12" ht="13.5" customHeight="1">
      <c r="A24" s="962"/>
      <c r="B24" s="979"/>
      <c r="C24" s="979"/>
      <c r="D24" s="979"/>
      <c r="E24" s="979"/>
      <c r="F24" s="979"/>
      <c r="G24" s="979"/>
      <c r="H24" s="979"/>
      <c r="I24" s="979"/>
      <c r="J24" s="979"/>
      <c r="K24" s="980"/>
      <c r="L24" s="301"/>
    </row>
    <row r="25" spans="1:12" ht="13.5" customHeight="1">
      <c r="A25" s="965"/>
      <c r="B25" s="981"/>
      <c r="C25" s="981"/>
      <c r="D25" s="981"/>
      <c r="E25" s="981"/>
      <c r="F25" s="981"/>
      <c r="G25" s="981"/>
      <c r="H25" s="981"/>
      <c r="I25" s="981"/>
      <c r="J25" s="981"/>
      <c r="K25" s="982"/>
      <c r="L25" s="301"/>
    </row>
    <row r="26" spans="1:12" ht="6.75" customHeight="1">
      <c r="A26" s="302"/>
      <c r="B26" s="303"/>
      <c r="C26" s="303"/>
      <c r="D26" s="303"/>
      <c r="E26" s="303"/>
      <c r="F26" s="303"/>
      <c r="G26" s="303"/>
      <c r="H26" s="303"/>
      <c r="I26" s="303"/>
      <c r="J26" s="303"/>
      <c r="K26" s="304"/>
      <c r="L26" s="303"/>
    </row>
    <row r="27" spans="1:12" s="92" customFormat="1" ht="16.5" customHeight="1">
      <c r="A27" s="953" t="s">
        <v>807</v>
      </c>
      <c r="B27" s="954"/>
      <c r="C27" s="954"/>
      <c r="D27" s="954"/>
      <c r="E27" s="954"/>
      <c r="F27" s="954"/>
      <c r="G27" s="954"/>
      <c r="H27" s="954"/>
      <c r="I27" s="954"/>
      <c r="J27" s="954"/>
      <c r="K27" s="955"/>
      <c r="L27" s="300"/>
    </row>
    <row r="28" spans="1:12" ht="13.5" customHeight="1">
      <c r="A28" s="959"/>
      <c r="B28" s="960"/>
      <c r="C28" s="960"/>
      <c r="D28" s="960"/>
      <c r="E28" s="960"/>
      <c r="F28" s="960"/>
      <c r="G28" s="960"/>
      <c r="H28" s="960"/>
      <c r="I28" s="960"/>
      <c r="J28" s="960"/>
      <c r="K28" s="961"/>
      <c r="L28" s="301"/>
    </row>
    <row r="29" spans="1:12" ht="13.5" customHeight="1">
      <c r="A29" s="962"/>
      <c r="B29" s="963"/>
      <c r="C29" s="963"/>
      <c r="D29" s="963"/>
      <c r="E29" s="963"/>
      <c r="F29" s="963"/>
      <c r="G29" s="963"/>
      <c r="H29" s="963"/>
      <c r="I29" s="963"/>
      <c r="J29" s="963"/>
      <c r="K29" s="964"/>
      <c r="L29" s="301"/>
    </row>
    <row r="30" spans="1:12" ht="13.5" customHeight="1">
      <c r="A30" s="962"/>
      <c r="B30" s="963"/>
      <c r="C30" s="963"/>
      <c r="D30" s="963"/>
      <c r="E30" s="963"/>
      <c r="F30" s="963"/>
      <c r="G30" s="963"/>
      <c r="H30" s="963"/>
      <c r="I30" s="963"/>
      <c r="J30" s="963"/>
      <c r="K30" s="964"/>
      <c r="L30" s="301"/>
    </row>
    <row r="31" spans="1:12" ht="13.5" customHeight="1">
      <c r="A31" s="962"/>
      <c r="B31" s="963"/>
      <c r="C31" s="963"/>
      <c r="D31" s="963"/>
      <c r="E31" s="963"/>
      <c r="F31" s="963"/>
      <c r="G31" s="963"/>
      <c r="H31" s="963"/>
      <c r="I31" s="963"/>
      <c r="J31" s="963"/>
      <c r="K31" s="964"/>
      <c r="L31" s="301"/>
    </row>
    <row r="32" spans="1:12" ht="13.5" customHeight="1">
      <c r="A32" s="965"/>
      <c r="B32" s="966"/>
      <c r="C32" s="966"/>
      <c r="D32" s="966"/>
      <c r="E32" s="966"/>
      <c r="F32" s="966"/>
      <c r="G32" s="966"/>
      <c r="H32" s="966"/>
      <c r="I32" s="966"/>
      <c r="J32" s="966"/>
      <c r="K32" s="967"/>
      <c r="L32" s="301"/>
    </row>
    <row r="33" spans="1:12" ht="6.75" customHeight="1">
      <c r="A33" s="302"/>
      <c r="B33" s="303"/>
      <c r="C33" s="303"/>
      <c r="D33" s="303"/>
      <c r="E33" s="303"/>
      <c r="F33" s="303"/>
      <c r="G33" s="303"/>
      <c r="H33" s="303"/>
      <c r="I33" s="303"/>
      <c r="J33" s="303"/>
      <c r="K33" s="304"/>
      <c r="L33" s="303"/>
    </row>
    <row r="34" spans="1:12" s="92" customFormat="1" ht="16.5" customHeight="1">
      <c r="A34" s="953" t="s">
        <v>808</v>
      </c>
      <c r="B34" s="954"/>
      <c r="C34" s="954"/>
      <c r="D34" s="954"/>
      <c r="E34" s="954"/>
      <c r="F34" s="954"/>
      <c r="G34" s="954"/>
      <c r="H34" s="954"/>
      <c r="I34" s="954"/>
      <c r="J34" s="954"/>
      <c r="K34" s="955"/>
      <c r="L34" s="300"/>
    </row>
    <row r="35" spans="1:12" s="174" customFormat="1" ht="117" customHeight="1">
      <c r="A35" s="956" t="s">
        <v>905</v>
      </c>
      <c r="B35" s="957"/>
      <c r="C35" s="957"/>
      <c r="D35" s="957"/>
      <c r="E35" s="957"/>
      <c r="F35" s="957"/>
      <c r="G35" s="957"/>
      <c r="H35" s="957"/>
      <c r="I35" s="957"/>
      <c r="J35" s="957"/>
      <c r="K35" s="958"/>
    </row>
    <row r="36" spans="1:12" s="174" customFormat="1" ht="6.75" customHeight="1">
      <c r="A36" s="302"/>
      <c r="B36" s="303"/>
      <c r="C36" s="303"/>
      <c r="D36" s="303"/>
      <c r="E36" s="303"/>
      <c r="F36" s="303"/>
      <c r="G36" s="303"/>
      <c r="H36" s="303"/>
      <c r="I36" s="303"/>
      <c r="J36" s="303"/>
      <c r="K36" s="304"/>
      <c r="L36" s="303"/>
    </row>
    <row r="37" spans="1:12" s="92" customFormat="1" ht="16.5" customHeight="1">
      <c r="A37" s="953" t="s">
        <v>809</v>
      </c>
      <c r="B37" s="954"/>
      <c r="C37" s="954"/>
      <c r="D37" s="954"/>
      <c r="E37" s="954"/>
      <c r="F37" s="954"/>
      <c r="G37" s="954"/>
      <c r="H37" s="954"/>
      <c r="I37" s="954"/>
      <c r="J37" s="954"/>
      <c r="K37" s="955"/>
      <c r="L37" s="300"/>
    </row>
    <row r="38" spans="1:12" ht="16.5" customHeight="1">
      <c r="A38" s="959"/>
      <c r="B38" s="960"/>
      <c r="C38" s="960"/>
      <c r="D38" s="960"/>
      <c r="E38" s="960"/>
      <c r="F38" s="960"/>
      <c r="G38" s="960"/>
      <c r="H38" s="960"/>
      <c r="I38" s="960"/>
      <c r="J38" s="960"/>
      <c r="K38" s="961"/>
      <c r="L38" s="301"/>
    </row>
    <row r="39" spans="1:12" ht="6.75" customHeight="1">
      <c r="A39" s="962"/>
      <c r="B39" s="963"/>
      <c r="C39" s="963"/>
      <c r="D39" s="963"/>
      <c r="E39" s="963"/>
      <c r="F39" s="963"/>
      <c r="G39" s="963"/>
      <c r="H39" s="963"/>
      <c r="I39" s="963"/>
      <c r="J39" s="963"/>
      <c r="K39" s="964"/>
      <c r="L39" s="301"/>
    </row>
    <row r="40" spans="1:12" ht="6.75" customHeight="1">
      <c r="A40" s="962"/>
      <c r="B40" s="963"/>
      <c r="C40" s="963"/>
      <c r="D40" s="963"/>
      <c r="E40" s="963"/>
      <c r="F40" s="963"/>
      <c r="G40" s="963"/>
      <c r="H40" s="963"/>
      <c r="I40" s="963"/>
      <c r="J40" s="963"/>
      <c r="K40" s="964"/>
      <c r="L40" s="301"/>
    </row>
    <row r="41" spans="1:12" ht="6.75" customHeight="1">
      <c r="A41" s="962"/>
      <c r="B41" s="963"/>
      <c r="C41" s="963"/>
      <c r="D41" s="963"/>
      <c r="E41" s="963"/>
      <c r="F41" s="963"/>
      <c r="G41" s="963"/>
      <c r="H41" s="963"/>
      <c r="I41" s="963"/>
      <c r="J41" s="963"/>
      <c r="K41" s="964"/>
      <c r="L41" s="301"/>
    </row>
    <row r="42" spans="1:12" ht="23.25" customHeight="1">
      <c r="A42" s="965"/>
      <c r="B42" s="966"/>
      <c r="C42" s="966"/>
      <c r="D42" s="966"/>
      <c r="E42" s="966"/>
      <c r="F42" s="966"/>
      <c r="G42" s="966"/>
      <c r="H42" s="966"/>
      <c r="I42" s="966"/>
      <c r="J42" s="966"/>
      <c r="K42" s="967"/>
      <c r="L42" s="301"/>
    </row>
  </sheetData>
  <mergeCells count="15">
    <mergeCell ref="A5:K5"/>
    <mergeCell ref="A8:K8"/>
    <mergeCell ref="B9:K9"/>
    <mergeCell ref="A11:K11"/>
    <mergeCell ref="A7:K7"/>
    <mergeCell ref="A34:K34"/>
    <mergeCell ref="A35:K35"/>
    <mergeCell ref="A37:K37"/>
    <mergeCell ref="A38:K42"/>
    <mergeCell ref="A13:K13"/>
    <mergeCell ref="A20:K20"/>
    <mergeCell ref="A27:K27"/>
    <mergeCell ref="A28:K32"/>
    <mergeCell ref="A14:K18"/>
    <mergeCell ref="A21:K25"/>
  </mergeCells>
  <phoneticPr fontId="1"/>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8093F-7DB7-43E8-9775-98554EA96571}">
  <sheetPr codeName="Sheet29">
    <tabColor theme="9" tint="0.59999389629810485"/>
  </sheetPr>
  <dimension ref="A1:Q47"/>
  <sheetViews>
    <sheetView showGridLines="0" showZeros="0" view="pageBreakPreview" topLeftCell="A12" zoomScaleNormal="100" zoomScaleSheetLayoutView="100" workbookViewId="0">
      <selection activeCell="A6" sqref="A6:K6"/>
    </sheetView>
  </sheetViews>
  <sheetFormatPr defaultColWidth="9" defaultRowHeight="17.25" customHeight="1"/>
  <cols>
    <col min="1" max="1" width="3.875" style="174" customWidth="1"/>
    <col min="2" max="2" width="14.875" style="174" customWidth="1"/>
    <col min="3" max="3" width="5.375" style="174" bestFit="1" customWidth="1"/>
    <col min="4" max="4" width="14.625" style="174" customWidth="1"/>
    <col min="5" max="5" width="3.375" style="174" bestFit="1" customWidth="1"/>
    <col min="6" max="6" width="14.625" style="174" customWidth="1"/>
    <col min="7" max="7" width="3.375" style="174" customWidth="1"/>
    <col min="8" max="8" width="3.5" style="174" customWidth="1"/>
    <col min="9" max="9" width="3.375" style="174" customWidth="1"/>
    <col min="10" max="10" width="20.25" style="174" customWidth="1"/>
    <col min="11" max="16384" width="9" style="174"/>
  </cols>
  <sheetData>
    <row r="1" spans="1:17" ht="17.25" customHeight="1">
      <c r="B1" s="491"/>
    </row>
    <row r="2" spans="1:17" ht="17.25" customHeight="1">
      <c r="A2" s="1388" t="s">
        <v>1352</v>
      </c>
      <c r="B2" s="1388"/>
      <c r="C2" s="1388"/>
      <c r="D2" s="1388"/>
      <c r="E2" s="1388"/>
      <c r="F2" s="1388"/>
      <c r="G2" s="1388"/>
      <c r="H2" s="1388"/>
      <c r="I2" s="1388"/>
      <c r="J2" s="1388"/>
      <c r="Q2" s="585" t="s">
        <v>1329</v>
      </c>
    </row>
    <row r="3" spans="1:17" ht="17.25" customHeight="1">
      <c r="B3" s="721"/>
      <c r="C3" s="815"/>
      <c r="D3" s="815"/>
      <c r="E3" s="815"/>
      <c r="F3" s="815"/>
      <c r="G3" s="815"/>
      <c r="H3" s="815"/>
      <c r="I3" s="721"/>
      <c r="J3" s="721"/>
      <c r="Q3" s="585" t="s">
        <v>1330</v>
      </c>
    </row>
    <row r="4" spans="1:17" ht="17.25" customHeight="1">
      <c r="Q4" s="585" t="s">
        <v>1328</v>
      </c>
    </row>
    <row r="5" spans="1:17" ht="21.75" customHeight="1">
      <c r="F5" s="504" t="s">
        <v>369</v>
      </c>
      <c r="G5" s="1194"/>
      <c r="H5" s="1430"/>
      <c r="I5" s="1430"/>
      <c r="J5" s="1430"/>
    </row>
    <row r="6" spans="1:17" ht="21.75" hidden="1" customHeight="1">
      <c r="F6" s="492" t="s">
        <v>370</v>
      </c>
      <c r="G6" s="492"/>
      <c r="H6" s="492"/>
      <c r="I6" s="492"/>
      <c r="J6" s="494" t="s">
        <v>379</v>
      </c>
    </row>
    <row r="8" spans="1:17" ht="17.25" customHeight="1">
      <c r="B8" s="411"/>
    </row>
    <row r="9" spans="1:17" ht="23.25" customHeight="1">
      <c r="A9" s="496"/>
      <c r="B9" s="1431" t="s">
        <v>91</v>
      </c>
      <c r="C9" s="1431"/>
      <c r="D9" s="1431" t="s">
        <v>374</v>
      </c>
      <c r="E9" s="1431"/>
      <c r="F9" s="1431"/>
      <c r="G9" s="1431"/>
      <c r="H9" s="1431"/>
      <c r="I9" s="1431"/>
      <c r="J9" s="1431"/>
    </row>
    <row r="10" spans="1:17" ht="23.25" customHeight="1">
      <c r="A10" s="496">
        <v>1</v>
      </c>
      <c r="B10" s="696"/>
      <c r="C10" s="583">
        <f t="shared" ref="C10:C24" si="0">B10</f>
        <v>0</v>
      </c>
      <c r="D10" s="1428" t="s">
        <v>1124</v>
      </c>
      <c r="E10" s="1429"/>
      <c r="F10" s="1429"/>
      <c r="G10" s="1429"/>
      <c r="H10" s="1429"/>
      <c r="I10" s="1429"/>
      <c r="J10" s="1416"/>
    </row>
    <row r="11" spans="1:17" ht="23.25" customHeight="1">
      <c r="A11" s="496">
        <v>2</v>
      </c>
      <c r="B11" s="503">
        <f>B10+1</f>
        <v>1</v>
      </c>
      <c r="C11" s="498">
        <f t="shared" si="0"/>
        <v>1</v>
      </c>
      <c r="D11" s="1417" t="s">
        <v>1125</v>
      </c>
      <c r="E11" s="1417"/>
      <c r="F11" s="1417"/>
      <c r="G11" s="1417"/>
      <c r="H11" s="1417"/>
      <c r="I11" s="1417"/>
      <c r="J11" s="1417"/>
    </row>
    <row r="12" spans="1:17" ht="23.25" customHeight="1">
      <c r="A12" s="496">
        <v>3</v>
      </c>
      <c r="B12" s="503">
        <f t="shared" ref="B12:B24" si="1">B11+1</f>
        <v>2</v>
      </c>
      <c r="C12" s="498">
        <f t="shared" si="0"/>
        <v>2</v>
      </c>
      <c r="D12" s="1417" t="s">
        <v>1126</v>
      </c>
      <c r="E12" s="1417"/>
      <c r="F12" s="1417"/>
      <c r="G12" s="1417"/>
      <c r="H12" s="1417"/>
      <c r="I12" s="1417"/>
      <c r="J12" s="1417"/>
    </row>
    <row r="13" spans="1:17" ht="23.25" customHeight="1">
      <c r="A13" s="496">
        <v>4</v>
      </c>
      <c r="B13" s="503">
        <f t="shared" si="1"/>
        <v>3</v>
      </c>
      <c r="C13" s="498">
        <f t="shared" si="0"/>
        <v>3</v>
      </c>
      <c r="D13" s="1417" t="s">
        <v>1127</v>
      </c>
      <c r="E13" s="1417"/>
      <c r="F13" s="1417"/>
      <c r="G13" s="1417"/>
      <c r="H13" s="1417"/>
      <c r="I13" s="1417"/>
      <c r="J13" s="1417"/>
    </row>
    <row r="14" spans="1:17" ht="23.25" customHeight="1">
      <c r="A14" s="496">
        <v>5</v>
      </c>
      <c r="B14" s="503">
        <f t="shared" si="1"/>
        <v>4</v>
      </c>
      <c r="C14" s="498">
        <f t="shared" si="0"/>
        <v>4</v>
      </c>
      <c r="D14" s="1417" t="s">
        <v>1128</v>
      </c>
      <c r="E14" s="1417"/>
      <c r="F14" s="1417"/>
      <c r="G14" s="1417"/>
      <c r="H14" s="1417"/>
      <c r="I14" s="1417"/>
      <c r="J14" s="1417"/>
    </row>
    <row r="15" spans="1:17" ht="23.25" customHeight="1">
      <c r="A15" s="496">
        <v>6</v>
      </c>
      <c r="B15" s="503">
        <f t="shared" si="1"/>
        <v>5</v>
      </c>
      <c r="C15" s="498">
        <f t="shared" si="0"/>
        <v>5</v>
      </c>
      <c r="D15" s="1417" t="s">
        <v>1128</v>
      </c>
      <c r="E15" s="1417"/>
      <c r="F15" s="1417"/>
      <c r="G15" s="1417"/>
      <c r="H15" s="1417"/>
      <c r="I15" s="1417"/>
      <c r="J15" s="1417"/>
    </row>
    <row r="16" spans="1:17" ht="23.25" customHeight="1">
      <c r="A16" s="496">
        <v>7</v>
      </c>
      <c r="B16" s="503">
        <f t="shared" si="1"/>
        <v>6</v>
      </c>
      <c r="C16" s="498">
        <f t="shared" si="0"/>
        <v>6</v>
      </c>
      <c r="D16" s="1417" t="s">
        <v>1129</v>
      </c>
      <c r="E16" s="1417"/>
      <c r="F16" s="1417"/>
      <c r="G16" s="1417"/>
      <c r="H16" s="1417"/>
      <c r="I16" s="1417"/>
      <c r="J16" s="1417"/>
    </row>
    <row r="17" spans="1:10" ht="23.25" customHeight="1">
      <c r="A17" s="496">
        <v>8</v>
      </c>
      <c r="B17" s="503">
        <f t="shared" si="1"/>
        <v>7</v>
      </c>
      <c r="C17" s="498">
        <f t="shared" si="0"/>
        <v>7</v>
      </c>
      <c r="D17" s="1417" t="s">
        <v>1130</v>
      </c>
      <c r="E17" s="1417"/>
      <c r="F17" s="1417"/>
      <c r="G17" s="1417"/>
      <c r="H17" s="1417"/>
      <c r="I17" s="1417"/>
      <c r="J17" s="1417"/>
    </row>
    <row r="18" spans="1:10" ht="23.25" customHeight="1">
      <c r="A18" s="496">
        <v>9</v>
      </c>
      <c r="B18" s="503">
        <f t="shared" si="1"/>
        <v>8</v>
      </c>
      <c r="C18" s="498">
        <f t="shared" si="0"/>
        <v>8</v>
      </c>
      <c r="D18" s="1417" t="s">
        <v>1131</v>
      </c>
      <c r="E18" s="1417"/>
      <c r="F18" s="1417"/>
      <c r="G18" s="1417"/>
      <c r="H18" s="1417"/>
      <c r="I18" s="1417"/>
      <c r="J18" s="1417"/>
    </row>
    <row r="19" spans="1:10" ht="23.1" customHeight="1">
      <c r="A19" s="496">
        <v>10</v>
      </c>
      <c r="B19" s="503">
        <f t="shared" si="1"/>
        <v>9</v>
      </c>
      <c r="C19" s="498">
        <f t="shared" si="0"/>
        <v>9</v>
      </c>
      <c r="D19" s="1417" t="s">
        <v>1132</v>
      </c>
      <c r="E19" s="1417"/>
      <c r="F19" s="1417"/>
      <c r="G19" s="1417"/>
      <c r="H19" s="1417"/>
      <c r="I19" s="1417"/>
      <c r="J19" s="1417"/>
    </row>
    <row r="20" spans="1:10" ht="23.25" hidden="1" customHeight="1">
      <c r="A20" s="496">
        <v>11</v>
      </c>
      <c r="B20" s="503">
        <f t="shared" si="1"/>
        <v>10</v>
      </c>
      <c r="C20" s="498">
        <f t="shared" si="0"/>
        <v>10</v>
      </c>
      <c r="D20" s="1432"/>
      <c r="E20" s="1432"/>
      <c r="F20" s="1432"/>
      <c r="G20" s="1432"/>
      <c r="H20" s="1432"/>
      <c r="I20" s="1432"/>
      <c r="J20" s="1432"/>
    </row>
    <row r="21" spans="1:10" ht="23.25" hidden="1" customHeight="1">
      <c r="A21" s="496">
        <v>12</v>
      </c>
      <c r="B21" s="503">
        <f t="shared" si="1"/>
        <v>11</v>
      </c>
      <c r="C21" s="498">
        <f t="shared" si="0"/>
        <v>11</v>
      </c>
      <c r="D21" s="1432"/>
      <c r="E21" s="1432"/>
      <c r="F21" s="1432"/>
      <c r="G21" s="1432"/>
      <c r="H21" s="1432"/>
      <c r="I21" s="1432"/>
      <c r="J21" s="1432"/>
    </row>
    <row r="22" spans="1:10" ht="23.25" hidden="1" customHeight="1">
      <c r="A22" s="496">
        <v>13</v>
      </c>
      <c r="B22" s="503">
        <f t="shared" si="1"/>
        <v>12</v>
      </c>
      <c r="C22" s="498">
        <f t="shared" si="0"/>
        <v>12</v>
      </c>
      <c r="D22" s="1432"/>
      <c r="E22" s="1432"/>
      <c r="F22" s="1432"/>
      <c r="G22" s="1432"/>
      <c r="H22" s="1432"/>
      <c r="I22" s="1432"/>
      <c r="J22" s="1432"/>
    </row>
    <row r="23" spans="1:10" ht="23.25" hidden="1" customHeight="1">
      <c r="A23" s="496">
        <v>14</v>
      </c>
      <c r="B23" s="503">
        <f t="shared" si="1"/>
        <v>13</v>
      </c>
      <c r="C23" s="498">
        <f t="shared" si="0"/>
        <v>13</v>
      </c>
      <c r="D23" s="1432"/>
      <c r="E23" s="1432"/>
      <c r="F23" s="1432"/>
      <c r="G23" s="1432"/>
      <c r="H23" s="1432"/>
      <c r="I23" s="1432"/>
      <c r="J23" s="1432"/>
    </row>
    <row r="24" spans="1:10" ht="23.25" hidden="1" customHeight="1">
      <c r="A24" s="496">
        <v>15</v>
      </c>
      <c r="B24" s="503">
        <f t="shared" si="1"/>
        <v>14</v>
      </c>
      <c r="C24" s="498">
        <f t="shared" si="0"/>
        <v>14</v>
      </c>
      <c r="D24" s="1432"/>
      <c r="E24" s="1432"/>
      <c r="F24" s="1432"/>
      <c r="G24" s="1432"/>
      <c r="H24" s="1432"/>
      <c r="I24" s="1432"/>
      <c r="J24" s="1432"/>
    </row>
    <row r="25" spans="1:10" ht="23.25" customHeight="1">
      <c r="D25" s="499"/>
      <c r="J25" s="500"/>
    </row>
    <row r="26" spans="1:10" ht="23.25" customHeight="1">
      <c r="A26" s="1388" t="s">
        <v>1140</v>
      </c>
      <c r="B26" s="1388"/>
      <c r="C26" s="1388"/>
      <c r="D26" s="1388"/>
      <c r="E26" s="1388"/>
      <c r="F26" s="1388"/>
      <c r="G26" s="1388"/>
      <c r="H26" s="1388"/>
      <c r="I26" s="1388"/>
      <c r="J26" s="1388"/>
    </row>
    <row r="28" spans="1:10" ht="21.95" customHeight="1">
      <c r="A28" s="1448" t="s">
        <v>1121</v>
      </c>
      <c r="B28" s="830" t="s">
        <v>25</v>
      </c>
      <c r="C28" s="830"/>
      <c r="D28" s="1445">
        <f>G5</f>
        <v>0</v>
      </c>
      <c r="E28" s="1449"/>
      <c r="F28" s="1449"/>
      <c r="G28" s="1449"/>
      <c r="H28" s="1449"/>
      <c r="I28" s="1449"/>
      <c r="J28" s="1450"/>
    </row>
    <row r="29" spans="1:10" ht="21.95" customHeight="1">
      <c r="A29" s="1448"/>
      <c r="B29" s="829" t="s">
        <v>1331</v>
      </c>
      <c r="C29" s="1267"/>
      <c r="D29" s="1436"/>
      <c r="E29" s="1437"/>
      <c r="F29" s="1437"/>
      <c r="G29" s="1437"/>
      <c r="H29" s="1437"/>
      <c r="I29" s="1437"/>
      <c r="J29" s="1438"/>
    </row>
    <row r="30" spans="1:10" ht="21.95" customHeight="1">
      <c r="A30" s="1448"/>
      <c r="B30" s="1442" t="s">
        <v>1120</v>
      </c>
      <c r="C30" s="1442"/>
      <c r="D30" s="1439"/>
      <c r="E30" s="1440"/>
      <c r="F30" s="1440"/>
      <c r="G30" s="1440"/>
      <c r="H30" s="1440"/>
      <c r="I30" s="1440"/>
      <c r="J30" s="1441"/>
    </row>
    <row r="31" spans="1:10" ht="21.95" customHeight="1">
      <c r="A31" s="1448"/>
      <c r="B31" s="1433" t="s">
        <v>1314</v>
      </c>
      <c r="C31" s="1434"/>
      <c r="D31" s="1439"/>
      <c r="E31" s="1440"/>
      <c r="F31" s="1440"/>
      <c r="G31" s="1440"/>
      <c r="H31" s="1440"/>
      <c r="I31" s="1440"/>
      <c r="J31" s="1441"/>
    </row>
    <row r="32" spans="1:10" ht="21.95" customHeight="1">
      <c r="A32" s="1448"/>
      <c r="B32" s="1433" t="s">
        <v>1324</v>
      </c>
      <c r="C32" s="1434"/>
      <c r="D32" s="796" t="s">
        <v>1327</v>
      </c>
      <c r="E32" s="794" t="s">
        <v>1325</v>
      </c>
      <c r="F32" s="797" t="s">
        <v>1327</v>
      </c>
      <c r="G32" s="794"/>
      <c r="H32" s="794"/>
      <c r="I32" s="794"/>
      <c r="J32" s="795"/>
    </row>
    <row r="33" spans="1:10" ht="21.95" customHeight="1">
      <c r="A33" s="1448"/>
      <c r="B33" s="1433" t="s">
        <v>1343</v>
      </c>
      <c r="C33" s="1434"/>
      <c r="D33" s="1439"/>
      <c r="E33" s="1440"/>
      <c r="F33" s="1440"/>
      <c r="G33" s="1440"/>
      <c r="H33" s="1440"/>
      <c r="I33" s="1440"/>
      <c r="J33" s="1441"/>
    </row>
    <row r="34" spans="1:10" ht="21.95" customHeight="1">
      <c r="A34" s="1448"/>
      <c r="B34" s="1433" t="s">
        <v>1118</v>
      </c>
      <c r="C34" s="1434"/>
      <c r="D34" s="1439"/>
      <c r="E34" s="1440"/>
      <c r="F34" s="1440"/>
      <c r="G34" s="1440"/>
      <c r="H34" s="1440"/>
      <c r="I34" s="1440"/>
      <c r="J34" s="1441"/>
    </row>
    <row r="35" spans="1:10" ht="21.95" customHeight="1">
      <c r="A35" s="1448"/>
      <c r="B35" s="1433" t="s">
        <v>1361</v>
      </c>
      <c r="C35" s="1434"/>
      <c r="D35" s="1439"/>
      <c r="E35" s="1440"/>
      <c r="F35" s="1440"/>
      <c r="G35" s="1440"/>
      <c r="H35" s="1440"/>
      <c r="I35" s="1440"/>
      <c r="J35" s="1441"/>
    </row>
    <row r="36" spans="1:10" ht="21.95" customHeight="1">
      <c r="A36" s="1425" t="s">
        <v>1123</v>
      </c>
      <c r="B36" s="1433" t="s">
        <v>1122</v>
      </c>
      <c r="C36" s="1434"/>
      <c r="D36" s="1435" t="str">
        <f>①海外研修実施希望申込書!E27</f>
        <v>インドネシア・ジャカルタ</v>
      </c>
      <c r="E36" s="1435"/>
      <c r="F36" s="1435"/>
      <c r="G36" s="1435"/>
      <c r="H36" s="1435"/>
      <c r="I36" s="1435"/>
      <c r="J36" s="1435"/>
    </row>
    <row r="37" spans="1:10" ht="21.95" customHeight="1">
      <c r="A37" s="1426"/>
      <c r="B37" s="1433" t="s">
        <v>1326</v>
      </c>
      <c r="C37" s="1434"/>
      <c r="D37" s="800">
        <f>'⑤海外研修実施計画の概要（新興国）'!B13</f>
        <v>45839</v>
      </c>
      <c r="E37" s="490" t="s">
        <v>196</v>
      </c>
      <c r="F37" s="799">
        <f>'⑤海外研修実施計画の概要（新興国）'!G13</f>
        <v>45843</v>
      </c>
      <c r="G37" s="505"/>
      <c r="H37" s="565"/>
      <c r="I37" s="505"/>
      <c r="J37" s="555"/>
    </row>
    <row r="38" spans="1:10" ht="21.95" customHeight="1">
      <c r="A38" s="1427"/>
      <c r="B38" s="1433" t="s">
        <v>1342</v>
      </c>
      <c r="C38" s="1434"/>
      <c r="D38" s="1445">
        <f>'⑩-1出張業務日程表、緊急連絡先（1人目）'!D38</f>
        <v>0</v>
      </c>
      <c r="E38" s="1446"/>
      <c r="F38" s="1446"/>
      <c r="G38" s="1446"/>
      <c r="H38" s="1446"/>
      <c r="I38" s="1446"/>
      <c r="J38" s="1447"/>
    </row>
    <row r="39" spans="1:10" ht="21.95" customHeight="1">
      <c r="A39" s="1448" t="s">
        <v>1142</v>
      </c>
      <c r="B39" s="829" t="s">
        <v>868</v>
      </c>
      <c r="C39" s="1267"/>
      <c r="D39" s="1445" t="str">
        <f>①海外研修実施希望申込書!F11</f>
        <v>株式会社AOTS</v>
      </c>
      <c r="E39" s="1446"/>
      <c r="F39" s="1446"/>
      <c r="G39" s="1446"/>
      <c r="H39" s="1446"/>
      <c r="I39" s="1446"/>
      <c r="J39" s="1447"/>
    </row>
    <row r="40" spans="1:10" ht="21.95" customHeight="1">
      <c r="A40" s="1448"/>
      <c r="B40" s="1433" t="s">
        <v>1341</v>
      </c>
      <c r="C40" s="1434"/>
      <c r="D40" s="1445" t="str">
        <f>①海外研修実施希望申込書!F22</f>
        <v>山田　二郎</v>
      </c>
      <c r="E40" s="1446"/>
      <c r="F40" s="1446"/>
      <c r="G40" s="1446"/>
      <c r="H40" s="1446"/>
      <c r="I40" s="1446"/>
      <c r="J40" s="1447"/>
    </row>
    <row r="41" spans="1:10" ht="21.95" customHeight="1">
      <c r="A41" s="1448"/>
      <c r="B41" s="1433" t="s">
        <v>1143</v>
      </c>
      <c r="C41" s="1434"/>
      <c r="D41" s="1445">
        <f>'⑩-1出張業務日程表、緊急連絡先（1人目）'!D41</f>
        <v>0</v>
      </c>
      <c r="E41" s="1446"/>
      <c r="F41" s="1446"/>
      <c r="G41" s="1446"/>
      <c r="H41" s="1446"/>
      <c r="I41" s="1446"/>
      <c r="J41" s="1447"/>
    </row>
    <row r="42" spans="1:10" ht="21.95" customHeight="1">
      <c r="A42" s="1448"/>
      <c r="B42" s="1433" t="s">
        <v>1144</v>
      </c>
      <c r="C42" s="1434"/>
      <c r="D42" s="1445" t="str">
        <f>①海外研修実施希望申込書!G24</f>
        <v>yamada@aots.co.jp</v>
      </c>
      <c r="E42" s="1446"/>
      <c r="F42" s="1446"/>
      <c r="G42" s="1446"/>
      <c r="H42" s="1446"/>
      <c r="I42" s="1446"/>
      <c r="J42" s="1447"/>
    </row>
    <row r="43" spans="1:10" ht="21.95" customHeight="1">
      <c r="A43" s="1444" t="s">
        <v>1141</v>
      </c>
      <c r="B43" s="1433" t="s">
        <v>1119</v>
      </c>
      <c r="C43" s="1434"/>
      <c r="D43" s="1445" t="str">
        <f>①海外研修実施希望申込書!D68</f>
        <v>Kaigai Kenshu Inc.</v>
      </c>
      <c r="E43" s="1446"/>
      <c r="F43" s="1446"/>
      <c r="G43" s="1446"/>
      <c r="H43" s="1446"/>
      <c r="I43" s="1446"/>
      <c r="J43" s="1447"/>
    </row>
    <row r="44" spans="1:10" ht="21.95" customHeight="1">
      <c r="A44" s="1444"/>
      <c r="B44" s="1433" t="s">
        <v>1341</v>
      </c>
      <c r="C44" s="1434"/>
      <c r="D44" s="1445">
        <f>'⑩-1出張業務日程表、緊急連絡先（1人目）'!D44</f>
        <v>0</v>
      </c>
      <c r="E44" s="1446"/>
      <c r="F44" s="1446"/>
      <c r="G44" s="1446"/>
      <c r="H44" s="1446"/>
      <c r="I44" s="1446"/>
      <c r="J44" s="1447"/>
    </row>
    <row r="45" spans="1:10" ht="21.95" customHeight="1">
      <c r="A45" s="1444"/>
      <c r="B45" s="1433" t="s">
        <v>1143</v>
      </c>
      <c r="C45" s="1434"/>
      <c r="D45" s="1445">
        <f>'⑩-1出張業務日程表、緊急連絡先（1人目）'!D45</f>
        <v>0</v>
      </c>
      <c r="E45" s="1446"/>
      <c r="F45" s="1446"/>
      <c r="G45" s="1446"/>
      <c r="H45" s="1446"/>
      <c r="I45" s="1446"/>
      <c r="J45" s="1447"/>
    </row>
    <row r="46" spans="1:10" ht="21.95" customHeight="1">
      <c r="A46" s="1444"/>
      <c r="B46" s="1433" t="s">
        <v>1144</v>
      </c>
      <c r="C46" s="1434"/>
      <c r="D46" s="1445">
        <f>'⑩-1出張業務日程表、緊急連絡先（1人目）'!D46</f>
        <v>0</v>
      </c>
      <c r="E46" s="1446"/>
      <c r="F46" s="1446"/>
      <c r="G46" s="1446"/>
      <c r="H46" s="1446"/>
      <c r="I46" s="1446"/>
      <c r="J46" s="1447"/>
    </row>
    <row r="47" spans="1:10" ht="18" customHeight="1"/>
  </sheetData>
  <mergeCells count="60">
    <mergeCell ref="A43:A46"/>
    <mergeCell ref="B43:C43"/>
    <mergeCell ref="D43:J43"/>
    <mergeCell ref="B44:C44"/>
    <mergeCell ref="D44:J44"/>
    <mergeCell ref="B45:C45"/>
    <mergeCell ref="D45:J45"/>
    <mergeCell ref="B46:C46"/>
    <mergeCell ref="D46:J46"/>
    <mergeCell ref="A28:A35"/>
    <mergeCell ref="B28:C28"/>
    <mergeCell ref="D28:J28"/>
    <mergeCell ref="B30:C30"/>
    <mergeCell ref="D30:J30"/>
    <mergeCell ref="B31:C31"/>
    <mergeCell ref="D31:J31"/>
    <mergeCell ref="B32:C32"/>
    <mergeCell ref="B33:C33"/>
    <mergeCell ref="D33:J33"/>
    <mergeCell ref="B29:C29"/>
    <mergeCell ref="D29:J29"/>
    <mergeCell ref="B35:C35"/>
    <mergeCell ref="D35:J35"/>
    <mergeCell ref="B34:C34"/>
    <mergeCell ref="D34:J34"/>
    <mergeCell ref="B36:C36"/>
    <mergeCell ref="D36:J36"/>
    <mergeCell ref="B37:C37"/>
    <mergeCell ref="B38:C38"/>
    <mergeCell ref="D38:J38"/>
    <mergeCell ref="A39:A42"/>
    <mergeCell ref="B39:C39"/>
    <mergeCell ref="D39:J39"/>
    <mergeCell ref="B40:C40"/>
    <mergeCell ref="D40:J40"/>
    <mergeCell ref="B41:C41"/>
    <mergeCell ref="D41:J41"/>
    <mergeCell ref="B42:C42"/>
    <mergeCell ref="D42:J42"/>
    <mergeCell ref="D20:J20"/>
    <mergeCell ref="D21:J21"/>
    <mergeCell ref="D23:J23"/>
    <mergeCell ref="D24:J24"/>
    <mergeCell ref="A26:J26"/>
    <mergeCell ref="D10:J10"/>
    <mergeCell ref="A36:A38"/>
    <mergeCell ref="A2:J2"/>
    <mergeCell ref="G5:J5"/>
    <mergeCell ref="B9:C9"/>
    <mergeCell ref="D9:J9"/>
    <mergeCell ref="D22:J22"/>
    <mergeCell ref="D11:J11"/>
    <mergeCell ref="D12:J12"/>
    <mergeCell ref="D13:J13"/>
    <mergeCell ref="D14:J14"/>
    <mergeCell ref="D15:J15"/>
    <mergeCell ref="D16:J16"/>
    <mergeCell ref="D17:J17"/>
    <mergeCell ref="D18:J18"/>
    <mergeCell ref="D19:J19"/>
  </mergeCells>
  <phoneticPr fontId="1"/>
  <dataValidations count="1">
    <dataValidation type="list" allowBlank="1" showInputMessage="1" showErrorMessage="1" sqref="D29:J29" xr:uid="{9E6ED27E-0E2B-4E4B-B69F-8BCA41C3ED5C}">
      <formula1>$Q$2:$Q$4</formula1>
    </dataValidation>
  </dataValidations>
  <printOptions horizontalCentered="1"/>
  <pageMargins left="0.31496062992125984" right="0.31496062992125984" top="0.74803149606299213" bottom="0.55118110236220474" header="0.31496062992125984" footer="0.31496062992125984"/>
  <pageSetup paperSize="9" scale="94" orientation="portrait" blackAndWhite="1"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DB713-0F07-4CF0-A4AD-D70C2662B08A}">
  <sheetPr codeName="Sheet30">
    <tabColor theme="4" tint="0.59999389629810485"/>
  </sheetPr>
  <dimension ref="A1:M39"/>
  <sheetViews>
    <sheetView showGridLines="0" view="pageBreakPreview" zoomScaleNormal="100" zoomScaleSheetLayoutView="100" workbookViewId="0">
      <selection activeCell="A6" sqref="A6:K6"/>
    </sheetView>
  </sheetViews>
  <sheetFormatPr defaultColWidth="9" defaultRowHeight="17.25" customHeight="1"/>
  <cols>
    <col min="1" max="1" width="3.125" style="3" bestFit="1" customWidth="1"/>
    <col min="2" max="2" width="11" style="3" bestFit="1" customWidth="1"/>
    <col min="3" max="3" width="12.125" style="3" customWidth="1"/>
    <col min="4" max="4" width="5.375" style="3" bestFit="1" customWidth="1"/>
    <col min="5" max="5" width="5.5" style="3" customWidth="1"/>
    <col min="6" max="16384" width="9" style="3"/>
  </cols>
  <sheetData>
    <row r="1" spans="1:11" ht="17.25" customHeight="1">
      <c r="A1" s="1124" t="str">
        <f>①海外研修実施希望申込書!D7</f>
        <v>技術協力活用型・新興国市場開拓事業（研修・専門家派遣・寄附講座開設事業）</v>
      </c>
      <c r="B1" s="1124"/>
      <c r="C1" s="1124"/>
      <c r="D1" s="1124"/>
      <c r="E1" s="1124"/>
      <c r="F1" s="1124"/>
      <c r="G1" s="1124"/>
      <c r="H1" s="1124"/>
      <c r="I1" s="1124"/>
      <c r="J1" s="1124"/>
      <c r="K1" s="1124"/>
    </row>
    <row r="3" spans="1:11" ht="17.25" customHeight="1">
      <c r="A3" s="3" t="s">
        <v>33</v>
      </c>
      <c r="J3" s="1125">
        <v>45809</v>
      </c>
      <c r="K3" s="1125"/>
    </row>
    <row r="4" spans="1:11" ht="17.25" customHeight="1">
      <c r="A4" s="3" t="s">
        <v>34</v>
      </c>
    </row>
    <row r="6" spans="1:11" ht="17.25" customHeight="1">
      <c r="A6" s="890" t="s">
        <v>737</v>
      </c>
      <c r="B6" s="890"/>
      <c r="C6" s="890"/>
      <c r="D6" s="890"/>
      <c r="E6" s="890"/>
      <c r="F6" s="890"/>
      <c r="G6" s="890"/>
      <c r="H6" s="890"/>
      <c r="I6" s="890"/>
      <c r="J6" s="890"/>
      <c r="K6" s="890"/>
    </row>
    <row r="7" spans="1:11" ht="17.25" customHeight="1">
      <c r="A7" s="1126" t="str">
        <f>①海外研修実施希望申込書!E27</f>
        <v>インドネシア・ジャカルタ</v>
      </c>
      <c r="B7" s="1126"/>
      <c r="C7" s="1126"/>
      <c r="D7" s="1126"/>
      <c r="E7" s="1126"/>
      <c r="F7" s="1126"/>
      <c r="G7" s="1126"/>
      <c r="H7" s="1126"/>
      <c r="I7" s="1126"/>
      <c r="J7" s="1126"/>
      <c r="K7" s="1126"/>
    </row>
    <row r="9" spans="1:11" ht="17.25" customHeight="1">
      <c r="A9" s="1451" t="str">
        <f>TEXT(【非表示】審査結果通知書!H2,"YYYY年M月D日")&amp;"付、"&amp;【非表示】審査結果通知書!A13&amp;"第"&amp;【非表示】審査結果通知書!M12&amp;"回審査委員会にて承認された海外研修について、下記の通り、内容を変更したいので申請します。"</f>
        <v>2025年6月1日付、技術協力活用型・新興国市場開拓事業（研修・専門家派遣・寄附講座開設事業）第10回審査委員会にて承認された海外研修について、下記の通り、内容を変更したいので申請します。</v>
      </c>
      <c r="B9" s="1451"/>
      <c r="C9" s="1451"/>
      <c r="D9" s="1451"/>
      <c r="E9" s="1451"/>
      <c r="F9" s="1451"/>
      <c r="G9" s="1451"/>
      <c r="H9" s="1451"/>
      <c r="I9" s="1451"/>
      <c r="J9" s="1451"/>
      <c r="K9" s="1451"/>
    </row>
    <row r="10" spans="1:11" ht="17.25" customHeight="1">
      <c r="A10" s="1451"/>
      <c r="B10" s="1451"/>
      <c r="C10" s="1451"/>
      <c r="D10" s="1451"/>
      <c r="E10" s="1451"/>
      <c r="F10" s="1451"/>
      <c r="G10" s="1451"/>
      <c r="H10" s="1451"/>
      <c r="I10" s="1451"/>
      <c r="J10" s="1451"/>
      <c r="K10" s="1451"/>
    </row>
    <row r="11" spans="1:11" ht="7.5" customHeight="1"/>
    <row r="12" spans="1:11" ht="17.25" customHeight="1">
      <c r="A12" s="950" t="s">
        <v>107</v>
      </c>
      <c r="B12" s="950"/>
      <c r="C12" s="950"/>
      <c r="D12" s="950"/>
      <c r="E12" s="950"/>
      <c r="F12" s="950"/>
      <c r="G12" s="950"/>
      <c r="H12" s="950"/>
      <c r="I12" s="950"/>
      <c r="J12" s="950"/>
      <c r="K12" s="950"/>
    </row>
    <row r="13" spans="1:11" ht="11.25" customHeight="1"/>
    <row r="14" spans="1:11" ht="17.25" customHeight="1">
      <c r="A14" s="899" t="s">
        <v>71</v>
      </c>
      <c r="B14" s="900"/>
      <c r="C14" s="921"/>
      <c r="D14" s="17" t="s">
        <v>22</v>
      </c>
      <c r="E14" s="1115" t="str">
        <f>①海外研修実施希望申込書!F11</f>
        <v>株式会社AOTS</v>
      </c>
      <c r="F14" s="1115"/>
      <c r="G14" s="1115"/>
      <c r="H14" s="1115"/>
      <c r="I14" s="1115"/>
      <c r="J14" s="1115"/>
      <c r="K14" s="1116"/>
    </row>
    <row r="15" spans="1:11" ht="17.25" customHeight="1">
      <c r="A15" s="924"/>
      <c r="B15" s="950"/>
      <c r="C15" s="925"/>
      <c r="D15" s="9" t="s">
        <v>23</v>
      </c>
      <c r="E15" s="1118" t="str">
        <f>①海外研修実施希望申込書!F12</f>
        <v>AOTS Co., Ltd.</v>
      </c>
      <c r="F15" s="1118"/>
      <c r="G15" s="1118"/>
      <c r="H15" s="1118"/>
      <c r="I15" s="1118"/>
      <c r="J15" s="1118"/>
      <c r="K15" s="1119"/>
    </row>
    <row r="16" spans="1:11" ht="17.25" customHeight="1">
      <c r="A16" s="899" t="s">
        <v>109</v>
      </c>
      <c r="B16" s="900"/>
      <c r="C16" s="921"/>
      <c r="D16" s="1120" t="str">
        <f>①海外研修実施希望申込書!F13</f>
        <v>〒120-8534</v>
      </c>
      <c r="E16" s="1120"/>
      <c r="F16" s="1120"/>
      <c r="G16" s="1120"/>
      <c r="H16" s="1120"/>
      <c r="I16" s="1120"/>
      <c r="J16" s="1120"/>
      <c r="K16" s="1120"/>
    </row>
    <row r="17" spans="1:13" ht="17.25" customHeight="1">
      <c r="A17" s="924"/>
      <c r="B17" s="950"/>
      <c r="C17" s="925"/>
      <c r="D17" s="1121" t="str">
        <f>①海外研修実施希望申込書!F14</f>
        <v>東京都足立区千住東1-30-1</v>
      </c>
      <c r="E17" s="1121"/>
      <c r="F17" s="1121"/>
      <c r="G17" s="1121"/>
      <c r="H17" s="1121"/>
      <c r="I17" s="1121"/>
      <c r="J17" s="1121"/>
      <c r="K17" s="1121"/>
    </row>
    <row r="18" spans="1:13" ht="17.25" customHeight="1">
      <c r="A18" s="901"/>
      <c r="B18" s="902"/>
      <c r="C18" s="909"/>
      <c r="D18" s="1122"/>
      <c r="E18" s="1122"/>
      <c r="F18" s="1122"/>
      <c r="G18" s="1122"/>
      <c r="H18" s="1122"/>
      <c r="I18" s="1122"/>
      <c r="J18" s="1122"/>
      <c r="K18" s="1122"/>
    </row>
    <row r="19" spans="1:13" ht="17.25" customHeight="1">
      <c r="A19" s="899" t="s">
        <v>110</v>
      </c>
      <c r="B19" s="921"/>
      <c r="C19" s="18" t="s">
        <v>111</v>
      </c>
      <c r="D19" s="1123" t="str">
        <f>①海外研修実施希望申込書!F16</f>
        <v>代表取締役</v>
      </c>
      <c r="E19" s="1123"/>
      <c r="F19" s="1123"/>
      <c r="G19" s="1123"/>
      <c r="H19" s="1123"/>
      <c r="I19" s="1123"/>
      <c r="J19" s="1123"/>
      <c r="K19" s="1123"/>
    </row>
    <row r="20" spans="1:13" ht="17.25" customHeight="1">
      <c r="A20" s="901"/>
      <c r="B20" s="909"/>
      <c r="C20" s="19" t="s">
        <v>25</v>
      </c>
      <c r="D20" s="1130" t="str">
        <f>①海外研修実施希望申込書!F17</f>
        <v>田中　太郎</v>
      </c>
      <c r="E20" s="1118"/>
      <c r="F20" s="1118"/>
      <c r="G20" s="1118"/>
      <c r="H20" s="1118"/>
      <c r="I20" s="1118"/>
      <c r="J20" s="1131" t="s">
        <v>283</v>
      </c>
      <c r="K20" s="1132"/>
    </row>
    <row r="21" spans="1:13" ht="17.25" customHeight="1">
      <c r="M21" s="3" t="s">
        <v>1309</v>
      </c>
    </row>
    <row r="22" spans="1:13" ht="6.75" customHeight="1"/>
    <row r="23" spans="1:13" ht="6.75" customHeight="1"/>
    <row r="24" spans="1:13" s="92" customFormat="1" ht="17.25" customHeight="1">
      <c r="A24" s="92" t="s">
        <v>738</v>
      </c>
    </row>
    <row r="25" spans="1:13" ht="21" customHeight="1">
      <c r="A25" s="273" t="s">
        <v>37</v>
      </c>
      <c r="B25" s="274" t="s">
        <v>38</v>
      </c>
      <c r="C25" s="274"/>
      <c r="D25" s="1457" t="str">
        <f>①海外研修実施希望申込書!E27</f>
        <v>インドネシア・ジャカルタ</v>
      </c>
      <c r="E25" s="1457"/>
      <c r="F25" s="1457"/>
      <c r="G25" s="1457"/>
      <c r="H25" s="1457"/>
      <c r="I25" s="1457"/>
      <c r="J25" s="1457"/>
      <c r="K25" s="1457"/>
    </row>
    <row r="26" spans="1:13" ht="21" customHeight="1">
      <c r="A26" s="273" t="s">
        <v>8</v>
      </c>
      <c r="B26" s="274" t="s">
        <v>27</v>
      </c>
      <c r="C26" s="274"/>
      <c r="D26" s="1458" t="str">
        <f>①海外研修実施希望申込書!C33</f>
        <v>現場リーダーのための生産管理研修</v>
      </c>
      <c r="E26" s="1458"/>
      <c r="F26" s="1458"/>
      <c r="G26" s="1458"/>
      <c r="H26" s="1458"/>
      <c r="I26" s="1458"/>
      <c r="J26" s="1458"/>
      <c r="K26" s="1459"/>
    </row>
    <row r="27" spans="1:13" ht="21" customHeight="1">
      <c r="A27" s="34"/>
      <c r="B27" s="14"/>
      <c r="C27" s="14"/>
      <c r="D27" s="1460"/>
      <c r="E27" s="1460"/>
      <c r="F27" s="1460"/>
      <c r="G27" s="1460"/>
      <c r="H27" s="1460"/>
      <c r="I27" s="1460"/>
      <c r="J27" s="1460"/>
      <c r="K27" s="1461"/>
    </row>
    <row r="28" spans="1:13" ht="21" customHeight="1">
      <c r="A28" s="275" t="s">
        <v>41</v>
      </c>
      <c r="B28" s="47" t="s">
        <v>739</v>
      </c>
      <c r="C28" s="276"/>
      <c r="D28" s="276"/>
      <c r="E28" s="276"/>
      <c r="F28" s="41"/>
      <c r="G28" s="46"/>
      <c r="H28" s="46"/>
      <c r="I28" s="46"/>
      <c r="J28" s="46"/>
      <c r="K28" s="47"/>
    </row>
    <row r="29" spans="1:13" ht="21" customHeight="1">
      <c r="A29" s="36"/>
      <c r="B29" s="1462">
        <f>IF(①海外研修実施希望申込書!D7=①海外研修実施希望申込書!P1,'⑤海外研修実施計画の概要（新興国）'!B13,'⑤海外研修実施計画の概要 (ゼロエミ)'!B1)</f>
        <v>45839</v>
      </c>
      <c r="C29" s="1462"/>
      <c r="D29" s="271" t="s">
        <v>196</v>
      </c>
      <c r="E29" s="1462">
        <f>IF(①海外研修実施希望申込書!D7=①海外研修実施希望申込書!P1,'⑤海外研修実施計画の概要（新興国）'!G13,'⑤海外研修実施計画の概要 (ゼロエミ)'!G13)</f>
        <v>45843</v>
      </c>
      <c r="F29" s="1462"/>
      <c r="G29" s="1462"/>
      <c r="H29" s="1463">
        <f>IF(①海外研修実施希望申込書!D7=①海外研修実施希望申込書!P1,'⑤海外研修実施計画の概要（新興国）'!L13,'⑤海外研修実施計画の概要 (ゼロエミ)'!L13)</f>
        <v>5</v>
      </c>
      <c r="I29" s="1463"/>
      <c r="J29" s="271"/>
      <c r="K29" s="272"/>
    </row>
    <row r="30" spans="1:13" ht="21" customHeight="1">
      <c r="A30" s="277" t="s">
        <v>42</v>
      </c>
      <c r="B30" s="278" t="s">
        <v>741</v>
      </c>
      <c r="C30" s="278"/>
      <c r="D30" s="1455">
        <f>①海外研修実施希望申込書!J27</f>
        <v>15</v>
      </c>
      <c r="E30" s="1455"/>
      <c r="F30" s="1455"/>
      <c r="G30" s="1455"/>
      <c r="H30" s="1455"/>
      <c r="I30" s="1455"/>
      <c r="J30" s="1455"/>
      <c r="K30" s="1456"/>
    </row>
    <row r="32" spans="1:13" s="92" customFormat="1" ht="17.25" customHeight="1">
      <c r="A32" s="92" t="s">
        <v>740</v>
      </c>
    </row>
    <row r="33" spans="1:11" ht="36" customHeight="1">
      <c r="A33" s="777"/>
      <c r="B33" s="611"/>
      <c r="C33" s="778"/>
      <c r="D33" s="611"/>
      <c r="E33" s="611"/>
      <c r="F33" s="778"/>
      <c r="G33" s="611"/>
      <c r="H33" s="611"/>
      <c r="I33" s="611"/>
      <c r="J33" s="611"/>
      <c r="K33" s="612"/>
    </row>
    <row r="35" spans="1:11" s="92" customFormat="1" ht="17.25" customHeight="1">
      <c r="A35" s="92" t="s">
        <v>742</v>
      </c>
    </row>
    <row r="36" spans="1:11" ht="60.75" customHeight="1">
      <c r="A36" s="1452"/>
      <c r="B36" s="1453"/>
      <c r="C36" s="1453"/>
      <c r="D36" s="1453"/>
      <c r="E36" s="1453"/>
      <c r="F36" s="1453"/>
      <c r="G36" s="1453"/>
      <c r="H36" s="1453"/>
      <c r="I36" s="1453"/>
      <c r="J36" s="1453"/>
      <c r="K36" s="1454"/>
    </row>
    <row r="38" spans="1:11" s="92" customFormat="1" ht="17.25" customHeight="1">
      <c r="A38" s="92" t="s">
        <v>743</v>
      </c>
    </row>
    <row r="39" spans="1:11" ht="60.75" customHeight="1">
      <c r="A39" s="1452"/>
      <c r="B39" s="1453"/>
      <c r="C39" s="1453"/>
      <c r="D39" s="1453"/>
      <c r="E39" s="1453"/>
      <c r="F39" s="1453"/>
      <c r="G39" s="1453"/>
      <c r="H39" s="1453"/>
      <c r="I39" s="1453"/>
      <c r="J39" s="1453"/>
      <c r="K39" s="1454"/>
    </row>
  </sheetData>
  <mergeCells count="24">
    <mergeCell ref="A36:K36"/>
    <mergeCell ref="A39:K39"/>
    <mergeCell ref="D30:K30"/>
    <mergeCell ref="D25:K25"/>
    <mergeCell ref="D26:K27"/>
    <mergeCell ref="B29:C29"/>
    <mergeCell ref="E29:G29"/>
    <mergeCell ref="H29:I29"/>
    <mergeCell ref="A19:B20"/>
    <mergeCell ref="D19:K19"/>
    <mergeCell ref="D20:I20"/>
    <mergeCell ref="J20:K20"/>
    <mergeCell ref="A14:C15"/>
    <mergeCell ref="E14:K14"/>
    <mergeCell ref="E15:K15"/>
    <mergeCell ref="A16:C18"/>
    <mergeCell ref="D16:K16"/>
    <mergeCell ref="D17:K18"/>
    <mergeCell ref="A12:K12"/>
    <mergeCell ref="A1:K1"/>
    <mergeCell ref="J3:K3"/>
    <mergeCell ref="A6:K6"/>
    <mergeCell ref="A7:K7"/>
    <mergeCell ref="A9:K10"/>
  </mergeCells>
  <phoneticPr fontId="1"/>
  <printOptions horizontalCentered="1"/>
  <pageMargins left="0.51181102362204722" right="0.51181102362204722" top="0.74803149606299213" bottom="0.55118110236220474"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152579" r:id="rId4" name="Check Box 3">
              <controlPr defaultSize="0" autoFill="0" autoLine="0" autoPict="0">
                <anchor moveWithCells="1">
                  <from>
                    <xdr:col>0</xdr:col>
                    <xdr:colOff>0</xdr:colOff>
                    <xdr:row>32</xdr:row>
                    <xdr:rowOff>28575</xdr:rowOff>
                  </from>
                  <to>
                    <xdr:col>2</xdr:col>
                    <xdr:colOff>66675</xdr:colOff>
                    <xdr:row>32</xdr:row>
                    <xdr:rowOff>400050</xdr:rowOff>
                  </to>
                </anchor>
              </controlPr>
            </control>
          </mc:Choice>
        </mc:AlternateContent>
        <mc:AlternateContent xmlns:mc="http://schemas.openxmlformats.org/markup-compatibility/2006">
          <mc:Choice Requires="x14">
            <control shapeId="152589" r:id="rId5" name="Check Box 13">
              <controlPr defaultSize="0" autoFill="0" autoLine="0" autoPict="0">
                <anchor moveWithCells="1">
                  <from>
                    <xdr:col>2</xdr:col>
                    <xdr:colOff>209550</xdr:colOff>
                    <xdr:row>32</xdr:row>
                    <xdr:rowOff>38100</xdr:rowOff>
                  </from>
                  <to>
                    <xdr:col>4</xdr:col>
                    <xdr:colOff>19050</xdr:colOff>
                    <xdr:row>32</xdr:row>
                    <xdr:rowOff>400050</xdr:rowOff>
                  </to>
                </anchor>
              </controlPr>
            </control>
          </mc:Choice>
        </mc:AlternateContent>
        <mc:AlternateContent xmlns:mc="http://schemas.openxmlformats.org/markup-compatibility/2006">
          <mc:Choice Requires="x14">
            <control shapeId="152590" r:id="rId6" name="Check Box 14">
              <controlPr defaultSize="0" autoFill="0" autoLine="0" autoPict="0">
                <anchor moveWithCells="1">
                  <from>
                    <xdr:col>5</xdr:col>
                    <xdr:colOff>314325</xdr:colOff>
                    <xdr:row>32</xdr:row>
                    <xdr:rowOff>47625</xdr:rowOff>
                  </from>
                  <to>
                    <xdr:col>7</xdr:col>
                    <xdr:colOff>104775</xdr:colOff>
                    <xdr:row>32</xdr:row>
                    <xdr:rowOff>409575</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1">
    <tabColor theme="9" tint="0.59999389629810485"/>
  </sheetPr>
  <dimension ref="A1:L64"/>
  <sheetViews>
    <sheetView showGridLines="0" view="pageBreakPreview" topLeftCell="A4" zoomScale="85" zoomScaleNormal="100" zoomScaleSheetLayoutView="85" workbookViewId="0">
      <selection activeCell="D29" sqref="D29:H29"/>
    </sheetView>
  </sheetViews>
  <sheetFormatPr defaultColWidth="9" defaultRowHeight="17.25" customHeight="1"/>
  <cols>
    <col min="1" max="1" width="3.125" style="3" bestFit="1" customWidth="1"/>
    <col min="2" max="2" width="11" style="3" customWidth="1"/>
    <col min="3" max="3" width="12.125" style="3" customWidth="1"/>
    <col min="4" max="4" width="9.125" style="3" customWidth="1"/>
    <col min="5" max="6" width="10.875" style="3" customWidth="1"/>
    <col min="7" max="7" width="16.125" style="3" customWidth="1"/>
    <col min="8" max="8" width="20.875" style="3" customWidth="1"/>
    <col min="9" max="11" width="9" style="3"/>
    <col min="12" max="12" width="9" style="585"/>
    <col min="13" max="16384" width="9" style="3"/>
  </cols>
  <sheetData>
    <row r="1" spans="1:12" ht="17.25" customHeight="1">
      <c r="A1" s="1124" t="str">
        <f>①海外研修実施希望申込書!D7</f>
        <v>技術協力活用型・新興国市場開拓事業（研修・専門家派遣・寄附講座開設事業）</v>
      </c>
      <c r="B1" s="1124"/>
      <c r="C1" s="1124"/>
      <c r="D1" s="1124"/>
      <c r="E1" s="1124"/>
      <c r="F1" s="1124"/>
      <c r="G1" s="1124"/>
      <c r="H1" s="1124"/>
      <c r="L1" s="585" t="s">
        <v>902</v>
      </c>
    </row>
    <row r="2" spans="1:12" ht="17.25" customHeight="1">
      <c r="L2" s="585" t="s">
        <v>903</v>
      </c>
    </row>
    <row r="3" spans="1:12" ht="17.25" customHeight="1">
      <c r="A3" s="3" t="s">
        <v>266</v>
      </c>
      <c r="H3" s="161">
        <v>45870</v>
      </c>
      <c r="L3" s="585" t="s">
        <v>904</v>
      </c>
    </row>
    <row r="4" spans="1:12" ht="17.25" customHeight="1">
      <c r="A4" s="3" t="s">
        <v>267</v>
      </c>
    </row>
    <row r="6" spans="1:12">
      <c r="A6" s="890" t="s">
        <v>268</v>
      </c>
      <c r="B6" s="890"/>
      <c r="C6" s="890"/>
      <c r="D6" s="890"/>
      <c r="E6" s="890"/>
      <c r="F6" s="890"/>
      <c r="G6" s="890"/>
      <c r="H6" s="890"/>
    </row>
    <row r="7" spans="1:12" s="132" customFormat="1" ht="17.25" customHeight="1">
      <c r="A7" s="1126"/>
      <c r="B7" s="1126"/>
      <c r="C7" s="1126"/>
      <c r="D7" s="1126"/>
      <c r="E7" s="1126"/>
      <c r="F7" s="1126"/>
      <c r="G7" s="1126"/>
      <c r="H7" s="1126"/>
      <c r="L7" s="585"/>
    </row>
    <row r="9" spans="1:12" ht="17.25" customHeight="1">
      <c r="A9" s="1159" t="s">
        <v>420</v>
      </c>
      <c r="B9" s="1159"/>
      <c r="C9" s="1159"/>
      <c r="D9" s="1159"/>
      <c r="E9" s="1159"/>
      <c r="F9" s="1159"/>
      <c r="G9" s="1159"/>
      <c r="H9" s="1159"/>
    </row>
    <row r="10" spans="1:12" ht="17.25" customHeight="1">
      <c r="A10" s="1159"/>
      <c r="B10" s="1159"/>
      <c r="C10" s="1159"/>
      <c r="D10" s="1159"/>
      <c r="E10" s="1159"/>
      <c r="F10" s="1159"/>
      <c r="G10" s="1159"/>
      <c r="H10" s="1159"/>
    </row>
    <row r="11" spans="1:12" ht="17.25" customHeight="1">
      <c r="A11" s="1159"/>
      <c r="B11" s="1159"/>
      <c r="C11" s="1159"/>
      <c r="D11" s="1159"/>
      <c r="E11" s="1159"/>
      <c r="F11" s="1159"/>
      <c r="G11" s="1159"/>
      <c r="H11" s="1159"/>
    </row>
    <row r="13" spans="1:12" ht="17.25" customHeight="1">
      <c r="A13" s="950" t="s">
        <v>269</v>
      </c>
      <c r="B13" s="950"/>
      <c r="C13" s="950"/>
      <c r="D13" s="950"/>
      <c r="E13" s="950"/>
      <c r="F13" s="950"/>
      <c r="G13" s="950"/>
      <c r="H13" s="950"/>
    </row>
    <row r="15" spans="1:12" ht="17.25" customHeight="1">
      <c r="A15" s="899" t="s">
        <v>270</v>
      </c>
      <c r="B15" s="900"/>
      <c r="C15" s="921"/>
      <c r="D15" s="74" t="s">
        <v>271</v>
      </c>
      <c r="E15" s="1269" t="str">
        <f>①海外研修実施希望申込書!F11</f>
        <v>株式会社AOTS</v>
      </c>
      <c r="F15" s="1269"/>
      <c r="G15" s="1269"/>
      <c r="H15" s="404" t="s">
        <v>980</v>
      </c>
    </row>
    <row r="16" spans="1:12" ht="17.25" customHeight="1">
      <c r="A16" s="901"/>
      <c r="B16" s="902"/>
      <c r="C16" s="909"/>
      <c r="D16" s="28" t="s">
        <v>272</v>
      </c>
      <c r="E16" s="1268" t="str">
        <f>①海外研修実施希望申込書!F12</f>
        <v>AOTS Co., Ltd.</v>
      </c>
      <c r="F16" s="1268"/>
      <c r="G16" s="1268"/>
      <c r="H16" s="617" t="s">
        <v>1015</v>
      </c>
    </row>
    <row r="17" spans="1:8" ht="17.25" customHeight="1">
      <c r="A17" s="899" t="s">
        <v>273</v>
      </c>
      <c r="B17" s="900"/>
      <c r="C17" s="921"/>
      <c r="D17" s="1479" t="str">
        <f>①海外研修実施希望申込書!F13</f>
        <v>〒120-8534</v>
      </c>
      <c r="E17" s="1480"/>
      <c r="F17" s="1480"/>
      <c r="G17" s="1480"/>
      <c r="H17" s="1481"/>
    </row>
    <row r="18" spans="1:8" ht="17.25" customHeight="1">
      <c r="A18" s="924"/>
      <c r="B18" s="950"/>
      <c r="C18" s="925"/>
      <c r="D18" s="1484" t="str">
        <f>①海外研修実施希望申込書!F14</f>
        <v>東京都足立区千住東1-30-1</v>
      </c>
      <c r="E18" s="1476"/>
      <c r="F18" s="1476"/>
      <c r="G18" s="1476"/>
      <c r="H18" s="1477"/>
    </row>
    <row r="19" spans="1:8" ht="17.25" customHeight="1">
      <c r="A19" s="901"/>
      <c r="B19" s="902"/>
      <c r="C19" s="909"/>
      <c r="D19" s="1485"/>
      <c r="E19" s="1205"/>
      <c r="F19" s="1205"/>
      <c r="G19" s="1205"/>
      <c r="H19" s="1206"/>
    </row>
    <row r="20" spans="1:8" ht="17.25" customHeight="1">
      <c r="A20" s="899" t="s">
        <v>274</v>
      </c>
      <c r="B20" s="921"/>
      <c r="C20" s="20" t="s">
        <v>275</v>
      </c>
      <c r="D20" s="1482" t="str">
        <f>①海外研修実施希望申込書!F16</f>
        <v>代表取締役</v>
      </c>
      <c r="E20" s="1115"/>
      <c r="F20" s="1115"/>
      <c r="G20" s="1115"/>
      <c r="H20" s="1116"/>
    </row>
    <row r="21" spans="1:8" ht="17.25" customHeight="1">
      <c r="A21" s="901"/>
      <c r="B21" s="909"/>
      <c r="C21" s="76" t="s">
        <v>276</v>
      </c>
      <c r="D21" s="1130" t="str">
        <f>①海外研修実施希望申込書!F17</f>
        <v>田中　太郎</v>
      </c>
      <c r="E21" s="1118"/>
      <c r="F21" s="1118"/>
      <c r="G21" s="1478"/>
      <c r="H21" s="613"/>
    </row>
    <row r="22" spans="1:8" ht="17.25" customHeight="1">
      <c r="A22" s="924" t="s">
        <v>278</v>
      </c>
      <c r="B22" s="925"/>
      <c r="C22" s="75" t="s">
        <v>277</v>
      </c>
      <c r="D22" s="1208" t="str">
        <f>①海外研修実施希望申込書!F21</f>
        <v>製造本部　製造第1課　課長</v>
      </c>
      <c r="E22" s="1208"/>
      <c r="F22" s="1208"/>
      <c r="G22" s="1208"/>
      <c r="H22" s="1483"/>
    </row>
    <row r="23" spans="1:8" ht="17.25" customHeight="1">
      <c r="A23" s="924"/>
      <c r="B23" s="925"/>
      <c r="C23" s="21" t="s">
        <v>276</v>
      </c>
      <c r="D23" s="1486" t="str">
        <f>①海外研修実施希望申込書!F22</f>
        <v>山田　二郎</v>
      </c>
      <c r="E23" s="1487"/>
      <c r="F23" s="1487"/>
      <c r="G23" s="1487"/>
      <c r="H23" s="614"/>
    </row>
    <row r="24" spans="1:8" ht="17.25" customHeight="1">
      <c r="A24" s="924"/>
      <c r="B24" s="925"/>
      <c r="C24" s="77" t="s">
        <v>279</v>
      </c>
      <c r="D24" s="1473" t="str">
        <f>③海外研修実施申請書!D23</f>
        <v>〒</v>
      </c>
      <c r="E24" s="1474"/>
      <c r="F24" s="1474"/>
      <c r="G24" s="1474"/>
      <c r="H24" s="1475"/>
    </row>
    <row r="25" spans="1:8" ht="17.25" customHeight="1">
      <c r="A25" s="924"/>
      <c r="B25" s="925"/>
      <c r="C25" s="1128" t="s">
        <v>357</v>
      </c>
      <c r="D25" s="1476">
        <f>③海外研修実施申請書!D24</f>
        <v>0</v>
      </c>
      <c r="E25" s="1476"/>
      <c r="F25" s="1476"/>
      <c r="G25" s="1476"/>
      <c r="H25" s="1477"/>
    </row>
    <row r="26" spans="1:8" ht="17.25" customHeight="1">
      <c r="A26" s="924"/>
      <c r="B26" s="925"/>
      <c r="C26" s="1129"/>
      <c r="D26" s="1201"/>
      <c r="E26" s="1201"/>
      <c r="F26" s="1201"/>
      <c r="G26" s="1201"/>
      <c r="H26" s="1202"/>
    </row>
    <row r="27" spans="1:8" ht="17.25" customHeight="1">
      <c r="A27" s="924"/>
      <c r="B27" s="925"/>
      <c r="C27" s="21" t="s">
        <v>280</v>
      </c>
      <c r="D27" s="1466" t="str">
        <f>①海外研修実施希望申込書!G23</f>
        <v>03-xxxx-xxxx</v>
      </c>
      <c r="E27" s="1467"/>
      <c r="F27" s="1467"/>
      <c r="G27" s="1467"/>
      <c r="H27" s="1468"/>
    </row>
    <row r="28" spans="1:8" ht="17.25" customHeight="1">
      <c r="A28" s="924"/>
      <c r="B28" s="925"/>
      <c r="C28" s="21" t="s">
        <v>281</v>
      </c>
      <c r="D28" s="1466" t="str">
        <f>①海外研修実施希望申込書!J23</f>
        <v>03-xxxx-xxxx</v>
      </c>
      <c r="E28" s="1467"/>
      <c r="F28" s="1467"/>
      <c r="G28" s="1467"/>
      <c r="H28" s="1468"/>
    </row>
    <row r="29" spans="1:8" ht="17.25" customHeight="1">
      <c r="A29" s="901"/>
      <c r="B29" s="909"/>
      <c r="C29" s="76" t="s">
        <v>282</v>
      </c>
      <c r="D29" s="1019" t="str">
        <f>①海外研修実施希望申込書!G24</f>
        <v>yamada@aots.co.jp</v>
      </c>
      <c r="E29" s="1019"/>
      <c r="F29" s="1019"/>
      <c r="G29" s="1019"/>
      <c r="H29" s="1469"/>
    </row>
    <row r="31" spans="1:8" ht="17.25" customHeight="1">
      <c r="A31" s="948" t="s">
        <v>707</v>
      </c>
      <c r="B31" s="1265"/>
      <c r="C31" s="949"/>
      <c r="D31" s="365" t="s">
        <v>901</v>
      </c>
      <c r="E31" s="615"/>
      <c r="F31" s="366"/>
      <c r="G31" s="1488">
        <f>IF(E31=L1,⑭海外研修実施費実績額並びに精算払請求金額の算出内訳!N39,'⑭-b（日本円以外の精算)'!N39)</f>
        <v>0</v>
      </c>
      <c r="H31" s="1489"/>
    </row>
    <row r="33" spans="1:8" ht="17.25" customHeight="1">
      <c r="A33" s="948" t="s">
        <v>708</v>
      </c>
      <c r="B33" s="1265"/>
      <c r="C33" s="949"/>
      <c r="D33" s="1445" t="str">
        <f>①海外研修実施希望申込書!C33</f>
        <v>現場リーダーのための生産管理研修</v>
      </c>
      <c r="E33" s="1446"/>
      <c r="F33" s="1446"/>
      <c r="G33" s="1446"/>
      <c r="H33" s="1447"/>
    </row>
    <row r="34" spans="1:8" ht="17.25" customHeight="1">
      <c r="A34" s="948" t="s">
        <v>709</v>
      </c>
      <c r="B34" s="1265"/>
      <c r="C34" s="949"/>
      <c r="D34" s="1445" t="str">
        <f>①海外研修実施希望申込書!E27</f>
        <v>インドネシア・ジャカルタ</v>
      </c>
      <c r="E34" s="1446"/>
      <c r="F34" s="1446"/>
      <c r="G34" s="1446"/>
      <c r="H34" s="1447"/>
    </row>
    <row r="35" spans="1:8" ht="17.25" customHeight="1">
      <c r="A35" s="948" t="s">
        <v>710</v>
      </c>
      <c r="B35" s="1265"/>
      <c r="C35" s="949"/>
      <c r="D35" s="1490">
        <f>IF(①海外研修実施希望申込書!D7=①海外研修実施希望申込書!P1,'⑤海外研修実施計画の概要（新興国）'!B13,'⑤海外研修実施計画の概要 (ゼロエミ)'!B13)</f>
        <v>45839</v>
      </c>
      <c r="E35" s="1491"/>
      <c r="F35" s="55" t="s">
        <v>906</v>
      </c>
      <c r="G35" s="582">
        <f>IF(①海外研修実施希望申込書!D7=①海外研修実施希望申込書!P1,'⑤海外研修実施計画の概要（新興国）'!G13,'⑤海外研修実施計画の概要 (ゼロエミ)'!G13)</f>
        <v>45843</v>
      </c>
      <c r="H35" s="616">
        <f>'⑮海外研修実施結果（報告書）'!M13</f>
        <v>5</v>
      </c>
    </row>
    <row r="36" spans="1:8" ht="17.25" customHeight="1">
      <c r="A36" s="948" t="s">
        <v>711</v>
      </c>
      <c r="B36" s="1265"/>
      <c r="C36" s="949"/>
      <c r="D36" s="1452"/>
      <c r="E36" s="1453"/>
      <c r="F36" s="1453"/>
      <c r="G36" s="1453"/>
      <c r="H36" s="1454"/>
    </row>
    <row r="41" spans="1:8" ht="17.25" customHeight="1">
      <c r="A41" s="948" t="s">
        <v>907</v>
      </c>
      <c r="B41" s="1265"/>
      <c r="C41" s="949"/>
      <c r="D41" s="1464" t="str">
        <f>IF(①海外研修実施希望申込書!D7=①海外研修実施希望申込書!P1,'⑤海外研修実施計画の概要（新興国）'!E65,'⑤海外研修実施計画の概要 (ゼロエミ)'!E65)</f>
        <v>Kaigai Kenshu Inc.</v>
      </c>
      <c r="E41" s="1143"/>
      <c r="F41" s="1143"/>
      <c r="G41" s="1143"/>
      <c r="H41" s="1465"/>
    </row>
    <row r="42" spans="1:8" ht="17.25" customHeight="1">
      <c r="A42" s="948" t="s">
        <v>952</v>
      </c>
      <c r="B42" s="1265"/>
      <c r="C42" s="949"/>
      <c r="D42" s="1464">
        <f>①海外研修実施希望申込書!K8</f>
        <v>0</v>
      </c>
      <c r="E42" s="1143"/>
      <c r="F42" s="1143"/>
      <c r="G42" s="1143"/>
      <c r="H42" s="1465"/>
    </row>
    <row r="43" spans="1:8" ht="17.25" customHeight="1">
      <c r="A43" s="948" t="s">
        <v>958</v>
      </c>
      <c r="B43" s="1265"/>
      <c r="C43" s="949"/>
      <c r="D43" s="1470">
        <f>IF(D44=B59,D59,IF(D42=C60,D60,IF(D42=C61,D61,D62)))</f>
        <v>0.66666666666666663</v>
      </c>
      <c r="E43" s="1471"/>
      <c r="F43" s="1471"/>
      <c r="G43" s="1471"/>
      <c r="H43" s="1472"/>
    </row>
    <row r="44" spans="1:8" ht="17.25" customHeight="1">
      <c r="A44" s="948" t="s">
        <v>908</v>
      </c>
      <c r="B44" s="1265"/>
      <c r="C44" s="949"/>
      <c r="D44" s="1464" t="str">
        <f>①海外研修実施希望申込書!D7</f>
        <v>技術協力活用型・新興国市場開拓事業（研修・専門家派遣・寄附講座開設事業）</v>
      </c>
      <c r="E44" s="1143"/>
      <c r="F44" s="1143"/>
      <c r="G44" s="1143"/>
      <c r="H44" s="1465"/>
    </row>
    <row r="45" spans="1:8" ht="17.25" customHeight="1">
      <c r="A45" s="948" t="s">
        <v>942</v>
      </c>
      <c r="B45" s="1265"/>
      <c r="C45" s="949"/>
      <c r="D45" s="1464">
        <f>①海外研修実施希望申込書!D8</f>
        <v>0</v>
      </c>
      <c r="E45" s="1143"/>
      <c r="F45" s="1143"/>
      <c r="G45" s="1143"/>
      <c r="H45" s="1465"/>
    </row>
    <row r="46" spans="1:8" ht="17.25" customHeight="1">
      <c r="A46" s="948" t="s">
        <v>909</v>
      </c>
      <c r="B46" s="1265"/>
      <c r="C46" s="949"/>
      <c r="D46" s="1464">
        <f>①海外研修実施希望申込書!J7</f>
        <v>0</v>
      </c>
      <c r="E46" s="1143"/>
      <c r="F46" s="1143"/>
      <c r="G46" s="1143"/>
      <c r="H46" s="1465"/>
    </row>
    <row r="47" spans="1:8" ht="17.25" customHeight="1">
      <c r="A47" s="948" t="s">
        <v>970</v>
      </c>
      <c r="B47" s="1265"/>
      <c r="C47" s="949"/>
      <c r="D47" s="3">
        <f>①海外研修実施希望申込書!K7</f>
        <v>0</v>
      </c>
    </row>
    <row r="48" spans="1:8" ht="17.25" customHeight="1">
      <c r="A48" s="948" t="s">
        <v>945</v>
      </c>
      <c r="B48" s="1265"/>
      <c r="C48" s="949"/>
      <c r="D48" s="1464">
        <f>'⑮海外研修実施結果（報告書）'!F15</f>
        <v>0</v>
      </c>
      <c r="E48" s="1143"/>
      <c r="F48" s="1143"/>
      <c r="G48" s="1143"/>
      <c r="H48" s="1465"/>
    </row>
    <row r="50" spans="1:8" ht="17.25" customHeight="1">
      <c r="A50" s="948" t="s">
        <v>1297</v>
      </c>
      <c r="B50" s="1265"/>
      <c r="C50" s="949"/>
      <c r="D50" s="1464">
        <f>【非表示】審査会用!F21</f>
        <v>15</v>
      </c>
      <c r="E50" s="1143"/>
      <c r="F50" s="1143"/>
      <c r="G50" s="1143"/>
      <c r="H50" s="1465"/>
    </row>
    <row r="51" spans="1:8" ht="17.25" customHeight="1">
      <c r="A51" s="948" t="s">
        <v>1298</v>
      </c>
      <c r="B51" s="1265"/>
      <c r="C51" s="949"/>
      <c r="D51" s="1464" t="str">
        <f>IF(①海外研修実施希望申込書!D7=①海外研修実施希望申込書!P1,'⑤海外研修実施計画の概要（新興国）'!B17,'⑤海外研修実施計画の概要 (ゼロエミ)'!B17)</f>
        <v>納期遅れ、品質不良などの製造工程における課題の原因の一つに、各職場における計画的な生産に対する意識の低さが挙げられている。そこで、現場リーダーに対して生産管理の必要性を理解してさせ、生産計画作成における基本的な考え方を習得させる。</v>
      </c>
      <c r="E51" s="1143"/>
      <c r="F51" s="1143"/>
      <c r="G51" s="1143"/>
      <c r="H51" s="1465"/>
    </row>
    <row r="52" spans="1:8" ht="17.25" customHeight="1">
      <c r="A52" s="948" t="s">
        <v>1299</v>
      </c>
      <c r="B52" s="1265"/>
      <c r="C52" s="949"/>
      <c r="D52" s="1464">
        <f>IF(①海外研修実施希望申込書!D7=①海外研修実施希望申込書!P1,'⑤海外研修実施計画の概要（新興国）'!B38,'⑤海外研修実施計画の概要 (ゼロエミ)'!B38)</f>
        <v>0</v>
      </c>
      <c r="E52" s="1143"/>
      <c r="F52" s="1143"/>
      <c r="G52" s="1143"/>
      <c r="H52" s="1465"/>
    </row>
    <row r="57" spans="1:8" ht="17.25" customHeight="1">
      <c r="B57" s="201" t="s">
        <v>953</v>
      </c>
      <c r="C57" s="201"/>
      <c r="D57" s="201"/>
    </row>
    <row r="58" spans="1:8" ht="17.25" customHeight="1">
      <c r="B58" s="369" t="s">
        <v>954</v>
      </c>
      <c r="C58" s="369" t="s">
        <v>955</v>
      </c>
      <c r="D58" s="369" t="s">
        <v>956</v>
      </c>
    </row>
    <row r="59" spans="1:8" ht="17.25" customHeight="1">
      <c r="B59" s="370" t="s">
        <v>957</v>
      </c>
      <c r="C59" s="30" t="s">
        <v>948</v>
      </c>
      <c r="D59" s="371">
        <v>0.66666666666666663</v>
      </c>
    </row>
    <row r="60" spans="1:8" ht="17.25" customHeight="1">
      <c r="B60" s="372"/>
      <c r="C60" s="30" t="s">
        <v>949</v>
      </c>
      <c r="D60" s="371">
        <v>0.66666666666666663</v>
      </c>
    </row>
    <row r="61" spans="1:8" ht="17.25" customHeight="1">
      <c r="B61" s="33" t="s">
        <v>893</v>
      </c>
      <c r="C61" s="30" t="s">
        <v>948</v>
      </c>
      <c r="D61" s="371">
        <v>0.5</v>
      </c>
    </row>
    <row r="62" spans="1:8" ht="17.25" customHeight="1">
      <c r="B62" s="372"/>
      <c r="C62" s="30" t="s">
        <v>949</v>
      </c>
      <c r="D62" s="371">
        <v>0.33333333333333331</v>
      </c>
    </row>
    <row r="63" spans="1:8" ht="17.25" customHeight="1">
      <c r="B63" s="372"/>
      <c r="C63" s="30" t="s">
        <v>950</v>
      </c>
      <c r="D63" s="371">
        <v>0.75</v>
      </c>
    </row>
    <row r="64" spans="1:8" ht="17.25" customHeight="1">
      <c r="B64" s="373"/>
      <c r="C64" s="30" t="s">
        <v>951</v>
      </c>
      <c r="D64" s="371">
        <v>0.75</v>
      </c>
    </row>
  </sheetData>
  <mergeCells count="54">
    <mergeCell ref="A47:C47"/>
    <mergeCell ref="A48:C48"/>
    <mergeCell ref="D48:H48"/>
    <mergeCell ref="D18:H19"/>
    <mergeCell ref="D23:G23"/>
    <mergeCell ref="A36:C36"/>
    <mergeCell ref="D36:H36"/>
    <mergeCell ref="A31:C31"/>
    <mergeCell ref="A33:C33"/>
    <mergeCell ref="A34:C34"/>
    <mergeCell ref="A35:C35"/>
    <mergeCell ref="D33:H33"/>
    <mergeCell ref="D34:H34"/>
    <mergeCell ref="G31:H31"/>
    <mergeCell ref="D35:E35"/>
    <mergeCell ref="A41:C41"/>
    <mergeCell ref="D44:H44"/>
    <mergeCell ref="D41:H41"/>
    <mergeCell ref="A1:H1"/>
    <mergeCell ref="A6:H6"/>
    <mergeCell ref="A7:H7"/>
    <mergeCell ref="A9:H11"/>
    <mergeCell ref="A13:H13"/>
    <mergeCell ref="A15:C16"/>
    <mergeCell ref="C25:C26"/>
    <mergeCell ref="A17:C19"/>
    <mergeCell ref="D24:H24"/>
    <mergeCell ref="D25:H26"/>
    <mergeCell ref="D21:G21"/>
    <mergeCell ref="D17:H17"/>
    <mergeCell ref="D20:H20"/>
    <mergeCell ref="D22:H22"/>
    <mergeCell ref="E15:G15"/>
    <mergeCell ref="E16:G16"/>
    <mergeCell ref="A46:C46"/>
    <mergeCell ref="D46:H46"/>
    <mergeCell ref="A45:C45"/>
    <mergeCell ref="D45:H45"/>
    <mergeCell ref="A20:B21"/>
    <mergeCell ref="A22:B29"/>
    <mergeCell ref="D27:H27"/>
    <mergeCell ref="D29:H29"/>
    <mergeCell ref="D28:H28"/>
    <mergeCell ref="A42:C42"/>
    <mergeCell ref="D42:H42"/>
    <mergeCell ref="A43:C43"/>
    <mergeCell ref="D43:H43"/>
    <mergeCell ref="A44:C44"/>
    <mergeCell ref="A50:C50"/>
    <mergeCell ref="D50:H50"/>
    <mergeCell ref="D51:H51"/>
    <mergeCell ref="D52:H52"/>
    <mergeCell ref="A51:C51"/>
    <mergeCell ref="A52:C52"/>
  </mergeCells>
  <phoneticPr fontId="1"/>
  <dataValidations count="1">
    <dataValidation type="list" allowBlank="1" showInputMessage="1" showErrorMessage="1" sqref="E31" xr:uid="{0406D196-6DA5-43FF-8C8F-26B7509C8978}">
      <formula1>$L$1:$L$3</formula1>
    </dataValidation>
  </dataValidations>
  <printOptions horizontalCentered="1"/>
  <pageMargins left="0.51181102362204722" right="0.51181102362204722" top="0.74803149606299213" bottom="0.55118110236220474" header="0.31496062992125984" footer="0.31496062992125984"/>
  <pageSetup paperSize="9" orientation="portrait" blackAndWhite="1" r:id="rId1"/>
  <drawing r:id="rId2"/>
  <legacyDrawing r:id="rId3"/>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DA6C3-C6FB-4F05-B8FF-2B0B66455AAF}">
  <sheetPr codeName="Sheet32">
    <tabColor theme="9" tint="0.59999389629810485"/>
    <pageSetUpPr fitToPage="1"/>
  </sheetPr>
  <dimension ref="A1:AF32"/>
  <sheetViews>
    <sheetView view="pageBreakPreview" zoomScaleNormal="85" zoomScaleSheetLayoutView="100" workbookViewId="0">
      <pane xSplit="2" ySplit="1" topLeftCell="C2" activePane="bottomRight" state="frozen"/>
      <selection activeCell="A2" sqref="A2:T2"/>
      <selection pane="topRight" activeCell="A2" sqref="A2:T2"/>
      <selection pane="bottomLeft" activeCell="A2" sqref="A2:T2"/>
      <selection pane="bottomRight"/>
    </sheetView>
  </sheetViews>
  <sheetFormatPr defaultColWidth="9" defaultRowHeight="12"/>
  <cols>
    <col min="1" max="1" width="3.625" style="201" customWidth="1"/>
    <col min="2" max="2" width="15.625" style="203" customWidth="1"/>
    <col min="3" max="3" width="30.625" style="202" customWidth="1"/>
    <col min="4" max="4" width="10.625" style="204" customWidth="1"/>
    <col min="5" max="7" width="10.625" style="205" customWidth="1"/>
    <col min="8" max="8" width="9" style="201"/>
    <col min="9" max="9" width="10.625" style="203" customWidth="1"/>
    <col min="10" max="10" width="10.625" style="201" customWidth="1"/>
    <col min="11" max="11" width="10.625" style="209" customWidth="1"/>
    <col min="12" max="12" width="20.625" style="201" customWidth="1"/>
    <col min="13" max="32" width="9" style="618"/>
    <col min="33" max="16384" width="9" style="201"/>
  </cols>
  <sheetData>
    <row r="1" spans="1:12" ht="38.25" customHeight="1">
      <c r="A1" s="619" t="s">
        <v>527</v>
      </c>
      <c r="B1" s="619" t="s">
        <v>227</v>
      </c>
      <c r="C1" s="620" t="s">
        <v>528</v>
      </c>
      <c r="D1" s="621" t="s">
        <v>1206</v>
      </c>
      <c r="E1" s="622" t="s">
        <v>1207</v>
      </c>
      <c r="F1" s="622" t="s">
        <v>1208</v>
      </c>
      <c r="G1" s="622" t="s">
        <v>1205</v>
      </c>
      <c r="H1" s="619" t="s">
        <v>534</v>
      </c>
      <c r="I1" s="633" t="s">
        <v>535</v>
      </c>
      <c r="J1" s="632" t="s">
        <v>531</v>
      </c>
      <c r="K1" s="632" t="s">
        <v>529</v>
      </c>
      <c r="L1" s="632" t="s">
        <v>530</v>
      </c>
    </row>
    <row r="2" spans="1:12">
      <c r="A2" s="627"/>
      <c r="B2" s="623"/>
      <c r="C2" s="624"/>
      <c r="D2" s="625"/>
      <c r="E2" s="626"/>
      <c r="F2" s="626"/>
      <c r="G2" s="626"/>
      <c r="H2" s="627"/>
      <c r="I2" s="623"/>
      <c r="J2" s="627"/>
      <c r="K2" s="628"/>
      <c r="L2" s="627"/>
    </row>
    <row r="3" spans="1:12">
      <c r="A3" s="627"/>
      <c r="B3" s="623"/>
      <c r="C3" s="624"/>
      <c r="D3" s="625"/>
      <c r="E3" s="626"/>
      <c r="F3" s="626"/>
      <c r="G3" s="626"/>
      <c r="H3" s="627"/>
      <c r="I3" s="623"/>
      <c r="J3" s="627"/>
      <c r="K3" s="628"/>
      <c r="L3" s="627"/>
    </row>
    <row r="4" spans="1:12">
      <c r="A4" s="627"/>
      <c r="B4" s="623"/>
      <c r="C4" s="624"/>
      <c r="D4" s="625"/>
      <c r="E4" s="626"/>
      <c r="F4" s="626"/>
      <c r="G4" s="626"/>
      <c r="H4" s="627"/>
      <c r="I4" s="623"/>
      <c r="J4" s="627"/>
      <c r="K4" s="628"/>
      <c r="L4" s="627"/>
    </row>
    <row r="5" spans="1:12">
      <c r="A5" s="627"/>
      <c r="B5" s="623"/>
      <c r="C5" s="624"/>
      <c r="D5" s="625"/>
      <c r="E5" s="626"/>
      <c r="F5" s="626"/>
      <c r="G5" s="626"/>
      <c r="H5" s="627"/>
      <c r="I5" s="623"/>
      <c r="J5" s="627"/>
      <c r="K5" s="628"/>
      <c r="L5" s="627"/>
    </row>
    <row r="6" spans="1:12">
      <c r="A6" s="627"/>
      <c r="B6" s="623"/>
      <c r="C6" s="624"/>
      <c r="D6" s="625"/>
      <c r="E6" s="626"/>
      <c r="F6" s="626"/>
      <c r="G6" s="626"/>
      <c r="H6" s="627"/>
      <c r="I6" s="623"/>
      <c r="J6" s="627"/>
      <c r="K6" s="628"/>
      <c r="L6" s="627"/>
    </row>
    <row r="7" spans="1:12">
      <c r="A7" s="627"/>
      <c r="B7" s="623"/>
      <c r="C7" s="624"/>
      <c r="D7" s="625"/>
      <c r="E7" s="626"/>
      <c r="F7" s="626"/>
      <c r="G7" s="626"/>
      <c r="H7" s="627"/>
      <c r="I7" s="623"/>
      <c r="J7" s="627"/>
      <c r="K7" s="628"/>
      <c r="L7" s="627"/>
    </row>
    <row r="8" spans="1:12">
      <c r="A8" s="627"/>
      <c r="B8" s="623"/>
      <c r="C8" s="624"/>
      <c r="D8" s="625"/>
      <c r="E8" s="626"/>
      <c r="F8" s="626"/>
      <c r="G8" s="626"/>
      <c r="H8" s="627"/>
      <c r="I8" s="623"/>
      <c r="J8" s="627"/>
      <c r="K8" s="628"/>
      <c r="L8" s="627"/>
    </row>
    <row r="9" spans="1:12">
      <c r="A9" s="627"/>
      <c r="B9" s="623"/>
      <c r="C9" s="624"/>
      <c r="D9" s="625"/>
      <c r="E9" s="626"/>
      <c r="F9" s="626"/>
      <c r="G9" s="626"/>
      <c r="H9" s="627"/>
      <c r="I9" s="623"/>
      <c r="J9" s="627"/>
      <c r="K9" s="628"/>
      <c r="L9" s="627"/>
    </row>
    <row r="10" spans="1:12">
      <c r="A10" s="627"/>
      <c r="B10" s="623"/>
      <c r="C10" s="624"/>
      <c r="D10" s="625"/>
      <c r="E10" s="626"/>
      <c r="F10" s="626"/>
      <c r="G10" s="626"/>
      <c r="H10" s="627"/>
      <c r="I10" s="623"/>
      <c r="J10" s="627"/>
      <c r="K10" s="628"/>
      <c r="L10" s="627"/>
    </row>
    <row r="11" spans="1:12">
      <c r="A11" s="627"/>
      <c r="B11" s="623"/>
      <c r="C11" s="624"/>
      <c r="D11" s="625"/>
      <c r="E11" s="626"/>
      <c r="F11" s="626"/>
      <c r="G11" s="626"/>
      <c r="H11" s="627"/>
      <c r="I11" s="623"/>
      <c r="J11" s="627"/>
      <c r="K11" s="628"/>
      <c r="L11" s="627"/>
    </row>
    <row r="12" spans="1:12">
      <c r="A12" s="627"/>
      <c r="B12" s="623"/>
      <c r="C12" s="624"/>
      <c r="D12" s="625"/>
      <c r="E12" s="626"/>
      <c r="F12" s="626"/>
      <c r="G12" s="626"/>
      <c r="H12" s="627"/>
      <c r="I12" s="623"/>
      <c r="J12" s="627"/>
      <c r="K12" s="628"/>
      <c r="L12" s="627"/>
    </row>
    <row r="13" spans="1:12">
      <c r="A13" s="627"/>
      <c r="B13" s="623"/>
      <c r="C13" s="624"/>
      <c r="D13" s="625"/>
      <c r="E13" s="626"/>
      <c r="F13" s="626"/>
      <c r="G13" s="626"/>
      <c r="H13" s="627"/>
      <c r="I13" s="623"/>
      <c r="J13" s="627"/>
      <c r="K13" s="628"/>
      <c r="L13" s="627"/>
    </row>
    <row r="14" spans="1:12">
      <c r="A14" s="627"/>
      <c r="B14" s="623"/>
      <c r="C14" s="624"/>
      <c r="D14" s="625"/>
      <c r="E14" s="626"/>
      <c r="F14" s="626"/>
      <c r="G14" s="626"/>
      <c r="H14" s="627"/>
      <c r="I14" s="623"/>
      <c r="J14" s="627"/>
      <c r="K14" s="628"/>
      <c r="L14" s="627"/>
    </row>
    <row r="15" spans="1:12">
      <c r="A15" s="627"/>
      <c r="B15" s="623"/>
      <c r="C15" s="624"/>
      <c r="D15" s="625"/>
      <c r="E15" s="626"/>
      <c r="F15" s="626"/>
      <c r="G15" s="626"/>
      <c r="H15" s="627"/>
      <c r="I15" s="623"/>
      <c r="J15" s="627"/>
      <c r="K15" s="628"/>
      <c r="L15" s="627"/>
    </row>
    <row r="16" spans="1:12">
      <c r="A16" s="627"/>
      <c r="B16" s="623"/>
      <c r="C16" s="624"/>
      <c r="D16" s="625"/>
      <c r="E16" s="626"/>
      <c r="F16" s="626"/>
      <c r="G16" s="626"/>
      <c r="H16" s="627"/>
      <c r="I16" s="623"/>
      <c r="J16" s="627"/>
      <c r="K16" s="628"/>
      <c r="L16" s="627"/>
    </row>
    <row r="17" spans="1:12">
      <c r="A17" s="627"/>
      <c r="B17" s="623"/>
      <c r="C17" s="624"/>
      <c r="D17" s="625"/>
      <c r="E17" s="626"/>
      <c r="F17" s="626"/>
      <c r="G17" s="626"/>
      <c r="H17" s="627"/>
      <c r="I17" s="623"/>
      <c r="J17" s="627"/>
      <c r="K17" s="628"/>
      <c r="L17" s="627"/>
    </row>
    <row r="18" spans="1:12">
      <c r="A18" s="627"/>
      <c r="B18" s="623"/>
      <c r="C18" s="624"/>
      <c r="D18" s="625"/>
      <c r="E18" s="626"/>
      <c r="F18" s="626"/>
      <c r="G18" s="626"/>
      <c r="H18" s="627"/>
      <c r="I18" s="623"/>
      <c r="J18" s="627"/>
      <c r="K18" s="628"/>
      <c r="L18" s="627"/>
    </row>
    <row r="19" spans="1:12">
      <c r="A19" s="627"/>
      <c r="B19" s="623"/>
      <c r="C19" s="624"/>
      <c r="D19" s="625"/>
      <c r="E19" s="626"/>
      <c r="F19" s="626"/>
      <c r="G19" s="626"/>
      <c r="H19" s="627"/>
      <c r="I19" s="623"/>
      <c r="J19" s="627"/>
      <c r="K19" s="628"/>
      <c r="L19" s="627"/>
    </row>
    <row r="20" spans="1:12">
      <c r="A20" s="627"/>
      <c r="B20" s="623"/>
      <c r="C20" s="624"/>
      <c r="D20" s="625"/>
      <c r="E20" s="626"/>
      <c r="F20" s="626"/>
      <c r="G20" s="626"/>
      <c r="H20" s="627"/>
      <c r="I20" s="623"/>
      <c r="J20" s="627"/>
      <c r="K20" s="628"/>
      <c r="L20" s="627"/>
    </row>
    <row r="21" spans="1:12">
      <c r="A21" s="627"/>
      <c r="B21" s="623"/>
      <c r="C21" s="624"/>
      <c r="D21" s="625"/>
      <c r="E21" s="626"/>
      <c r="F21" s="626"/>
      <c r="G21" s="626"/>
      <c r="H21" s="627"/>
      <c r="I21" s="623"/>
      <c r="J21" s="627"/>
      <c r="K21" s="628"/>
      <c r="L21" s="627"/>
    </row>
    <row r="22" spans="1:12">
      <c r="A22" s="627"/>
      <c r="B22" s="623"/>
      <c r="C22" s="624"/>
      <c r="D22" s="625"/>
      <c r="E22" s="626"/>
      <c r="F22" s="626"/>
      <c r="G22" s="626"/>
      <c r="H22" s="627"/>
      <c r="I22" s="623"/>
      <c r="J22" s="627"/>
      <c r="K22" s="628"/>
      <c r="L22" s="627"/>
    </row>
    <row r="23" spans="1:12">
      <c r="A23" s="627"/>
      <c r="B23" s="623"/>
      <c r="C23" s="624"/>
      <c r="D23" s="625"/>
      <c r="E23" s="626"/>
      <c r="F23" s="626"/>
      <c r="G23" s="626"/>
      <c r="H23" s="627"/>
      <c r="I23" s="623"/>
      <c r="J23" s="627"/>
      <c r="K23" s="628"/>
      <c r="L23" s="627"/>
    </row>
    <row r="24" spans="1:12">
      <c r="A24" s="627"/>
      <c r="B24" s="623"/>
      <c r="C24" s="624"/>
      <c r="D24" s="625"/>
      <c r="E24" s="626"/>
      <c r="F24" s="626"/>
      <c r="G24" s="626"/>
      <c r="H24" s="627"/>
      <c r="I24" s="623"/>
      <c r="J24" s="627"/>
      <c r="K24" s="628"/>
      <c r="L24" s="627"/>
    </row>
    <row r="25" spans="1:12">
      <c r="A25" s="627"/>
      <c r="B25" s="623"/>
      <c r="C25" s="624"/>
      <c r="D25" s="625"/>
      <c r="E25" s="626"/>
      <c r="F25" s="626"/>
      <c r="G25" s="626"/>
      <c r="H25" s="627"/>
      <c r="I25" s="623"/>
      <c r="J25" s="627"/>
      <c r="K25" s="628"/>
      <c r="L25" s="627"/>
    </row>
    <row r="26" spans="1:12">
      <c r="A26" s="627"/>
      <c r="B26" s="623"/>
      <c r="C26" s="624"/>
      <c r="D26" s="625"/>
      <c r="E26" s="626"/>
      <c r="F26" s="626"/>
      <c r="G26" s="626"/>
      <c r="H26" s="627"/>
      <c r="I26" s="623"/>
      <c r="J26" s="627"/>
      <c r="K26" s="628"/>
      <c r="L26" s="627"/>
    </row>
    <row r="27" spans="1:12">
      <c r="A27" s="627"/>
      <c r="B27" s="623"/>
      <c r="C27" s="624"/>
      <c r="D27" s="625"/>
      <c r="E27" s="626"/>
      <c r="F27" s="626"/>
      <c r="G27" s="626"/>
      <c r="H27" s="627"/>
      <c r="I27" s="623"/>
      <c r="J27" s="627"/>
      <c r="K27" s="628"/>
      <c r="L27" s="627"/>
    </row>
    <row r="28" spans="1:12">
      <c r="A28" s="627"/>
      <c r="B28" s="623"/>
      <c r="C28" s="624"/>
      <c r="D28" s="625"/>
      <c r="E28" s="626"/>
      <c r="F28" s="626"/>
      <c r="G28" s="626"/>
      <c r="H28" s="627"/>
      <c r="I28" s="623"/>
      <c r="J28" s="627"/>
      <c r="K28" s="628"/>
      <c r="L28" s="627"/>
    </row>
    <row r="29" spans="1:12">
      <c r="A29" s="627"/>
      <c r="B29" s="623"/>
      <c r="C29" s="624"/>
      <c r="D29" s="625"/>
      <c r="E29" s="626"/>
      <c r="F29" s="626"/>
      <c r="G29" s="626"/>
      <c r="H29" s="627"/>
      <c r="I29" s="623"/>
      <c r="J29" s="627"/>
      <c r="K29" s="628"/>
      <c r="L29" s="627"/>
    </row>
    <row r="30" spans="1:12">
      <c r="A30" s="627"/>
      <c r="B30" s="623"/>
      <c r="C30" s="624"/>
      <c r="D30" s="625"/>
      <c r="E30" s="626"/>
      <c r="F30" s="626"/>
      <c r="G30" s="626"/>
      <c r="H30" s="627"/>
      <c r="I30" s="623"/>
      <c r="J30" s="627"/>
      <c r="K30" s="628"/>
      <c r="L30" s="627"/>
    </row>
    <row r="31" spans="1:12">
      <c r="A31" s="627"/>
      <c r="B31" s="623"/>
      <c r="C31" s="624"/>
      <c r="D31" s="625"/>
      <c r="E31" s="626"/>
      <c r="F31" s="626"/>
      <c r="G31" s="626"/>
      <c r="H31" s="627"/>
      <c r="I31" s="623"/>
      <c r="J31" s="627"/>
      <c r="K31" s="628"/>
      <c r="L31" s="627"/>
    </row>
    <row r="32" spans="1:12">
      <c r="A32" s="627"/>
      <c r="B32" s="623"/>
      <c r="C32" s="624"/>
      <c r="D32" s="625"/>
      <c r="E32" s="626"/>
      <c r="F32" s="626"/>
      <c r="G32" s="626"/>
      <c r="H32" s="627"/>
      <c r="I32" s="623"/>
      <c r="J32" s="627"/>
      <c r="K32" s="628"/>
      <c r="L32" s="627"/>
    </row>
  </sheetData>
  <phoneticPr fontId="1"/>
  <pageMargins left="0.70866141732283472" right="0.70866141732283472" top="0.74803149606299213" bottom="0.74803149606299213" header="0.31496062992125984" footer="0.31496062992125984"/>
  <pageSetup paperSize="9" scale="86"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A69D45D2-6950-4C64-B638-46E9FA8A5C00}">
          <x14:formula1>
            <xm:f>非表示!$J$2:$J$3</xm:f>
          </x14:formula1>
          <xm:sqref>I2:I32</xm:sqref>
        </x14:dataValidation>
        <x14:dataValidation type="list" allowBlank="1" showInputMessage="1" showErrorMessage="1" xr:uid="{17D24885-8612-4032-B07A-36C268DD24EF}">
          <x14:formula1>
            <xm:f>非表示!$K$2:$K$3</xm:f>
          </x14:formula1>
          <xm:sqref>K2:K32</xm:sqref>
        </x14:dataValidation>
        <x14:dataValidation type="list" allowBlank="1" showInputMessage="1" showErrorMessage="1" xr:uid="{CDEFC011-26EF-4CBC-945D-174C4E2B39F2}">
          <x14:formula1>
            <xm:f>非表示!$B$3:$B$84</xm:f>
          </x14:formula1>
          <xm:sqref>B2:B32</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33635-10E7-4B58-B2CF-26F2582E0304}">
  <sheetPr codeName="Sheet33">
    <tabColor theme="0" tint="-0.499984740745262"/>
  </sheetPr>
  <dimension ref="A1:L32"/>
  <sheetViews>
    <sheetView zoomScaleNormal="100" workbookViewId="0">
      <pane xSplit="2" ySplit="1" topLeftCell="C2" activePane="bottomRight" state="frozen"/>
      <selection activeCell="A2" sqref="A2:T2"/>
      <selection pane="topRight" activeCell="A2" sqref="A2:T2"/>
      <selection pane="bottomLeft" activeCell="A2" sqref="A2:T2"/>
      <selection pane="bottomRight"/>
    </sheetView>
  </sheetViews>
  <sheetFormatPr defaultColWidth="9" defaultRowHeight="12"/>
  <cols>
    <col min="1" max="1" width="3.625" style="201" customWidth="1"/>
    <col min="2" max="2" width="15.625" style="203" customWidth="1"/>
    <col min="3" max="3" width="30.625" style="202" customWidth="1"/>
    <col min="4" max="4" width="10.625" style="204" customWidth="1"/>
    <col min="5" max="7" width="10.625" style="205" customWidth="1"/>
    <col min="8" max="8" width="9" style="201"/>
    <col min="9" max="9" width="10.625" style="203" customWidth="1"/>
    <col min="10" max="11" width="10.625" style="201" customWidth="1"/>
    <col min="12" max="12" width="20.625" style="201" customWidth="1"/>
    <col min="13" max="16384" width="9" style="201"/>
  </cols>
  <sheetData>
    <row r="1" spans="1:12" ht="36.75" customHeight="1">
      <c r="A1" s="619" t="s">
        <v>527</v>
      </c>
      <c r="B1" s="619" t="s">
        <v>227</v>
      </c>
      <c r="C1" s="620" t="s">
        <v>528</v>
      </c>
      <c r="D1" s="621" t="s">
        <v>1206</v>
      </c>
      <c r="E1" s="622" t="s">
        <v>1207</v>
      </c>
      <c r="F1" s="622" t="s">
        <v>1208</v>
      </c>
      <c r="G1" s="622" t="s">
        <v>1205</v>
      </c>
      <c r="H1" s="619" t="s">
        <v>534</v>
      </c>
      <c r="I1" s="631" t="s">
        <v>535</v>
      </c>
      <c r="J1" s="632" t="s">
        <v>531</v>
      </c>
      <c r="K1" s="632" t="s">
        <v>529</v>
      </c>
      <c r="L1" s="632" t="s">
        <v>530</v>
      </c>
    </row>
    <row r="2" spans="1:12">
      <c r="A2" s="627">
        <v>1</v>
      </c>
      <c r="B2" s="623" t="s">
        <v>559</v>
      </c>
      <c r="C2" s="629" t="s">
        <v>574</v>
      </c>
      <c r="D2" s="625">
        <v>436800</v>
      </c>
      <c r="E2" s="626"/>
      <c r="F2" s="626"/>
      <c r="G2" s="626"/>
      <c r="H2" s="627" t="s">
        <v>607</v>
      </c>
      <c r="I2" s="623" t="s">
        <v>537</v>
      </c>
      <c r="J2" s="627"/>
      <c r="K2" s="628" t="s">
        <v>618</v>
      </c>
      <c r="L2" s="627"/>
    </row>
    <row r="3" spans="1:12">
      <c r="A3" s="627">
        <v>2</v>
      </c>
      <c r="B3" s="623" t="s">
        <v>559</v>
      </c>
      <c r="C3" s="629" t="s">
        <v>575</v>
      </c>
      <c r="D3" s="625">
        <v>432000</v>
      </c>
      <c r="E3" s="626"/>
      <c r="F3" s="626"/>
      <c r="G3" s="626"/>
      <c r="H3" s="627" t="s">
        <v>608</v>
      </c>
      <c r="I3" s="623" t="s">
        <v>537</v>
      </c>
      <c r="J3" s="627"/>
      <c r="K3" s="628" t="s">
        <v>618</v>
      </c>
      <c r="L3" s="627"/>
    </row>
    <row r="4" spans="1:12">
      <c r="A4" s="627">
        <v>3</v>
      </c>
      <c r="B4" s="623" t="s">
        <v>561</v>
      </c>
      <c r="C4" s="624" t="s">
        <v>576</v>
      </c>
      <c r="D4" s="625"/>
      <c r="E4" s="626">
        <f>6500*2</f>
        <v>13000</v>
      </c>
      <c r="F4" s="626"/>
      <c r="G4" s="626"/>
      <c r="H4" s="627" t="s">
        <v>609</v>
      </c>
      <c r="I4" s="623" t="s">
        <v>537</v>
      </c>
      <c r="J4" s="627"/>
      <c r="K4" s="628" t="s">
        <v>618</v>
      </c>
      <c r="L4" s="627"/>
    </row>
    <row r="5" spans="1:12">
      <c r="A5" s="627">
        <v>4</v>
      </c>
      <c r="B5" s="623" t="s">
        <v>563</v>
      </c>
      <c r="C5" s="629" t="s">
        <v>582</v>
      </c>
      <c r="D5" s="625">
        <v>200000</v>
      </c>
      <c r="E5" s="626"/>
      <c r="F5" s="626"/>
      <c r="G5" s="626"/>
      <c r="H5" s="627" t="s">
        <v>610</v>
      </c>
      <c r="I5" s="623"/>
      <c r="J5" s="627"/>
      <c r="K5" s="628" t="s">
        <v>618</v>
      </c>
      <c r="L5" s="627"/>
    </row>
    <row r="6" spans="1:12">
      <c r="A6" s="627">
        <v>5</v>
      </c>
      <c r="B6" s="623" t="s">
        <v>563</v>
      </c>
      <c r="C6" s="629" t="s">
        <v>583</v>
      </c>
      <c r="D6" s="625">
        <v>200000</v>
      </c>
      <c r="E6" s="626"/>
      <c r="F6" s="626"/>
      <c r="G6" s="626"/>
      <c r="H6" s="627" t="s">
        <v>611</v>
      </c>
      <c r="I6" s="623"/>
      <c r="J6" s="627"/>
      <c r="K6" s="628" t="s">
        <v>618</v>
      </c>
      <c r="L6" s="627"/>
    </row>
    <row r="7" spans="1:12">
      <c r="A7" s="627">
        <v>6</v>
      </c>
      <c r="B7" s="623" t="s">
        <v>563</v>
      </c>
      <c r="C7" s="629" t="s">
        <v>577</v>
      </c>
      <c r="D7" s="625">
        <v>3000</v>
      </c>
      <c r="E7" s="626"/>
      <c r="F7" s="626"/>
      <c r="G7" s="626"/>
      <c r="H7" s="627" t="s">
        <v>612</v>
      </c>
      <c r="I7" s="623"/>
      <c r="J7" s="627"/>
      <c r="K7" s="628" t="s">
        <v>618</v>
      </c>
      <c r="L7" s="627"/>
    </row>
    <row r="8" spans="1:12">
      <c r="A8" s="627">
        <v>7</v>
      </c>
      <c r="B8" s="623" t="s">
        <v>563</v>
      </c>
      <c r="C8" s="629" t="s">
        <v>578</v>
      </c>
      <c r="D8" s="625">
        <v>3000</v>
      </c>
      <c r="E8" s="626"/>
      <c r="F8" s="626"/>
      <c r="G8" s="626"/>
      <c r="H8" s="627" t="s">
        <v>613</v>
      </c>
      <c r="I8" s="623"/>
      <c r="J8" s="627"/>
      <c r="K8" s="628" t="s">
        <v>618</v>
      </c>
      <c r="L8" s="627"/>
    </row>
    <row r="9" spans="1:12">
      <c r="A9" s="627">
        <v>8</v>
      </c>
      <c r="B9" s="623" t="s">
        <v>563</v>
      </c>
      <c r="C9" s="629" t="s">
        <v>579</v>
      </c>
      <c r="D9" s="625">
        <v>60400</v>
      </c>
      <c r="E9" s="626"/>
      <c r="F9" s="626"/>
      <c r="G9" s="626"/>
      <c r="H9" s="627" t="s">
        <v>614</v>
      </c>
      <c r="I9" s="623"/>
      <c r="J9" s="627"/>
      <c r="K9" s="628" t="s">
        <v>618</v>
      </c>
      <c r="L9" s="627"/>
    </row>
    <row r="10" spans="1:12">
      <c r="A10" s="627">
        <v>9</v>
      </c>
      <c r="B10" s="623" t="s">
        <v>563</v>
      </c>
      <c r="C10" s="629" t="s">
        <v>580</v>
      </c>
      <c r="D10" s="625">
        <v>25000</v>
      </c>
      <c r="E10" s="626"/>
      <c r="F10" s="626"/>
      <c r="G10" s="626"/>
      <c r="H10" s="627" t="s">
        <v>615</v>
      </c>
      <c r="I10" s="623"/>
      <c r="J10" s="627"/>
      <c r="K10" s="628" t="s">
        <v>618</v>
      </c>
      <c r="L10" s="627"/>
    </row>
    <row r="11" spans="1:12">
      <c r="A11" s="627">
        <v>10</v>
      </c>
      <c r="B11" s="623" t="s">
        <v>566</v>
      </c>
      <c r="C11" s="624" t="s">
        <v>581</v>
      </c>
      <c r="D11" s="625"/>
      <c r="E11" s="626">
        <f>25000*2</f>
        <v>50000</v>
      </c>
      <c r="F11" s="626"/>
      <c r="G11" s="626"/>
      <c r="H11" s="627" t="s">
        <v>616</v>
      </c>
      <c r="I11" s="623"/>
      <c r="J11" s="627"/>
      <c r="K11" s="628" t="s">
        <v>618</v>
      </c>
      <c r="L11" s="627"/>
    </row>
    <row r="12" spans="1:12">
      <c r="A12" s="627">
        <v>11</v>
      </c>
      <c r="B12" s="623" t="s">
        <v>567</v>
      </c>
      <c r="C12" s="624" t="s">
        <v>584</v>
      </c>
      <c r="D12" s="625">
        <v>40000</v>
      </c>
      <c r="E12" s="626"/>
      <c r="F12" s="626"/>
      <c r="G12" s="626"/>
      <c r="H12" s="627" t="s">
        <v>617</v>
      </c>
      <c r="I12" s="623"/>
      <c r="J12" s="627"/>
      <c r="K12" s="628" t="s">
        <v>618</v>
      </c>
      <c r="L12" s="627"/>
    </row>
    <row r="13" spans="1:12">
      <c r="A13" s="627">
        <v>12</v>
      </c>
      <c r="B13" s="623" t="s">
        <v>568</v>
      </c>
      <c r="C13" s="624" t="s">
        <v>586</v>
      </c>
      <c r="D13" s="625"/>
      <c r="E13" s="626">
        <f>1117/2*10*2</f>
        <v>11170</v>
      </c>
      <c r="F13" s="626"/>
      <c r="G13" s="626"/>
      <c r="H13" s="627"/>
      <c r="I13" s="623"/>
      <c r="J13" s="627"/>
      <c r="K13" s="628" t="s">
        <v>618</v>
      </c>
      <c r="L13" s="627"/>
    </row>
    <row r="14" spans="1:12">
      <c r="A14" s="627">
        <v>13</v>
      </c>
      <c r="B14" s="623" t="s">
        <v>569</v>
      </c>
      <c r="C14" s="624" t="s">
        <v>585</v>
      </c>
      <c r="D14" s="625"/>
      <c r="E14" s="626">
        <f>398*10*2</f>
        <v>7960</v>
      </c>
      <c r="F14" s="626"/>
      <c r="G14" s="626"/>
      <c r="H14" s="627"/>
      <c r="I14" s="623"/>
      <c r="J14" s="627"/>
      <c r="K14" s="628" t="s">
        <v>618</v>
      </c>
      <c r="L14" s="627"/>
    </row>
    <row r="15" spans="1:12">
      <c r="A15" s="627">
        <v>14</v>
      </c>
      <c r="B15" s="634" t="s">
        <v>567</v>
      </c>
      <c r="C15" s="635" t="s">
        <v>1209</v>
      </c>
      <c r="D15" s="625">
        <v>44000</v>
      </c>
      <c r="E15" s="626"/>
      <c r="F15" s="626"/>
      <c r="G15" s="626"/>
      <c r="H15" s="627"/>
      <c r="I15" s="623" t="s">
        <v>536</v>
      </c>
      <c r="J15" s="627"/>
      <c r="K15" s="628" t="s">
        <v>618</v>
      </c>
      <c r="L15" s="627"/>
    </row>
    <row r="16" spans="1:12">
      <c r="A16" s="627"/>
      <c r="B16" s="623"/>
      <c r="C16" s="624"/>
      <c r="D16" s="625"/>
      <c r="E16" s="626"/>
      <c r="F16" s="626"/>
      <c r="G16" s="626"/>
      <c r="H16" s="627"/>
      <c r="I16" s="623"/>
      <c r="J16" s="627"/>
      <c r="K16" s="630"/>
      <c r="L16" s="627"/>
    </row>
    <row r="17" spans="1:12">
      <c r="A17" s="627"/>
      <c r="B17" s="623"/>
      <c r="C17" s="624"/>
      <c r="D17" s="625"/>
      <c r="E17" s="626"/>
      <c r="F17" s="626"/>
      <c r="G17" s="626"/>
      <c r="H17" s="627"/>
      <c r="I17" s="623"/>
      <c r="J17" s="627"/>
      <c r="K17" s="630"/>
      <c r="L17" s="627"/>
    </row>
    <row r="18" spans="1:12">
      <c r="A18" s="627"/>
      <c r="B18" s="623"/>
      <c r="C18" s="624"/>
      <c r="D18" s="625"/>
      <c r="E18" s="626"/>
      <c r="F18" s="626"/>
      <c r="G18" s="626"/>
      <c r="H18" s="627"/>
      <c r="I18" s="623"/>
      <c r="J18" s="627"/>
      <c r="K18" s="630"/>
      <c r="L18" s="627"/>
    </row>
    <row r="19" spans="1:12">
      <c r="A19" s="627"/>
      <c r="B19" s="623"/>
      <c r="C19" s="624"/>
      <c r="D19" s="625"/>
      <c r="E19" s="626"/>
      <c r="F19" s="626"/>
      <c r="G19" s="626"/>
      <c r="H19" s="627"/>
      <c r="I19" s="623"/>
      <c r="J19" s="627"/>
      <c r="K19" s="630"/>
      <c r="L19" s="627"/>
    </row>
    <row r="20" spans="1:12">
      <c r="A20" s="627"/>
      <c r="B20" s="623"/>
      <c r="C20" s="624"/>
      <c r="D20" s="625"/>
      <c r="E20" s="626"/>
      <c r="F20" s="626"/>
      <c r="G20" s="626"/>
      <c r="H20" s="627"/>
      <c r="I20" s="623"/>
      <c r="J20" s="627"/>
      <c r="K20" s="630"/>
      <c r="L20" s="627"/>
    </row>
    <row r="21" spans="1:12">
      <c r="A21" s="627"/>
      <c r="B21" s="623"/>
      <c r="C21" s="624"/>
      <c r="D21" s="625"/>
      <c r="E21" s="626"/>
      <c r="F21" s="626"/>
      <c r="G21" s="626"/>
      <c r="H21" s="627"/>
      <c r="I21" s="623"/>
      <c r="J21" s="627"/>
      <c r="K21" s="630"/>
      <c r="L21" s="627"/>
    </row>
    <row r="22" spans="1:12">
      <c r="A22" s="627"/>
      <c r="B22" s="623"/>
      <c r="C22" s="624"/>
      <c r="D22" s="625"/>
      <c r="E22" s="626"/>
      <c r="F22" s="626"/>
      <c r="G22" s="626"/>
      <c r="H22" s="627"/>
      <c r="I22" s="623"/>
      <c r="J22" s="627"/>
      <c r="K22" s="630"/>
      <c r="L22" s="627"/>
    </row>
    <row r="23" spans="1:12">
      <c r="A23" s="627"/>
      <c r="B23" s="623"/>
      <c r="C23" s="624"/>
      <c r="D23" s="625"/>
      <c r="E23" s="626"/>
      <c r="F23" s="626"/>
      <c r="G23" s="626"/>
      <c r="H23" s="627"/>
      <c r="I23" s="623"/>
      <c r="J23" s="627"/>
      <c r="K23" s="630"/>
      <c r="L23" s="627"/>
    </row>
    <row r="24" spans="1:12">
      <c r="A24" s="627"/>
      <c r="B24" s="623"/>
      <c r="C24" s="624"/>
      <c r="D24" s="625"/>
      <c r="E24" s="626"/>
      <c r="F24" s="626"/>
      <c r="G24" s="626"/>
      <c r="H24" s="627"/>
      <c r="I24" s="623"/>
      <c r="J24" s="627"/>
      <c r="K24" s="630"/>
      <c r="L24" s="627"/>
    </row>
    <row r="25" spans="1:12">
      <c r="A25" s="627"/>
      <c r="B25" s="623"/>
      <c r="C25" s="624"/>
      <c r="D25" s="625"/>
      <c r="E25" s="626"/>
      <c r="F25" s="626"/>
      <c r="G25" s="626"/>
      <c r="H25" s="627"/>
      <c r="I25" s="623"/>
      <c r="J25" s="627"/>
      <c r="K25" s="630"/>
      <c r="L25" s="627"/>
    </row>
    <row r="26" spans="1:12">
      <c r="A26" s="627"/>
      <c r="B26" s="623"/>
      <c r="C26" s="624"/>
      <c r="D26" s="625"/>
      <c r="E26" s="626"/>
      <c r="F26" s="626"/>
      <c r="G26" s="626"/>
      <c r="H26" s="627"/>
      <c r="I26" s="623"/>
      <c r="J26" s="627"/>
      <c r="K26" s="630"/>
      <c r="L26" s="627"/>
    </row>
    <row r="27" spans="1:12">
      <c r="A27" s="627"/>
      <c r="B27" s="623"/>
      <c r="C27" s="624"/>
      <c r="D27" s="625"/>
      <c r="E27" s="626"/>
      <c r="F27" s="626"/>
      <c r="G27" s="626"/>
      <c r="H27" s="627"/>
      <c r="I27" s="623"/>
      <c r="J27" s="627"/>
      <c r="K27" s="630"/>
      <c r="L27" s="627"/>
    </row>
    <row r="28" spans="1:12">
      <c r="A28" s="627"/>
      <c r="B28" s="623"/>
      <c r="C28" s="624"/>
      <c r="D28" s="625"/>
      <c r="E28" s="626"/>
      <c r="F28" s="626"/>
      <c r="G28" s="626"/>
      <c r="H28" s="627"/>
      <c r="I28" s="623"/>
      <c r="J28" s="627"/>
      <c r="K28" s="630"/>
      <c r="L28" s="627"/>
    </row>
    <row r="29" spans="1:12">
      <c r="A29" s="627"/>
      <c r="B29" s="623"/>
      <c r="C29" s="624"/>
      <c r="D29" s="625"/>
      <c r="E29" s="626"/>
      <c r="F29" s="626"/>
      <c r="G29" s="626"/>
      <c r="H29" s="627"/>
      <c r="I29" s="623"/>
      <c r="J29" s="627"/>
      <c r="K29" s="630"/>
      <c r="L29" s="627"/>
    </row>
    <row r="30" spans="1:12">
      <c r="A30" s="627"/>
      <c r="B30" s="623"/>
      <c r="C30" s="624"/>
      <c r="D30" s="625"/>
      <c r="E30" s="626"/>
      <c r="F30" s="626"/>
      <c r="G30" s="626"/>
      <c r="H30" s="627"/>
      <c r="I30" s="623"/>
      <c r="J30" s="627"/>
      <c r="K30" s="630"/>
      <c r="L30" s="627"/>
    </row>
    <row r="31" spans="1:12">
      <c r="A31" s="627"/>
      <c r="B31" s="623"/>
      <c r="C31" s="624"/>
      <c r="D31" s="625"/>
      <c r="E31" s="626"/>
      <c r="F31" s="626"/>
      <c r="G31" s="626"/>
      <c r="H31" s="627"/>
      <c r="I31" s="623"/>
      <c r="J31" s="627"/>
      <c r="K31" s="630"/>
      <c r="L31" s="627"/>
    </row>
    <row r="32" spans="1:12">
      <c r="A32" s="627"/>
      <c r="B32" s="623"/>
      <c r="C32" s="624"/>
      <c r="D32" s="625"/>
      <c r="E32" s="626"/>
      <c r="F32" s="626"/>
      <c r="G32" s="626"/>
      <c r="H32" s="627"/>
      <c r="I32" s="623"/>
      <c r="J32" s="627"/>
      <c r="K32" s="630"/>
      <c r="L32" s="627"/>
    </row>
  </sheetData>
  <phoneticPr fontId="1"/>
  <dataValidations count="1">
    <dataValidation type="list" allowBlank="1" showInputMessage="1" showErrorMessage="1" sqref="K16:K23" xr:uid="{D3607485-C7E7-4C63-B067-F588D1C2F9C0}">
      <formula1>#REF!</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3">
        <x14:dataValidation type="list" allowBlank="1" showInputMessage="1" showErrorMessage="1" xr:uid="{FE61BE82-C5E5-4AB3-B973-55A59CF12A67}">
          <x14:formula1>
            <xm:f>非表示!$J$2:$J$3</xm:f>
          </x14:formula1>
          <xm:sqref>I2:I32</xm:sqref>
        </x14:dataValidation>
        <x14:dataValidation type="list" allowBlank="1" showInputMessage="1" showErrorMessage="1" xr:uid="{EA605915-9E3E-4263-B8E0-757D2CEC4DE3}">
          <x14:formula1>
            <xm:f>非表示!$K$2:$K$3</xm:f>
          </x14:formula1>
          <xm:sqref>K2:K15</xm:sqref>
        </x14:dataValidation>
        <x14:dataValidation type="list" allowBlank="1" showInputMessage="1" showErrorMessage="1" xr:uid="{4612CA14-F0DF-4441-A57D-92DC4862FB8D}">
          <x14:formula1>
            <xm:f>非表示!$B$3:$B$84</xm:f>
          </x14:formula1>
          <xm:sqref>B2:B32</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F27B2-A70E-4D70-8BBA-E405E00EC1C5}">
  <sheetPr codeName="Sheet34">
    <tabColor theme="1" tint="0.14999847407452621"/>
  </sheetPr>
  <dimension ref="B2:K32"/>
  <sheetViews>
    <sheetView zoomScaleNormal="100" workbookViewId="0">
      <selection activeCell="K34" sqref="K34"/>
    </sheetView>
  </sheetViews>
  <sheetFormatPr defaultColWidth="9" defaultRowHeight="15" customHeight="1"/>
  <cols>
    <col min="1" max="1" width="3.875" style="201" customWidth="1"/>
    <col min="2" max="2" width="40.25" style="201" customWidth="1"/>
    <col min="3" max="3" width="4" style="201" customWidth="1"/>
    <col min="4" max="4" width="8.625" style="201" customWidth="1"/>
    <col min="5" max="5" width="25.625" style="201" customWidth="1"/>
    <col min="6" max="6" width="3" style="201" customWidth="1"/>
    <col min="7" max="7" width="8.625" style="201" customWidth="1"/>
    <col min="8" max="8" width="25.625" style="201" customWidth="1"/>
    <col min="9" max="16384" width="9" style="201"/>
  </cols>
  <sheetData>
    <row r="2" spans="2:11" ht="15" customHeight="1">
      <c r="B2" s="636" t="s">
        <v>227</v>
      </c>
      <c r="D2" s="1492" t="s">
        <v>538</v>
      </c>
      <c r="E2" s="1492"/>
      <c r="F2" s="209"/>
      <c r="G2" s="1492" t="s">
        <v>538</v>
      </c>
      <c r="H2" s="1492"/>
      <c r="J2" s="201" t="s">
        <v>536</v>
      </c>
      <c r="K2" s="201" t="s">
        <v>619</v>
      </c>
    </row>
    <row r="3" spans="2:11" ht="15" customHeight="1">
      <c r="B3" s="369" t="s">
        <v>560</v>
      </c>
      <c r="D3" s="369">
        <v>42102</v>
      </c>
      <c r="E3" s="369" t="s">
        <v>539</v>
      </c>
      <c r="G3" s="369">
        <v>42162</v>
      </c>
      <c r="H3" s="369" t="s">
        <v>587</v>
      </c>
      <c r="J3" s="201" t="s">
        <v>537</v>
      </c>
      <c r="K3" s="201" t="s">
        <v>620</v>
      </c>
    </row>
    <row r="4" spans="2:11" ht="15" customHeight="1">
      <c r="B4" s="369" t="s">
        <v>562</v>
      </c>
      <c r="D4" s="369">
        <v>42104</v>
      </c>
      <c r="E4" s="369" t="s">
        <v>540</v>
      </c>
      <c r="G4" s="369">
        <v>42164</v>
      </c>
      <c r="H4" s="369" t="s">
        <v>588</v>
      </c>
    </row>
    <row r="5" spans="2:11" ht="15" customHeight="1">
      <c r="B5" s="369" t="s">
        <v>564</v>
      </c>
      <c r="D5" s="369">
        <v>42106</v>
      </c>
      <c r="E5" s="369" t="s">
        <v>541</v>
      </c>
      <c r="G5" s="369">
        <v>42166</v>
      </c>
      <c r="H5" s="369" t="s">
        <v>589</v>
      </c>
    </row>
    <row r="6" spans="2:11" ht="15" customHeight="1">
      <c r="B6" s="369" t="s">
        <v>565</v>
      </c>
      <c r="D6" s="369">
        <v>42108</v>
      </c>
      <c r="E6" s="369" t="s">
        <v>542</v>
      </c>
      <c r="G6" s="369">
        <v>42168</v>
      </c>
      <c r="H6" s="369" t="s">
        <v>590</v>
      </c>
    </row>
    <row r="7" spans="2:11" ht="15" customHeight="1">
      <c r="B7" s="369" t="s">
        <v>1210</v>
      </c>
      <c r="D7" s="369">
        <v>42110</v>
      </c>
      <c r="E7" s="369" t="s">
        <v>543</v>
      </c>
      <c r="G7" s="369">
        <v>42170</v>
      </c>
      <c r="H7" s="369" t="s">
        <v>591</v>
      </c>
    </row>
    <row r="8" spans="2:11" ht="15" customHeight="1">
      <c r="B8" s="369" t="s">
        <v>1211</v>
      </c>
      <c r="D8" s="369">
        <v>42112</v>
      </c>
      <c r="E8" s="369" t="s">
        <v>544</v>
      </c>
      <c r="G8" s="369">
        <v>42172</v>
      </c>
      <c r="H8" s="369" t="s">
        <v>592</v>
      </c>
    </row>
    <row r="9" spans="2:11" ht="15" customHeight="1">
      <c r="B9" s="369" t="s">
        <v>1212</v>
      </c>
      <c r="D9" s="369">
        <v>42114</v>
      </c>
      <c r="E9" s="369" t="s">
        <v>545</v>
      </c>
      <c r="G9" s="369">
        <v>42174</v>
      </c>
      <c r="H9" s="369" t="s">
        <v>593</v>
      </c>
    </row>
    <row r="10" spans="2:11" ht="15" customHeight="1">
      <c r="B10" s="369" t="s">
        <v>667</v>
      </c>
      <c r="D10" s="369">
        <v>42116</v>
      </c>
      <c r="E10" s="369" t="s">
        <v>1231</v>
      </c>
      <c r="G10" s="369">
        <v>42176</v>
      </c>
      <c r="H10" s="369" t="s">
        <v>1232</v>
      </c>
    </row>
    <row r="11" spans="2:11" ht="15" customHeight="1">
      <c r="B11" s="369" t="s">
        <v>1213</v>
      </c>
      <c r="D11" s="369">
        <v>42118</v>
      </c>
      <c r="E11" s="369" t="s">
        <v>546</v>
      </c>
      <c r="G11" s="369">
        <v>42178</v>
      </c>
      <c r="H11" s="369" t="s">
        <v>594</v>
      </c>
    </row>
    <row r="12" spans="2:11" ht="15" customHeight="1">
      <c r="B12" s="369" t="s">
        <v>1214</v>
      </c>
      <c r="D12" s="369">
        <v>42120</v>
      </c>
      <c r="E12" s="369" t="s">
        <v>547</v>
      </c>
      <c r="G12" s="369">
        <v>42180</v>
      </c>
      <c r="H12" s="369" t="s">
        <v>595</v>
      </c>
    </row>
    <row r="13" spans="2:11" ht="15" customHeight="1">
      <c r="B13" s="369" t="s">
        <v>1215</v>
      </c>
      <c r="D13" s="369">
        <v>42122</v>
      </c>
      <c r="E13" s="369" t="s">
        <v>548</v>
      </c>
      <c r="G13" s="369">
        <v>42182</v>
      </c>
      <c r="H13" s="369" t="s">
        <v>596</v>
      </c>
    </row>
    <row r="14" spans="2:11" ht="15" customHeight="1">
      <c r="B14" s="369" t="s">
        <v>1216</v>
      </c>
      <c r="D14" s="369">
        <v>42124</v>
      </c>
      <c r="E14" s="369" t="s">
        <v>549</v>
      </c>
      <c r="G14" s="369">
        <v>42184</v>
      </c>
      <c r="H14" s="369" t="s">
        <v>597</v>
      </c>
    </row>
    <row r="15" spans="2:11" ht="15" customHeight="1">
      <c r="B15" s="369" t="s">
        <v>1217</v>
      </c>
      <c r="D15" s="369">
        <v>42126</v>
      </c>
      <c r="E15" s="369" t="s">
        <v>550</v>
      </c>
      <c r="G15" s="369">
        <v>42186</v>
      </c>
      <c r="H15" s="369" t="s">
        <v>598</v>
      </c>
    </row>
    <row r="16" spans="2:11" ht="15" customHeight="1">
      <c r="B16" s="369" t="s">
        <v>1218</v>
      </c>
      <c r="D16" s="369">
        <v>42094</v>
      </c>
      <c r="E16" s="369" t="s">
        <v>551</v>
      </c>
      <c r="G16" s="369">
        <v>42188</v>
      </c>
      <c r="H16" s="369" t="s">
        <v>599</v>
      </c>
    </row>
    <row r="17" spans="2:8" ht="15" customHeight="1">
      <c r="B17" s="369" t="s">
        <v>1219</v>
      </c>
      <c r="D17" s="369">
        <v>42096</v>
      </c>
      <c r="E17" s="369" t="s">
        <v>552</v>
      </c>
      <c r="G17" s="369">
        <v>42190</v>
      </c>
      <c r="H17" s="369" t="s">
        <v>600</v>
      </c>
    </row>
    <row r="18" spans="2:8" ht="15" customHeight="1">
      <c r="B18" s="637" t="s">
        <v>1220</v>
      </c>
      <c r="D18" s="369">
        <v>42132</v>
      </c>
      <c r="E18" s="369" t="s">
        <v>1233</v>
      </c>
      <c r="G18" s="369">
        <v>42192</v>
      </c>
      <c r="H18" s="369" t="s">
        <v>1235</v>
      </c>
    </row>
    <row r="19" spans="2:8" ht="15" customHeight="1">
      <c r="B19" s="637" t="s">
        <v>1221</v>
      </c>
      <c r="D19" s="369">
        <v>42134</v>
      </c>
      <c r="E19" s="369" t="s">
        <v>1234</v>
      </c>
      <c r="G19" s="369">
        <v>42194</v>
      </c>
      <c r="H19" s="369" t="s">
        <v>1236</v>
      </c>
    </row>
    <row r="20" spans="2:8" ht="15" customHeight="1">
      <c r="B20" s="637" t="s">
        <v>621</v>
      </c>
      <c r="D20" s="369">
        <v>42138</v>
      </c>
      <c r="E20" s="369" t="s">
        <v>1237</v>
      </c>
      <c r="G20" s="369">
        <v>42198</v>
      </c>
      <c r="H20" s="369" t="s">
        <v>1238</v>
      </c>
    </row>
    <row r="21" spans="2:8" ht="15" customHeight="1">
      <c r="B21" s="369" t="s">
        <v>570</v>
      </c>
      <c r="D21" s="369">
        <v>42140</v>
      </c>
      <c r="E21" s="369" t="s">
        <v>553</v>
      </c>
      <c r="G21" s="369">
        <v>42200</v>
      </c>
      <c r="H21" s="369" t="s">
        <v>601</v>
      </c>
    </row>
    <row r="22" spans="2:8" ht="15" customHeight="1">
      <c r="B22" s="369" t="s">
        <v>1222</v>
      </c>
      <c r="D22" s="369">
        <v>42142</v>
      </c>
      <c r="E22" s="369" t="s">
        <v>554</v>
      </c>
      <c r="G22" s="369">
        <v>42202</v>
      </c>
      <c r="H22" s="369" t="s">
        <v>602</v>
      </c>
    </row>
    <row r="23" spans="2:8" ht="15" customHeight="1">
      <c r="B23" s="369" t="s">
        <v>1223</v>
      </c>
      <c r="D23" s="369">
        <v>42144</v>
      </c>
      <c r="E23" s="369" t="s">
        <v>555</v>
      </c>
      <c r="G23" s="369">
        <v>42204</v>
      </c>
      <c r="H23" s="369" t="s">
        <v>603</v>
      </c>
    </row>
    <row r="24" spans="2:8" ht="15" customHeight="1">
      <c r="B24" s="369" t="s">
        <v>1224</v>
      </c>
      <c r="D24" s="369">
        <v>42146</v>
      </c>
      <c r="E24" s="369" t="s">
        <v>556</v>
      </c>
      <c r="G24" s="369">
        <v>42206</v>
      </c>
      <c r="H24" s="369" t="s">
        <v>604</v>
      </c>
    </row>
    <row r="25" spans="2:8" ht="15" customHeight="1">
      <c r="B25" s="369" t="s">
        <v>1225</v>
      </c>
      <c r="D25" s="369">
        <v>42148</v>
      </c>
      <c r="E25" s="369" t="s">
        <v>557</v>
      </c>
      <c r="G25" s="369">
        <v>42208</v>
      </c>
      <c r="H25" s="369" t="s">
        <v>605</v>
      </c>
    </row>
    <row r="26" spans="2:8" ht="15" customHeight="1">
      <c r="B26" s="369" t="s">
        <v>1226</v>
      </c>
      <c r="D26" s="369">
        <v>42150</v>
      </c>
      <c r="E26" s="369" t="s">
        <v>558</v>
      </c>
      <c r="G26" s="369">
        <v>42210</v>
      </c>
      <c r="H26" s="369" t="s">
        <v>606</v>
      </c>
    </row>
    <row r="27" spans="2:8" ht="15" customHeight="1">
      <c r="B27" s="369" t="s">
        <v>1227</v>
      </c>
      <c r="D27" s="369">
        <v>42152</v>
      </c>
      <c r="E27" s="369" t="s">
        <v>1240</v>
      </c>
      <c r="G27" s="369">
        <v>42212</v>
      </c>
      <c r="H27" s="369" t="s">
        <v>1245</v>
      </c>
    </row>
    <row r="28" spans="2:8" ht="15" customHeight="1">
      <c r="B28" s="369" t="s">
        <v>1228</v>
      </c>
      <c r="D28" s="369">
        <v>42154</v>
      </c>
      <c r="E28" s="369" t="s">
        <v>1241</v>
      </c>
      <c r="G28" s="369">
        <v>42214</v>
      </c>
      <c r="H28" s="369" t="s">
        <v>1246</v>
      </c>
    </row>
    <row r="29" spans="2:8" ht="15" customHeight="1">
      <c r="B29" s="369" t="s">
        <v>1229</v>
      </c>
      <c r="D29" s="369">
        <v>42156</v>
      </c>
      <c r="E29" s="369" t="s">
        <v>1242</v>
      </c>
      <c r="G29" s="369">
        <v>42216</v>
      </c>
      <c r="H29" s="369" t="s">
        <v>1247</v>
      </c>
    </row>
    <row r="30" spans="2:8" ht="15" customHeight="1">
      <c r="B30" s="369" t="s">
        <v>1230</v>
      </c>
      <c r="D30" s="369">
        <v>42158</v>
      </c>
      <c r="E30" s="369" t="s">
        <v>1243</v>
      </c>
      <c r="G30" s="369">
        <v>42218</v>
      </c>
      <c r="H30" s="369" t="s">
        <v>1248</v>
      </c>
    </row>
    <row r="31" spans="2:8" ht="15" customHeight="1">
      <c r="B31" s="369" t="s">
        <v>1239</v>
      </c>
      <c r="D31" s="369">
        <v>42160</v>
      </c>
      <c r="E31" s="369" t="s">
        <v>1244</v>
      </c>
      <c r="G31" s="369">
        <v>42220</v>
      </c>
      <c r="H31" s="369" t="s">
        <v>1249</v>
      </c>
    </row>
    <row r="32" spans="2:8" ht="15" customHeight="1">
      <c r="B32" s="638"/>
    </row>
  </sheetData>
  <mergeCells count="2">
    <mergeCell ref="D2:E2"/>
    <mergeCell ref="G2:H2"/>
  </mergeCells>
  <phoneticPr fontId="1"/>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0BAF8-8AA0-4535-A62D-6F42473CA05A}">
  <sheetPr codeName="Sheet35">
    <pageSetUpPr fitToPage="1"/>
  </sheetPr>
  <dimension ref="A1:W44"/>
  <sheetViews>
    <sheetView view="pageBreakPreview" zoomScaleNormal="70" zoomScaleSheetLayoutView="100" workbookViewId="0">
      <selection activeCell="A2" sqref="A2:N2"/>
    </sheetView>
  </sheetViews>
  <sheetFormatPr defaultColWidth="9" defaultRowHeight="12" outlineLevelCol="1"/>
  <cols>
    <col min="1" max="1" width="1" style="200" customWidth="1"/>
    <col min="2" max="2" width="18.125" style="364" customWidth="1"/>
    <col min="3" max="6" width="9.375" style="200" customWidth="1"/>
    <col min="7" max="7" width="9.375" style="208" customWidth="1"/>
    <col min="8" max="8" width="9.375" style="200" customWidth="1" outlineLevel="1"/>
    <col min="9" max="9" width="9.375" style="208" customWidth="1" outlineLevel="1"/>
    <col min="10" max="10" width="9.375" style="200" customWidth="1" outlineLevel="1"/>
    <col min="11" max="13" width="9.375" style="208" customWidth="1" outlineLevel="1"/>
    <col min="14" max="14" width="9.375" style="207" customWidth="1"/>
    <col min="15" max="16384" width="9" style="200"/>
  </cols>
  <sheetData>
    <row r="1" spans="1:23" s="3" customFormat="1" ht="17.25" customHeight="1">
      <c r="B1" s="174"/>
      <c r="L1" s="26"/>
      <c r="M1" s="26"/>
      <c r="N1" s="26"/>
      <c r="U1" s="585" t="s">
        <v>752</v>
      </c>
      <c r="V1" s="585" t="s">
        <v>754</v>
      </c>
      <c r="W1" s="585"/>
    </row>
    <row r="2" spans="1:23" s="3" customFormat="1" ht="17.25" customHeight="1">
      <c r="A2" s="890" t="s">
        <v>315</v>
      </c>
      <c r="B2" s="890"/>
      <c r="C2" s="890"/>
      <c r="D2" s="890"/>
      <c r="E2" s="890"/>
      <c r="F2" s="890"/>
      <c r="G2" s="890"/>
      <c r="H2" s="890"/>
      <c r="I2" s="890"/>
      <c r="J2" s="890"/>
      <c r="K2" s="890"/>
      <c r="L2" s="890"/>
      <c r="M2" s="890"/>
      <c r="N2" s="890"/>
      <c r="U2" s="585" t="s">
        <v>753</v>
      </c>
      <c r="V2" s="585" t="s">
        <v>755</v>
      </c>
      <c r="W2" s="585"/>
    </row>
    <row r="5" spans="1:23">
      <c r="F5" s="206"/>
      <c r="H5" s="206"/>
      <c r="J5" s="206"/>
    </row>
    <row r="6" spans="1:23" ht="24" customHeight="1">
      <c r="C6" s="1496" t="s">
        <v>752</v>
      </c>
      <c r="D6" s="1501"/>
      <c r="E6" s="1497"/>
      <c r="F6" s="1496" t="s">
        <v>573</v>
      </c>
      <c r="G6" s="1497"/>
      <c r="H6" s="1496" t="s">
        <v>533</v>
      </c>
      <c r="I6" s="1497"/>
      <c r="J6" s="1496" t="s">
        <v>1278</v>
      </c>
      <c r="K6" s="1497"/>
      <c r="L6" s="1508" t="s">
        <v>683</v>
      </c>
      <c r="M6" s="1509"/>
      <c r="N6" s="1510"/>
    </row>
    <row r="7" spans="1:23" ht="19.5" customHeight="1">
      <c r="C7" s="1498" t="s">
        <v>535</v>
      </c>
      <c r="D7" s="1502" t="s">
        <v>680</v>
      </c>
      <c r="E7" s="1505" t="s">
        <v>681</v>
      </c>
      <c r="F7" s="1498" t="s">
        <v>532</v>
      </c>
      <c r="G7" s="639" t="s">
        <v>571</v>
      </c>
      <c r="H7" s="1498" t="s">
        <v>533</v>
      </c>
      <c r="I7" s="639" t="s">
        <v>571</v>
      </c>
      <c r="J7" s="1493" t="s">
        <v>1278</v>
      </c>
      <c r="K7" s="639" t="s">
        <v>571</v>
      </c>
      <c r="L7" s="1511"/>
      <c r="M7" s="1512"/>
      <c r="N7" s="1513"/>
    </row>
    <row r="8" spans="1:23" ht="19.5" customHeight="1">
      <c r="C8" s="1499"/>
      <c r="D8" s="1503"/>
      <c r="E8" s="1506"/>
      <c r="F8" s="1499"/>
      <c r="G8" s="640" t="s">
        <v>572</v>
      </c>
      <c r="H8" s="1499"/>
      <c r="I8" s="640" t="s">
        <v>572</v>
      </c>
      <c r="J8" s="1494"/>
      <c r="K8" s="640" t="s">
        <v>572</v>
      </c>
      <c r="L8" s="1514"/>
      <c r="M8" s="1515"/>
      <c r="N8" s="1516"/>
    </row>
    <row r="9" spans="1:23" ht="19.5" customHeight="1">
      <c r="C9" s="1500"/>
      <c r="D9" s="1504"/>
      <c r="E9" s="1507"/>
      <c r="F9" s="1500"/>
      <c r="G9" s="641"/>
      <c r="H9" s="1500"/>
      <c r="I9" s="641"/>
      <c r="J9" s="1495"/>
      <c r="K9" s="641"/>
      <c r="L9" s="642" t="s">
        <v>1279</v>
      </c>
      <c r="M9" s="643" t="s">
        <v>682</v>
      </c>
      <c r="N9" s="644" t="s">
        <v>681</v>
      </c>
    </row>
    <row r="10" spans="1:23" ht="24.75" customHeight="1">
      <c r="B10" s="645" t="s">
        <v>1250</v>
      </c>
      <c r="C10" s="722">
        <f>SUMIFS(⑬費用入力シート!D:D,⑬費用入力シート!K:K,"○",⑬費用入力シート!B:B,⑭海外研修実施費実績額並びに精算払請求金額の算出内訳!B:B,⑬費用入力シート!I:I,⑭海外研修実施費実績額並びに精算払請求金額の算出内訳!$C$7)</f>
        <v>0</v>
      </c>
      <c r="D10" s="723">
        <f>SUMIFS(⑬費用入力シート!D:D,⑬費用入力シート!K:K,"○",⑬費用入力シート!B:B,⑭海外研修実施費実績額並びに精算払請求金額の算出内訳!B:B,⑬費用入力シート!I:I,⑭海外研修実施費実績額並びに精算払請求金額の算出内訳!$D$7)</f>
        <v>0</v>
      </c>
      <c r="E10" s="724">
        <f>SUM(C10,D10)</f>
        <v>0</v>
      </c>
      <c r="F10" s="725">
        <f>SUMIFS(⑬費用入力シート!E:E,⑬費用入力シート!K:K,"○",⑬費用入力シート!B:B,⑭海外研修実施費実績額並びに精算払請求金額の算出内訳!B:B)</f>
        <v>0</v>
      </c>
      <c r="G10" s="726">
        <f>ROUNDDOWN(F10*$G$9,0)</f>
        <v>0</v>
      </c>
      <c r="H10" s="725">
        <f>SUMIFS(⑬費用入力シート!F:F,⑬費用入力シート!K:K,"○",⑬費用入力シート!B:B,⑭海外研修実施費実績額並びに精算払請求金額の算出内訳!B:B)</f>
        <v>0</v>
      </c>
      <c r="I10" s="726">
        <f>ROUNDDOWN(H10*$I$9,0)</f>
        <v>0</v>
      </c>
      <c r="J10" s="725">
        <f>SUMIFS(⑬費用入力シート!G:G,⑬費用入力シート!K:K,"○",⑬費用入力シート!B:B,⑭海外研修実施費実績額並びに精算払請求金額の算出内訳!B:B)</f>
        <v>0</v>
      </c>
      <c r="K10" s="726">
        <f>ROUNDDOWN(J10*K9,0)</f>
        <v>0</v>
      </c>
      <c r="L10" s="727">
        <f t="shared" ref="L10:L35" si="0">SUM(C10)</f>
        <v>0</v>
      </c>
      <c r="M10" s="727">
        <f>SUM(D10,G10,I10,K10)</f>
        <v>0</v>
      </c>
      <c r="N10" s="728">
        <f>SUM(E10,G10,I10,K10)</f>
        <v>0</v>
      </c>
    </row>
    <row r="11" spans="1:23" ht="24.75" customHeight="1">
      <c r="B11" s="646" t="s">
        <v>1251</v>
      </c>
      <c r="C11" s="729">
        <f>SUMIFS(⑬費用入力シート!D:D,⑬費用入力シート!K:K,"○",⑬費用入力シート!B:B,⑭海外研修実施費実績額並びに精算払請求金額の算出内訳!B:B,⑬費用入力シート!I:I,⑭海外研修実施費実績額並びに精算払請求金額の算出内訳!$C$7)</f>
        <v>0</v>
      </c>
      <c r="D11" s="730">
        <f>SUMIFS(⑬費用入力シート!D:D,⑬費用入力シート!K:K,"○",⑬費用入力シート!B:B,⑭海外研修実施費実績額並びに精算払請求金額の算出内訳!B:B,⑬費用入力シート!I:I,⑭海外研修実施費実績額並びに精算払請求金額の算出内訳!$D$7)</f>
        <v>0</v>
      </c>
      <c r="E11" s="731">
        <f t="shared" ref="E11:E35" si="1">SUM(C11,D11)</f>
        <v>0</v>
      </c>
      <c r="F11" s="732">
        <f>SUMIFS(⑬費用入力シート!E:E,⑬費用入力シート!K:K,"○",⑬費用入力シート!B:B,⑭海外研修実施費実績額並びに精算払請求金額の算出内訳!B:B)</f>
        <v>0</v>
      </c>
      <c r="G11" s="733">
        <f t="shared" ref="G11:G34" si="2">ROUNDDOWN(F11*$G$9,0)</f>
        <v>0</v>
      </c>
      <c r="H11" s="732">
        <f>SUMIFS(⑬費用入力シート!F:F,⑬費用入力シート!K:K,"○",⑬費用入力シート!B:B,⑭海外研修実施費実績額並びに精算払請求金額の算出内訳!B:B)</f>
        <v>0</v>
      </c>
      <c r="I11" s="733">
        <f t="shared" ref="I11:I34" si="3">ROUNDDOWN(H11*$I$9,0)</f>
        <v>0</v>
      </c>
      <c r="J11" s="732">
        <f>SUMIFS(⑬費用入力シート!G:G,⑬費用入力シート!K:K,"○",⑬費用入力シート!B:B,⑭海外研修実施費実績額並びに精算払請求金額の算出内訳!B:B)</f>
        <v>0</v>
      </c>
      <c r="K11" s="733">
        <f>ROUNDDOWN(J11*$K$10,0)</f>
        <v>0</v>
      </c>
      <c r="L11" s="727">
        <f t="shared" si="0"/>
        <v>0</v>
      </c>
      <c r="M11" s="727">
        <f t="shared" ref="M11:M34" si="4">SUM(D11,G11,I11,K11)</f>
        <v>0</v>
      </c>
      <c r="N11" s="728">
        <f>SUM(E11,G11,I11,K11)</f>
        <v>0</v>
      </c>
    </row>
    <row r="12" spans="1:23" ht="24.75" customHeight="1">
      <c r="B12" s="646" t="s">
        <v>1252</v>
      </c>
      <c r="C12" s="729">
        <f>SUMIFS(⑬費用入力シート!D:D,⑬費用入力シート!K:K,"○",⑬費用入力シート!B:B,⑭海外研修実施費実績額並びに精算払請求金額の算出内訳!B:B,⑬費用入力シート!I:I,⑭海外研修実施費実績額並びに精算払請求金額の算出内訳!$C$7)</f>
        <v>0</v>
      </c>
      <c r="D12" s="730">
        <f>SUMIFS(⑬費用入力シート!D:D,⑬費用入力シート!K:K,"○",⑬費用入力シート!B:B,⑭海外研修実施費実績額並びに精算払請求金額の算出内訳!B:B,⑬費用入力シート!I:I,⑭海外研修実施費実績額並びに精算払請求金額の算出内訳!$D$7)</f>
        <v>0</v>
      </c>
      <c r="E12" s="731">
        <f t="shared" si="1"/>
        <v>0</v>
      </c>
      <c r="F12" s="732">
        <f>SUMIFS(⑬費用入力シート!E:E,⑬費用入力シート!K:K,"○",⑬費用入力シート!B:B,⑭海外研修実施費実績額並びに精算払請求金額の算出内訳!B:B)</f>
        <v>0</v>
      </c>
      <c r="G12" s="733">
        <f t="shared" si="2"/>
        <v>0</v>
      </c>
      <c r="H12" s="732">
        <f>SUMIFS(⑬費用入力シート!F:F,⑬費用入力シート!K:K,"○",⑬費用入力シート!B:B,⑭海外研修実施費実績額並びに精算払請求金額の算出内訳!B:B)</f>
        <v>0</v>
      </c>
      <c r="I12" s="733">
        <f t="shared" si="3"/>
        <v>0</v>
      </c>
      <c r="J12" s="732">
        <f>SUMIFS(⑬費用入力シート!G:G,⑬費用入力シート!K:K,"○",⑬費用入力シート!B:B,⑭海外研修実施費実績額並びに精算払請求金額の算出内訳!B:B)</f>
        <v>0</v>
      </c>
      <c r="K12" s="733">
        <f t="shared" ref="K12:K34" si="5">ROUNDDOWN(J12*$K$10,0)</f>
        <v>0</v>
      </c>
      <c r="L12" s="727">
        <f t="shared" si="0"/>
        <v>0</v>
      </c>
      <c r="M12" s="727">
        <f t="shared" si="4"/>
        <v>0</v>
      </c>
      <c r="N12" s="728">
        <f t="shared" ref="N12:N34" si="6">SUM(E12,G12,I12,K12)</f>
        <v>0</v>
      </c>
    </row>
    <row r="13" spans="1:23" ht="24.75" customHeight="1">
      <c r="B13" s="646" t="s">
        <v>1253</v>
      </c>
      <c r="C13" s="729">
        <f>SUMIFS(⑬費用入力シート!D:D,⑬費用入力シート!K:K,"○",⑬費用入力シート!B:B,⑭海外研修実施費実績額並びに精算払請求金額の算出内訳!B:B,⑬費用入力シート!I:I,⑭海外研修実施費実績額並びに精算払請求金額の算出内訳!$C$7)</f>
        <v>0</v>
      </c>
      <c r="D13" s="730">
        <f>SUMIFS(⑬費用入力シート!D:D,⑬費用入力シート!K:K,"○",⑬費用入力シート!B:B,⑭海外研修実施費実績額並びに精算払請求金額の算出内訳!B:B,⑬費用入力シート!I:I,⑭海外研修実施費実績額並びに精算払請求金額の算出内訳!$D$7)</f>
        <v>0</v>
      </c>
      <c r="E13" s="731">
        <f t="shared" si="1"/>
        <v>0</v>
      </c>
      <c r="F13" s="732">
        <f>SUMIFS(⑬費用入力シート!E:E,⑬費用入力シート!K:K,"○",⑬費用入力シート!B:B,⑭海外研修実施費実績額並びに精算払請求金額の算出内訳!B:B)</f>
        <v>0</v>
      </c>
      <c r="G13" s="733">
        <f t="shared" si="2"/>
        <v>0</v>
      </c>
      <c r="H13" s="732">
        <f>SUMIFS(⑬費用入力シート!F:F,⑬費用入力シート!K:K,"○",⑬費用入力シート!B:B,⑭海外研修実施費実績額並びに精算払請求金額の算出内訳!B:B)</f>
        <v>0</v>
      </c>
      <c r="I13" s="733">
        <f t="shared" si="3"/>
        <v>0</v>
      </c>
      <c r="J13" s="732">
        <f>SUMIFS(⑬費用入力シート!G:G,⑬費用入力シート!K:K,"○",⑬費用入力シート!B:B,⑭海外研修実施費実績額並びに精算払請求金額の算出内訳!B:B)</f>
        <v>0</v>
      </c>
      <c r="K13" s="733">
        <f t="shared" si="5"/>
        <v>0</v>
      </c>
      <c r="L13" s="727">
        <f t="shared" si="0"/>
        <v>0</v>
      </c>
      <c r="M13" s="727">
        <f t="shared" si="4"/>
        <v>0</v>
      </c>
      <c r="N13" s="728">
        <f t="shared" si="6"/>
        <v>0</v>
      </c>
    </row>
    <row r="14" spans="1:23" ht="24.75" customHeight="1">
      <c r="B14" s="646" t="s">
        <v>1254</v>
      </c>
      <c r="C14" s="729">
        <f>SUMIFS(⑬費用入力シート!D:D,⑬費用入力シート!K:K,"○",⑬費用入力シート!B:B,⑭海外研修実施費実績額並びに精算払請求金額の算出内訳!B:B,⑬費用入力シート!I:I,⑭海外研修実施費実績額並びに精算払請求金額の算出内訳!$C$7)</f>
        <v>0</v>
      </c>
      <c r="D14" s="730">
        <f>SUMIFS(⑬費用入力シート!D:D,⑬費用入力シート!K:K,"○",⑬費用入力シート!B:B,⑭海外研修実施費実績額並びに精算払請求金額の算出内訳!B:B,⑬費用入力シート!I:I,⑭海外研修実施費実績額並びに精算払請求金額の算出内訳!$D$7)</f>
        <v>0</v>
      </c>
      <c r="E14" s="731">
        <f t="shared" si="1"/>
        <v>0</v>
      </c>
      <c r="F14" s="732">
        <f>SUMIFS(⑬費用入力シート!E:E,⑬費用入力シート!K:K,"○",⑬費用入力シート!B:B,⑭海外研修実施費実績額並びに精算払請求金額の算出内訳!B:B)</f>
        <v>0</v>
      </c>
      <c r="G14" s="733">
        <f t="shared" si="2"/>
        <v>0</v>
      </c>
      <c r="H14" s="732">
        <f>SUMIFS(⑬費用入力シート!F:F,⑬費用入力シート!K:K,"○",⑬費用入力シート!B:B,⑭海外研修実施費実績額並びに精算払請求金額の算出内訳!B:B)</f>
        <v>0</v>
      </c>
      <c r="I14" s="733">
        <f t="shared" si="3"/>
        <v>0</v>
      </c>
      <c r="J14" s="732">
        <f>SUMIFS(⑬費用入力シート!G:G,⑬費用入力シート!K:K,"○",⑬費用入力シート!B:B,⑭海外研修実施費実績額並びに精算払請求金額の算出内訳!B:B)</f>
        <v>0</v>
      </c>
      <c r="K14" s="733">
        <f t="shared" si="5"/>
        <v>0</v>
      </c>
      <c r="L14" s="727">
        <f t="shared" si="0"/>
        <v>0</v>
      </c>
      <c r="M14" s="727">
        <f t="shared" si="4"/>
        <v>0</v>
      </c>
      <c r="N14" s="728">
        <f t="shared" si="6"/>
        <v>0</v>
      </c>
    </row>
    <row r="15" spans="1:23" ht="24.75" customHeight="1">
      <c r="B15" s="646" t="s">
        <v>1255</v>
      </c>
      <c r="C15" s="729">
        <f>SUMIFS(⑬費用入力シート!D:D,⑬費用入力シート!K:K,"○",⑬費用入力シート!B:B,⑭海外研修実施費実績額並びに精算払請求金額の算出内訳!B:B,⑬費用入力シート!I:I,⑭海外研修実施費実績額並びに精算払請求金額の算出内訳!$C$7)</f>
        <v>0</v>
      </c>
      <c r="D15" s="730">
        <f>SUMIFS(⑬費用入力シート!D:D,⑬費用入力シート!K:K,"○",⑬費用入力シート!B:B,⑭海外研修実施費実績額並びに精算払請求金額の算出内訳!B:B,⑬費用入力シート!I:I,⑭海外研修実施費実績額並びに精算払請求金額の算出内訳!$D$7)</f>
        <v>0</v>
      </c>
      <c r="E15" s="731">
        <f t="shared" si="1"/>
        <v>0</v>
      </c>
      <c r="F15" s="732">
        <f>SUMIFS(⑬費用入力シート!E:E,⑬費用入力シート!K:K,"○",⑬費用入力シート!B:B,⑭海外研修実施費実績額並びに精算払請求金額の算出内訳!B:B)</f>
        <v>0</v>
      </c>
      <c r="G15" s="733">
        <f t="shared" si="2"/>
        <v>0</v>
      </c>
      <c r="H15" s="732">
        <f>SUMIFS(⑬費用入力シート!F:F,⑬費用入力シート!K:K,"○",⑬費用入力シート!B:B,⑭海外研修実施費実績額並びに精算払請求金額の算出内訳!B:B)</f>
        <v>0</v>
      </c>
      <c r="I15" s="733">
        <f t="shared" si="3"/>
        <v>0</v>
      </c>
      <c r="J15" s="732">
        <f>SUMIFS(⑬費用入力シート!G:G,⑬費用入力シート!K:K,"○",⑬費用入力シート!B:B,⑭海外研修実施費実績額並びに精算払請求金額の算出内訳!B:B)</f>
        <v>0</v>
      </c>
      <c r="K15" s="733">
        <f t="shared" si="5"/>
        <v>0</v>
      </c>
      <c r="L15" s="727">
        <f t="shared" si="0"/>
        <v>0</v>
      </c>
      <c r="M15" s="727">
        <f t="shared" si="4"/>
        <v>0</v>
      </c>
      <c r="N15" s="728">
        <f t="shared" si="6"/>
        <v>0</v>
      </c>
    </row>
    <row r="16" spans="1:23" ht="24.75" customHeight="1">
      <c r="B16" s="646" t="s">
        <v>1256</v>
      </c>
      <c r="C16" s="729">
        <f>SUMIFS(⑬費用入力シート!D:D,⑬費用入力シート!K:K,"○",⑬費用入力シート!B:B,⑭海外研修実施費実績額並びに精算払請求金額の算出内訳!B:B,⑬費用入力シート!I:I,⑭海外研修実施費実績額並びに精算払請求金額の算出内訳!$C$7)</f>
        <v>0</v>
      </c>
      <c r="D16" s="730">
        <f>SUMIFS(⑬費用入力シート!D:D,⑬費用入力シート!K:K,"○",⑬費用入力シート!B:B,⑭海外研修実施費実績額並びに精算払請求金額の算出内訳!B:B,⑬費用入力シート!I:I,⑭海外研修実施費実績額並びに精算払請求金額の算出内訳!$D$7)</f>
        <v>0</v>
      </c>
      <c r="E16" s="731">
        <f t="shared" si="1"/>
        <v>0</v>
      </c>
      <c r="F16" s="732">
        <f>SUMIFS(⑬費用入力シート!E:E,⑬費用入力シート!K:K,"○",⑬費用入力シート!B:B,⑭海外研修実施費実績額並びに精算払請求金額の算出内訳!B:B)</f>
        <v>0</v>
      </c>
      <c r="G16" s="733">
        <f t="shared" si="2"/>
        <v>0</v>
      </c>
      <c r="H16" s="732">
        <f>SUMIFS(⑬費用入力シート!F:F,⑬費用入力シート!K:K,"○",⑬費用入力シート!B:B,⑭海外研修実施費実績額並びに精算払請求金額の算出内訳!B:B)</f>
        <v>0</v>
      </c>
      <c r="I16" s="733">
        <f t="shared" si="3"/>
        <v>0</v>
      </c>
      <c r="J16" s="732">
        <f>SUMIFS(⑬費用入力シート!G:G,⑬費用入力シート!K:K,"○",⑬費用入力シート!B:B,⑭海外研修実施費実績額並びに精算払請求金額の算出内訳!B:B)</f>
        <v>0</v>
      </c>
      <c r="K16" s="733">
        <f t="shared" si="5"/>
        <v>0</v>
      </c>
      <c r="L16" s="727">
        <f t="shared" si="0"/>
        <v>0</v>
      </c>
      <c r="M16" s="727">
        <f t="shared" si="4"/>
        <v>0</v>
      </c>
      <c r="N16" s="728">
        <f t="shared" si="6"/>
        <v>0</v>
      </c>
    </row>
    <row r="17" spans="2:14" ht="24.75" customHeight="1">
      <c r="B17" s="646" t="s">
        <v>667</v>
      </c>
      <c r="C17" s="729">
        <f>SUMIFS(⑬費用入力シート!D:D,⑬費用入力シート!K:K,"○",⑬費用入力シート!B:B,⑭海外研修実施費実績額並びに精算払請求金額の算出内訳!B:B,⑬費用入力シート!I:I,⑭海外研修実施費実績額並びに精算払請求金額の算出内訳!$C$7)</f>
        <v>0</v>
      </c>
      <c r="D17" s="730">
        <f>SUMIFS(⑬費用入力シート!D:D,⑬費用入力シート!K:K,"○",⑬費用入力シート!B:B,⑭海外研修実施費実績額並びに精算払請求金額の算出内訳!B:B,⑬費用入力シート!I:I,⑭海外研修実施費実績額並びに精算払請求金額の算出内訳!$D$7)</f>
        <v>0</v>
      </c>
      <c r="E17" s="731">
        <f t="shared" si="1"/>
        <v>0</v>
      </c>
      <c r="F17" s="732">
        <f>SUMIFS(⑬費用入力シート!E:E,⑬費用入力シート!K:K,"○",⑬費用入力シート!B:B,⑭海外研修実施費実績額並びに精算払請求金額の算出内訳!B:B)</f>
        <v>0</v>
      </c>
      <c r="G17" s="733">
        <f t="shared" si="2"/>
        <v>0</v>
      </c>
      <c r="H17" s="732">
        <f>SUMIFS(⑬費用入力シート!F:F,⑬費用入力シート!K:K,"○",⑬費用入力シート!B:B,⑭海外研修実施費実績額並びに精算払請求金額の算出内訳!B:B)</f>
        <v>0</v>
      </c>
      <c r="I17" s="733">
        <f t="shared" si="3"/>
        <v>0</v>
      </c>
      <c r="J17" s="732">
        <f>SUMIFS(⑬費用入力シート!G:G,⑬費用入力シート!K:K,"○",⑬費用入力シート!B:B,⑭海外研修実施費実績額並びに精算払請求金額の算出内訳!B:B)</f>
        <v>0</v>
      </c>
      <c r="K17" s="733">
        <f t="shared" si="5"/>
        <v>0</v>
      </c>
      <c r="L17" s="727">
        <f t="shared" si="0"/>
        <v>0</v>
      </c>
      <c r="M17" s="727">
        <f t="shared" si="4"/>
        <v>0</v>
      </c>
      <c r="N17" s="728">
        <f t="shared" si="6"/>
        <v>0</v>
      </c>
    </row>
    <row r="18" spans="2:14" ht="24.75" customHeight="1">
      <c r="B18" s="646" t="s">
        <v>1257</v>
      </c>
      <c r="C18" s="729">
        <f>SUMIFS(⑬費用入力シート!D:D,⑬費用入力シート!K:K,"○",⑬費用入力シート!B:B,⑭海外研修実施費実績額並びに精算払請求金額の算出内訳!B:B,⑬費用入力シート!I:I,⑭海外研修実施費実績額並びに精算払請求金額の算出内訳!$C$7)</f>
        <v>0</v>
      </c>
      <c r="D18" s="730">
        <f>SUMIFS(⑬費用入力シート!D:D,⑬費用入力シート!K:K,"○",⑬費用入力シート!B:B,⑭海外研修実施費実績額並びに精算払請求金額の算出内訳!B:B,⑬費用入力シート!I:I,⑭海外研修実施費実績額並びに精算払請求金額の算出内訳!$D$7)</f>
        <v>0</v>
      </c>
      <c r="E18" s="731">
        <f t="shared" si="1"/>
        <v>0</v>
      </c>
      <c r="F18" s="732">
        <f>SUMIFS(⑬費用入力シート!E:E,⑬費用入力シート!K:K,"○",⑬費用入力シート!B:B,⑭海外研修実施費実績額並びに精算払請求金額の算出内訳!B:B)</f>
        <v>0</v>
      </c>
      <c r="G18" s="733">
        <f t="shared" si="2"/>
        <v>0</v>
      </c>
      <c r="H18" s="732">
        <f>SUMIFS(⑬費用入力シート!F:F,⑬費用入力シート!K:K,"○",⑬費用入力シート!B:B,⑭海外研修実施費実績額並びに精算払請求金額の算出内訳!B:B)</f>
        <v>0</v>
      </c>
      <c r="I18" s="733">
        <f t="shared" si="3"/>
        <v>0</v>
      </c>
      <c r="J18" s="732">
        <f>SUMIFS(⑬費用入力シート!G:G,⑬費用入力シート!K:K,"○",⑬費用入力シート!B:B,⑭海外研修実施費実績額並びに精算払請求金額の算出内訳!B:B)</f>
        <v>0</v>
      </c>
      <c r="K18" s="733">
        <f t="shared" si="5"/>
        <v>0</v>
      </c>
      <c r="L18" s="727">
        <f t="shared" si="0"/>
        <v>0</v>
      </c>
      <c r="M18" s="727">
        <f t="shared" si="4"/>
        <v>0</v>
      </c>
      <c r="N18" s="728">
        <f>SUM(E18,G18,I18,K18)</f>
        <v>0</v>
      </c>
    </row>
    <row r="19" spans="2:14" ht="24.75" customHeight="1">
      <c r="B19" s="646" t="s">
        <v>1258</v>
      </c>
      <c r="C19" s="729">
        <f>SUMIFS(⑬費用入力シート!D:D,⑬費用入力シート!K:K,"○",⑬費用入力シート!B:B,⑭海外研修実施費実績額並びに精算払請求金額の算出内訳!B:B,⑬費用入力シート!I:I,⑭海外研修実施費実績額並びに精算払請求金額の算出内訳!$C$7)</f>
        <v>0</v>
      </c>
      <c r="D19" s="730">
        <f>SUMIFS(⑬費用入力シート!D:D,⑬費用入力シート!K:K,"○",⑬費用入力シート!B:B,⑭海外研修実施費実績額並びに精算払請求金額の算出内訳!B:B,⑬費用入力シート!I:I,⑭海外研修実施費実績額並びに精算払請求金額の算出内訳!$D$7)</f>
        <v>0</v>
      </c>
      <c r="E19" s="731">
        <f t="shared" si="1"/>
        <v>0</v>
      </c>
      <c r="F19" s="732">
        <f>SUMIFS(⑬費用入力シート!E:E,⑬費用入力シート!K:K,"○",⑬費用入力シート!B:B,⑭海外研修実施費実績額並びに精算払請求金額の算出内訳!B:B)</f>
        <v>0</v>
      </c>
      <c r="G19" s="733">
        <f t="shared" si="2"/>
        <v>0</v>
      </c>
      <c r="H19" s="732">
        <f>SUMIFS(⑬費用入力シート!F:F,⑬費用入力シート!K:K,"○",⑬費用入力シート!B:B,⑭海外研修実施費実績額並びに精算払請求金額の算出内訳!B:B)</f>
        <v>0</v>
      </c>
      <c r="I19" s="733">
        <f t="shared" si="3"/>
        <v>0</v>
      </c>
      <c r="J19" s="732">
        <f>SUMIFS(⑬費用入力シート!G:G,⑬費用入力シート!K:K,"○",⑬費用入力シート!B:B,⑭海外研修実施費実績額並びに精算払請求金額の算出内訳!B:B)</f>
        <v>0</v>
      </c>
      <c r="K19" s="733">
        <f t="shared" si="5"/>
        <v>0</v>
      </c>
      <c r="L19" s="727">
        <f t="shared" si="0"/>
        <v>0</v>
      </c>
      <c r="M19" s="727">
        <f t="shared" si="4"/>
        <v>0</v>
      </c>
      <c r="N19" s="728">
        <f t="shared" si="6"/>
        <v>0</v>
      </c>
    </row>
    <row r="20" spans="2:14" ht="24.75" customHeight="1">
      <c r="B20" s="646" t="s">
        <v>1259</v>
      </c>
      <c r="C20" s="729">
        <f>SUMIFS(⑬費用入力シート!D:D,⑬費用入力シート!K:K,"○",⑬費用入力シート!B:B,⑭海外研修実施費実績額並びに精算払請求金額の算出内訳!B:B,⑬費用入力シート!I:I,⑭海外研修実施費実績額並びに精算払請求金額の算出内訳!$C$7)</f>
        <v>0</v>
      </c>
      <c r="D20" s="730">
        <f>SUMIFS(⑬費用入力シート!D:D,⑬費用入力シート!K:K,"○",⑬費用入力シート!B:B,⑭海外研修実施費実績額並びに精算払請求金額の算出内訳!B:B,⑬費用入力シート!I:I,⑭海外研修実施費実績額並びに精算払請求金額の算出内訳!$D$7)</f>
        <v>0</v>
      </c>
      <c r="E20" s="731">
        <f t="shared" si="1"/>
        <v>0</v>
      </c>
      <c r="F20" s="732">
        <f>SUMIFS(⑬費用入力シート!E:E,⑬費用入力シート!K:K,"○",⑬費用入力シート!B:B,⑭海外研修実施費実績額並びに精算払請求金額の算出内訳!B:B)</f>
        <v>0</v>
      </c>
      <c r="G20" s="733">
        <f t="shared" si="2"/>
        <v>0</v>
      </c>
      <c r="H20" s="732">
        <f>SUMIFS(⑬費用入力シート!F:F,⑬費用入力シート!K:K,"○",⑬費用入力シート!B:B,⑭海外研修実施費実績額並びに精算払請求金額の算出内訳!B:B)</f>
        <v>0</v>
      </c>
      <c r="I20" s="733">
        <f t="shared" si="3"/>
        <v>0</v>
      </c>
      <c r="J20" s="732">
        <f>SUMIFS(⑬費用入力シート!G:G,⑬費用入力シート!K:K,"○",⑬費用入力シート!B:B,⑭海外研修実施費実績額並びに精算払請求金額の算出内訳!B:B)</f>
        <v>0</v>
      </c>
      <c r="K20" s="733">
        <f t="shared" si="5"/>
        <v>0</v>
      </c>
      <c r="L20" s="727">
        <f t="shared" si="0"/>
        <v>0</v>
      </c>
      <c r="M20" s="727">
        <f t="shared" si="4"/>
        <v>0</v>
      </c>
      <c r="N20" s="728">
        <f t="shared" si="6"/>
        <v>0</v>
      </c>
    </row>
    <row r="21" spans="2:14" ht="24.75" customHeight="1">
      <c r="B21" s="646" t="s">
        <v>1260</v>
      </c>
      <c r="C21" s="729">
        <f>SUMIFS(⑬費用入力シート!D:D,⑬費用入力シート!K:K,"○",⑬費用入力シート!B:B,⑭海外研修実施費実績額並びに精算払請求金額の算出内訳!B:B,⑬費用入力シート!I:I,⑭海外研修実施費実績額並びに精算払請求金額の算出内訳!$C$7)</f>
        <v>0</v>
      </c>
      <c r="D21" s="730">
        <f>SUMIFS(⑬費用入力シート!D:D,⑬費用入力シート!K:K,"○",⑬費用入力シート!B:B,⑭海外研修実施費実績額並びに精算払請求金額の算出内訳!B:B,⑬費用入力シート!I:I,⑭海外研修実施費実績額並びに精算払請求金額の算出内訳!$D$7)</f>
        <v>0</v>
      </c>
      <c r="E21" s="731">
        <f t="shared" si="1"/>
        <v>0</v>
      </c>
      <c r="F21" s="732">
        <f>SUMIFS(⑬費用入力シート!E:E,⑬費用入力シート!K:K,"○",⑬費用入力シート!B:B,⑭海外研修実施費実績額並びに精算払請求金額の算出内訳!B:B)</f>
        <v>0</v>
      </c>
      <c r="G21" s="733">
        <f t="shared" si="2"/>
        <v>0</v>
      </c>
      <c r="H21" s="732">
        <f>SUMIFS(⑬費用入力シート!F:F,⑬費用入力シート!K:K,"○",⑬費用入力シート!B:B,⑭海外研修実施費実績額並びに精算払請求金額の算出内訳!B:B)</f>
        <v>0</v>
      </c>
      <c r="I21" s="733">
        <f t="shared" si="3"/>
        <v>0</v>
      </c>
      <c r="J21" s="732">
        <f>SUMIFS(⑬費用入力シート!G:G,⑬費用入力シート!K:K,"○",⑬費用入力シート!B:B,⑭海外研修実施費実績額並びに精算払請求金額の算出内訳!B:B)</f>
        <v>0</v>
      </c>
      <c r="K21" s="733">
        <f t="shared" si="5"/>
        <v>0</v>
      </c>
      <c r="L21" s="727">
        <f t="shared" si="0"/>
        <v>0</v>
      </c>
      <c r="M21" s="727">
        <f t="shared" si="4"/>
        <v>0</v>
      </c>
      <c r="N21" s="728">
        <f t="shared" si="6"/>
        <v>0</v>
      </c>
    </row>
    <row r="22" spans="2:14" ht="24.75" customHeight="1">
      <c r="B22" s="646" t="s">
        <v>1261</v>
      </c>
      <c r="C22" s="729">
        <f>SUMIFS(⑬費用入力シート!D:D,⑬費用入力シート!K:K,"○",⑬費用入力シート!B:B,⑭海外研修実施費実績額並びに精算払請求金額の算出内訳!B:B,⑬費用入力シート!I:I,⑭海外研修実施費実績額並びに精算払請求金額の算出内訳!$C$7)</f>
        <v>0</v>
      </c>
      <c r="D22" s="730">
        <f>SUMIFS(⑬費用入力シート!D:D,⑬費用入力シート!K:K,"○",⑬費用入力シート!B:B,⑭海外研修実施費実績額並びに精算払請求金額の算出内訳!B:B,⑬費用入力シート!I:I,⑭海外研修実施費実績額並びに精算払請求金額の算出内訳!$D$7)</f>
        <v>0</v>
      </c>
      <c r="E22" s="731">
        <f t="shared" si="1"/>
        <v>0</v>
      </c>
      <c r="F22" s="732">
        <f>SUMIFS(⑬費用入力シート!E:E,⑬費用入力シート!K:K,"○",⑬費用入力シート!B:B,⑭海外研修実施費実績額並びに精算払請求金額の算出内訳!B:B)</f>
        <v>0</v>
      </c>
      <c r="G22" s="733">
        <f>ROUNDDOWN(F22*$G$9,0)</f>
        <v>0</v>
      </c>
      <c r="H22" s="732">
        <f>SUMIFS(⑬費用入力シート!F:F,⑬費用入力シート!K:K,"○",⑬費用入力シート!B:B,⑭海外研修実施費実績額並びに精算払請求金額の算出内訳!B:B)</f>
        <v>0</v>
      </c>
      <c r="I22" s="733">
        <f t="shared" si="3"/>
        <v>0</v>
      </c>
      <c r="J22" s="732">
        <f>SUMIFS(⑬費用入力シート!G:G,⑬費用入力シート!K:K,"○",⑬費用入力シート!B:B,⑭海外研修実施費実績額並びに精算払請求金額の算出内訳!B:B)</f>
        <v>0</v>
      </c>
      <c r="K22" s="733">
        <f t="shared" si="5"/>
        <v>0</v>
      </c>
      <c r="L22" s="727">
        <f t="shared" si="0"/>
        <v>0</v>
      </c>
      <c r="M22" s="727">
        <f t="shared" si="4"/>
        <v>0</v>
      </c>
      <c r="N22" s="728">
        <f t="shared" si="6"/>
        <v>0</v>
      </c>
    </row>
    <row r="23" spans="2:14" ht="24.75" customHeight="1">
      <c r="B23" s="646" t="s">
        <v>1262</v>
      </c>
      <c r="C23" s="729">
        <f>SUMIFS(⑬費用入力シート!D:D,⑬費用入力シート!K:K,"○",⑬費用入力シート!B:B,⑭海外研修実施費実績額並びに精算払請求金額の算出内訳!B:B,⑬費用入力シート!I:I,⑭海外研修実施費実績額並びに精算払請求金額の算出内訳!$C$7)</f>
        <v>0</v>
      </c>
      <c r="D23" s="730">
        <f>SUMIFS(⑬費用入力シート!D:D,⑬費用入力シート!K:K,"○",⑬費用入力シート!B:B,⑭海外研修実施費実績額並びに精算払請求金額の算出内訳!B:B,⑬費用入力シート!I:I,⑭海外研修実施費実績額並びに精算払請求金額の算出内訳!$D$7)</f>
        <v>0</v>
      </c>
      <c r="E23" s="731">
        <f t="shared" si="1"/>
        <v>0</v>
      </c>
      <c r="F23" s="732">
        <f>SUMIFS(⑬費用入力シート!E:E,⑬費用入力シート!K:K,"○",⑬費用入力シート!B:B,⑭海外研修実施費実績額並びに精算払請求金額の算出内訳!B:B)</f>
        <v>0</v>
      </c>
      <c r="G23" s="733">
        <f t="shared" si="2"/>
        <v>0</v>
      </c>
      <c r="H23" s="732">
        <f>SUMIFS(⑬費用入力シート!F:F,⑬費用入力シート!K:K,"○",⑬費用入力シート!B:B,⑭海外研修実施費実績額並びに精算払請求金額の算出内訳!B:B)</f>
        <v>0</v>
      </c>
      <c r="I23" s="733">
        <f t="shared" si="3"/>
        <v>0</v>
      </c>
      <c r="J23" s="732">
        <f>SUMIFS(⑬費用入力シート!G:G,⑬費用入力シート!K:K,"○",⑬費用入力シート!B:B,⑭海外研修実施費実績額並びに精算払請求金額の算出内訳!B:B)</f>
        <v>0</v>
      </c>
      <c r="K23" s="733">
        <f t="shared" si="5"/>
        <v>0</v>
      </c>
      <c r="L23" s="727">
        <f t="shared" si="0"/>
        <v>0</v>
      </c>
      <c r="M23" s="727">
        <f t="shared" si="4"/>
        <v>0</v>
      </c>
      <c r="N23" s="728">
        <f t="shared" si="6"/>
        <v>0</v>
      </c>
    </row>
    <row r="24" spans="2:14" ht="24.75" customHeight="1">
      <c r="B24" s="646" t="s">
        <v>1263</v>
      </c>
      <c r="C24" s="729">
        <f>SUMIFS(⑬費用入力シート!D:D,⑬費用入力シート!K:K,"○",⑬費用入力シート!B:B,⑭海外研修実施費実績額並びに精算払請求金額の算出内訳!B:B,⑬費用入力シート!I:I,⑭海外研修実施費実績額並びに精算払請求金額の算出内訳!$C$7)</f>
        <v>0</v>
      </c>
      <c r="D24" s="730">
        <f>SUMIFS(⑬費用入力シート!D:D,⑬費用入力シート!K:K,"○",⑬費用入力シート!B:B,⑭海外研修実施費実績額並びに精算払請求金額の算出内訳!B:B,⑬費用入力シート!I:I,⑭海外研修実施費実績額並びに精算払請求金額の算出内訳!$D$7)</f>
        <v>0</v>
      </c>
      <c r="E24" s="731">
        <f t="shared" si="1"/>
        <v>0</v>
      </c>
      <c r="F24" s="732">
        <f>SUMIFS(⑬費用入力シート!E:E,⑬費用入力シート!K:K,"○",⑬費用入力シート!B:B,⑭海外研修実施費実績額並びに精算払請求金額の算出内訳!B:B)</f>
        <v>0</v>
      </c>
      <c r="G24" s="733">
        <f t="shared" si="2"/>
        <v>0</v>
      </c>
      <c r="H24" s="732">
        <f>SUMIFS(⑬費用入力シート!F:F,⑬費用入力シート!K:K,"○",⑬費用入力シート!B:B,⑭海外研修実施費実績額並びに精算払請求金額の算出内訳!B:B)</f>
        <v>0</v>
      </c>
      <c r="I24" s="733">
        <f t="shared" si="3"/>
        <v>0</v>
      </c>
      <c r="J24" s="732">
        <f>SUMIFS(⑬費用入力シート!G:G,⑬費用入力シート!K:K,"○",⑬費用入力シート!B:B,⑭海外研修実施費実績額並びに精算払請求金額の算出内訳!B:B)</f>
        <v>0</v>
      </c>
      <c r="K24" s="733">
        <f t="shared" si="5"/>
        <v>0</v>
      </c>
      <c r="L24" s="727">
        <f t="shared" si="0"/>
        <v>0</v>
      </c>
      <c r="M24" s="727">
        <f t="shared" si="4"/>
        <v>0</v>
      </c>
      <c r="N24" s="728">
        <f t="shared" si="6"/>
        <v>0</v>
      </c>
    </row>
    <row r="25" spans="2:14" ht="24.75" customHeight="1">
      <c r="B25" s="647" t="s">
        <v>1264</v>
      </c>
      <c r="C25" s="729">
        <f>SUMIFS(⑬費用入力シート!D:D,⑬費用入力シート!K:K,"○",⑬費用入力シート!B:B,⑭海外研修実施費実績額並びに精算払請求金額の算出内訳!B:B,⑬費用入力シート!I:I,⑭海外研修実施費実績額並びに精算払請求金額の算出内訳!$C$7)</f>
        <v>0</v>
      </c>
      <c r="D25" s="730">
        <f>SUMIFS(⑬費用入力シート!D:D,⑬費用入力シート!K:K,"○",⑬費用入力シート!B:B,⑭海外研修実施費実績額並びに精算払請求金額の算出内訳!B:B,⑬費用入力シート!I:I,⑭海外研修実施費実績額並びに精算払請求金額の算出内訳!$D$7)</f>
        <v>0</v>
      </c>
      <c r="E25" s="731">
        <f t="shared" si="1"/>
        <v>0</v>
      </c>
      <c r="F25" s="732">
        <f>SUMIFS(⑬費用入力シート!E:E,⑬費用入力シート!K:K,"○",⑬費用入力シート!B:B,⑭海外研修実施費実績額並びに精算払請求金額の算出内訳!B:B)</f>
        <v>0</v>
      </c>
      <c r="G25" s="733">
        <f t="shared" si="2"/>
        <v>0</v>
      </c>
      <c r="H25" s="732">
        <f>SUMIFS(⑬費用入力シート!F:F,⑬費用入力シート!K:K,"○",⑬費用入力シート!B:B,⑭海外研修実施費実績額並びに精算払請求金額の算出内訳!B:B)</f>
        <v>0</v>
      </c>
      <c r="I25" s="733">
        <f t="shared" si="3"/>
        <v>0</v>
      </c>
      <c r="J25" s="732">
        <f>SUMIFS(⑬費用入力シート!G:G,⑬費用入力シート!K:K,"○",⑬費用入力シート!B:B,⑭海外研修実施費実績額並びに精算払請求金額の算出内訳!B:B)</f>
        <v>0</v>
      </c>
      <c r="K25" s="733">
        <f t="shared" si="5"/>
        <v>0</v>
      </c>
      <c r="L25" s="727">
        <f t="shared" si="0"/>
        <v>0</v>
      </c>
      <c r="M25" s="727">
        <f t="shared" si="4"/>
        <v>0</v>
      </c>
      <c r="N25" s="728">
        <f t="shared" si="6"/>
        <v>0</v>
      </c>
    </row>
    <row r="26" spans="2:14" ht="24.75" customHeight="1">
      <c r="B26" s="647" t="s">
        <v>1265</v>
      </c>
      <c r="C26" s="729">
        <f>SUMIFS(⑬費用入力シート!D:D,⑬費用入力シート!K:K,"○",⑬費用入力シート!B:B,⑭海外研修実施費実績額並びに精算払請求金額の算出内訳!B:B,⑬費用入力シート!I:I,⑭海外研修実施費実績額並びに精算払請求金額の算出内訳!$C$7)</f>
        <v>0</v>
      </c>
      <c r="D26" s="730">
        <f>SUMIFS(⑬費用入力シート!D:D,⑬費用入力シート!K:K,"○",⑬費用入力シート!B:B,⑭海外研修実施費実績額並びに精算払請求金額の算出内訳!B:B,⑬費用入力シート!I:I,⑭海外研修実施費実績額並びに精算払請求金額の算出内訳!$D$7)</f>
        <v>0</v>
      </c>
      <c r="E26" s="731">
        <f t="shared" si="1"/>
        <v>0</v>
      </c>
      <c r="F26" s="732">
        <f>SUMIFS(⑬費用入力シート!E:E,⑬費用入力シート!K:K,"○",⑬費用入力シート!B:B,⑭海外研修実施費実績額並びに精算払請求金額の算出内訳!B:B)</f>
        <v>0</v>
      </c>
      <c r="G26" s="733">
        <f t="shared" ref="G26:G29" si="7">ROUNDDOWN(F26*$G$9,0)</f>
        <v>0</v>
      </c>
      <c r="H26" s="732">
        <f>SUMIFS(⑬費用入力シート!F:F,⑬費用入力シート!K:K,"○",⑬費用入力シート!B:B,⑭海外研修実施費実績額並びに精算払請求金額の算出内訳!B:B)</f>
        <v>0</v>
      </c>
      <c r="I26" s="733">
        <f t="shared" ref="I26:I29" si="8">ROUNDDOWN(H26*$I$9,0)</f>
        <v>0</v>
      </c>
      <c r="J26" s="732">
        <f>SUMIFS(⑬費用入力シート!G:G,⑬費用入力シート!K:K,"○",⑬費用入力シート!B:B,⑭海外研修実施費実績額並びに精算払請求金額の算出内訳!B:B)</f>
        <v>0</v>
      </c>
      <c r="K26" s="733">
        <f t="shared" si="5"/>
        <v>0</v>
      </c>
      <c r="L26" s="727">
        <f t="shared" si="0"/>
        <v>0</v>
      </c>
      <c r="M26" s="727">
        <f t="shared" si="4"/>
        <v>0</v>
      </c>
      <c r="N26" s="728">
        <f t="shared" si="6"/>
        <v>0</v>
      </c>
    </row>
    <row r="27" spans="2:14" ht="24.75" customHeight="1">
      <c r="B27" s="648" t="s">
        <v>1266</v>
      </c>
      <c r="C27" s="729">
        <f>SUMIFS(⑬費用入力シート!D:D,⑬費用入力シート!K:K,"○",⑬費用入力シート!B:B,⑭海外研修実施費実績額並びに精算払請求金額の算出内訳!B:B,⑬費用入力シート!I:I,⑭海外研修実施費実績額並びに精算払請求金額の算出内訳!$C$7)</f>
        <v>0</v>
      </c>
      <c r="D27" s="730">
        <f>SUMIFS(⑬費用入力シート!D:D,⑬費用入力シート!K:K,"○",⑬費用入力シート!B:B,⑭海外研修実施費実績額並びに精算払請求金額の算出内訳!B:B,⑬費用入力シート!I:I,⑭海外研修実施費実績額並びに精算払請求金額の算出内訳!$D$7)</f>
        <v>0</v>
      </c>
      <c r="E27" s="731">
        <f t="shared" si="1"/>
        <v>0</v>
      </c>
      <c r="F27" s="732">
        <f>SUMIFS(⑬費用入力シート!E:E,⑬費用入力シート!K:K,"○",⑬費用入力シート!B:B,⑭海外研修実施費実績額並びに精算払請求金額の算出内訳!B:B)</f>
        <v>0</v>
      </c>
      <c r="G27" s="733">
        <f t="shared" ref="G27:G28" si="9">ROUNDDOWN(F27*$G$9,0)</f>
        <v>0</v>
      </c>
      <c r="H27" s="732">
        <f>SUMIFS(⑬費用入力シート!F:F,⑬費用入力シート!K:K,"○",⑬費用入力シート!B:B,⑭海外研修実施費実績額並びに精算払請求金額の算出内訳!B:B)</f>
        <v>0</v>
      </c>
      <c r="I27" s="733">
        <f t="shared" ref="I27:I28" si="10">ROUNDDOWN(H27*$I$9,0)</f>
        <v>0</v>
      </c>
      <c r="J27" s="732">
        <f>SUMIFS(⑬費用入力シート!G:G,⑬費用入力シート!K:K,"○",⑬費用入力シート!B:B,⑭海外研修実施費実績額並びに精算払請求金額の算出内訳!B:B)</f>
        <v>0</v>
      </c>
      <c r="K27" s="733">
        <f t="shared" si="5"/>
        <v>0</v>
      </c>
      <c r="L27" s="727">
        <f t="shared" si="0"/>
        <v>0</v>
      </c>
      <c r="M27" s="727">
        <f t="shared" si="4"/>
        <v>0</v>
      </c>
      <c r="N27" s="728">
        <f t="shared" si="6"/>
        <v>0</v>
      </c>
    </row>
    <row r="28" spans="2:14" ht="24.75" customHeight="1">
      <c r="B28" s="648" t="s">
        <v>1267</v>
      </c>
      <c r="C28" s="729">
        <f>SUMIFS(⑬費用入力シート!D:D,⑬費用入力シート!K:K,"○",⑬費用入力シート!B:B,⑭海外研修実施費実績額並びに精算払請求金額の算出内訳!B:B,⑬費用入力シート!I:I,⑭海外研修実施費実績額並びに精算払請求金額の算出内訳!$C$7)</f>
        <v>0</v>
      </c>
      <c r="D28" s="730">
        <f>SUMIFS(⑬費用入力シート!D:D,⑬費用入力シート!K:K,"○",⑬費用入力シート!B:B,⑭海外研修実施費実績額並びに精算払請求金額の算出内訳!B:B,⑬費用入力シート!I:I,⑭海外研修実施費実績額並びに精算払請求金額の算出内訳!$D$7)</f>
        <v>0</v>
      </c>
      <c r="E28" s="731">
        <f t="shared" si="1"/>
        <v>0</v>
      </c>
      <c r="F28" s="732">
        <f>SUMIFS(⑬費用入力シート!E:E,⑬費用入力シート!K:K,"○",⑬費用入力シート!B:B,⑭海外研修実施費実績額並びに精算払請求金額の算出内訳!B:B)</f>
        <v>0</v>
      </c>
      <c r="G28" s="733">
        <f t="shared" si="9"/>
        <v>0</v>
      </c>
      <c r="H28" s="732">
        <f>SUMIFS(⑬費用入力シート!F:F,⑬費用入力シート!K:K,"○",⑬費用入力シート!B:B,⑭海外研修実施費実績額並びに精算払請求金額の算出内訳!B:B)</f>
        <v>0</v>
      </c>
      <c r="I28" s="733">
        <f t="shared" si="10"/>
        <v>0</v>
      </c>
      <c r="J28" s="732">
        <f>SUMIFS(⑬費用入力シート!G:G,⑬費用入力シート!K:K,"○",⑬費用入力シート!B:B,⑭海外研修実施費実績額並びに精算払請求金額の算出内訳!B:B)</f>
        <v>0</v>
      </c>
      <c r="K28" s="733">
        <f t="shared" si="5"/>
        <v>0</v>
      </c>
      <c r="L28" s="727">
        <f t="shared" si="0"/>
        <v>0</v>
      </c>
      <c r="M28" s="727">
        <f t="shared" si="4"/>
        <v>0</v>
      </c>
      <c r="N28" s="728">
        <f t="shared" si="6"/>
        <v>0</v>
      </c>
    </row>
    <row r="29" spans="2:14" ht="24.75" customHeight="1">
      <c r="B29" s="647" t="s">
        <v>1268</v>
      </c>
      <c r="C29" s="729">
        <f>SUMIFS(⑬費用入力シート!D:D,⑬費用入力シート!K:K,"○",⑬費用入力シート!B:B,⑭海外研修実施費実績額並びに精算払請求金額の算出内訳!B:B,⑬費用入力シート!I:I,⑭海外研修実施費実績額並びに精算払請求金額の算出内訳!$C$7)</f>
        <v>0</v>
      </c>
      <c r="D29" s="730">
        <f>SUMIFS(⑬費用入力シート!D:D,⑬費用入力シート!K:K,"○",⑬費用入力シート!B:B,⑭海外研修実施費実績額並びに精算払請求金額の算出内訳!B:B,⑬費用入力シート!I:I,⑭海外研修実施費実績額並びに精算払請求金額の算出内訳!$D$7)</f>
        <v>0</v>
      </c>
      <c r="E29" s="731">
        <f t="shared" si="1"/>
        <v>0</v>
      </c>
      <c r="F29" s="732">
        <f>SUMIFS(⑬費用入力シート!E:E,⑬費用入力シート!K:K,"○",⑬費用入力シート!B:B,⑭海外研修実施費実績額並びに精算払請求金額の算出内訳!B:B)</f>
        <v>0</v>
      </c>
      <c r="G29" s="733">
        <f t="shared" si="7"/>
        <v>0</v>
      </c>
      <c r="H29" s="732">
        <f>SUMIFS(⑬費用入力シート!F:F,⑬費用入力シート!K:K,"○",⑬費用入力シート!B:B,⑭海外研修実施費実績額並びに精算払請求金額の算出内訳!B:B)</f>
        <v>0</v>
      </c>
      <c r="I29" s="733">
        <f t="shared" si="8"/>
        <v>0</v>
      </c>
      <c r="J29" s="732">
        <f>SUMIFS(⑬費用入力シート!G:G,⑬費用入力シート!K:K,"○",⑬費用入力シート!B:B,⑭海外研修実施費実績額並びに精算払請求金額の算出内訳!B:B)</f>
        <v>0</v>
      </c>
      <c r="K29" s="733">
        <f t="shared" si="5"/>
        <v>0</v>
      </c>
      <c r="L29" s="727">
        <f t="shared" si="0"/>
        <v>0</v>
      </c>
      <c r="M29" s="727">
        <f t="shared" si="4"/>
        <v>0</v>
      </c>
      <c r="N29" s="728">
        <f t="shared" si="6"/>
        <v>0</v>
      </c>
    </row>
    <row r="30" spans="2:14" ht="24.75" customHeight="1">
      <c r="B30" s="646" t="s">
        <v>1269</v>
      </c>
      <c r="C30" s="729">
        <f>SUMIFS(⑬費用入力シート!D:D,⑬費用入力シート!K:K,"○",⑬費用入力シート!B:B,⑭海外研修実施費実績額並びに精算払請求金額の算出内訳!B:B,⑬費用入力シート!I:I,⑭海外研修実施費実績額並びに精算払請求金額の算出内訳!$C$7)</f>
        <v>0</v>
      </c>
      <c r="D30" s="730">
        <f>SUMIFS(⑬費用入力シート!D:D,⑬費用入力シート!K:K,"○",⑬費用入力シート!B:B,⑭海外研修実施費実績額並びに精算払請求金額の算出内訳!B:B,⑬費用入力シート!I:I,⑭海外研修実施費実績額並びに精算払請求金額の算出内訳!$D$7)</f>
        <v>0</v>
      </c>
      <c r="E30" s="731">
        <f t="shared" si="1"/>
        <v>0</v>
      </c>
      <c r="F30" s="732">
        <f>SUMIFS(⑬費用入力シート!E:E,⑬費用入力シート!K:K,"○",⑬費用入力シート!B:B,⑭海外研修実施費実績額並びに精算払請求金額の算出内訳!B:B)</f>
        <v>0</v>
      </c>
      <c r="G30" s="733">
        <f t="shared" si="2"/>
        <v>0</v>
      </c>
      <c r="H30" s="732">
        <f>SUMIFS(⑬費用入力シート!F:F,⑬費用入力シート!K:K,"○",⑬費用入力シート!B:B,⑭海外研修実施費実績額並びに精算払請求金額の算出内訳!B:B)</f>
        <v>0</v>
      </c>
      <c r="I30" s="733">
        <f t="shared" si="3"/>
        <v>0</v>
      </c>
      <c r="J30" s="732">
        <f>SUMIFS(⑬費用入力シート!G:G,⑬費用入力シート!K:K,"○",⑬費用入力シート!B:B,⑭海外研修実施費実績額並びに精算払請求金額の算出内訳!B:B)</f>
        <v>0</v>
      </c>
      <c r="K30" s="733">
        <f t="shared" si="5"/>
        <v>0</v>
      </c>
      <c r="L30" s="727">
        <f t="shared" si="0"/>
        <v>0</v>
      </c>
      <c r="M30" s="727">
        <f t="shared" si="4"/>
        <v>0</v>
      </c>
      <c r="N30" s="728">
        <f t="shared" si="6"/>
        <v>0</v>
      </c>
    </row>
    <row r="31" spans="2:14" ht="24.75" customHeight="1">
      <c r="B31" s="646" t="s">
        <v>1270</v>
      </c>
      <c r="C31" s="729">
        <f>SUMIFS(⑬費用入力シート!D:D,⑬費用入力シート!K:K,"○",⑬費用入力シート!B:B,⑭海外研修実施費実績額並びに精算払請求金額の算出内訳!B:B,⑬費用入力シート!I:I,⑭海外研修実施費実績額並びに精算払請求金額の算出内訳!$C$7)</f>
        <v>0</v>
      </c>
      <c r="D31" s="730">
        <f>SUMIFS(⑬費用入力シート!D:D,⑬費用入力シート!K:K,"○",⑬費用入力シート!B:B,⑭海外研修実施費実績額並びに精算払請求金額の算出内訳!B:B,⑬費用入力シート!I:I,⑭海外研修実施費実績額並びに精算払請求金額の算出内訳!$D$7)</f>
        <v>0</v>
      </c>
      <c r="E31" s="731">
        <f t="shared" si="1"/>
        <v>0</v>
      </c>
      <c r="F31" s="732">
        <f>SUMIFS(⑬費用入力シート!E:E,⑬費用入力シート!K:K,"○",⑬費用入力シート!B:B,⑭海外研修実施費実績額並びに精算払請求金額の算出内訳!B:B)</f>
        <v>0</v>
      </c>
      <c r="G31" s="733">
        <f t="shared" si="2"/>
        <v>0</v>
      </c>
      <c r="H31" s="732">
        <f>SUMIFS(⑬費用入力シート!F:F,⑬費用入力シート!K:K,"○",⑬費用入力シート!B:B,⑭海外研修実施費実績額並びに精算払請求金額の算出内訳!B:B)</f>
        <v>0</v>
      </c>
      <c r="I31" s="733">
        <f t="shared" si="3"/>
        <v>0</v>
      </c>
      <c r="J31" s="732">
        <f>SUMIFS(⑬費用入力シート!G:G,⑬費用入力シート!K:K,"○",⑬費用入力シート!B:B,⑭海外研修実施費実績額並びに精算払請求金額の算出内訳!B:B)</f>
        <v>0</v>
      </c>
      <c r="K31" s="733">
        <f t="shared" si="5"/>
        <v>0</v>
      </c>
      <c r="L31" s="727">
        <f t="shared" si="0"/>
        <v>0</v>
      </c>
      <c r="M31" s="727">
        <f t="shared" si="4"/>
        <v>0</v>
      </c>
      <c r="N31" s="728">
        <f t="shared" si="6"/>
        <v>0</v>
      </c>
    </row>
    <row r="32" spans="2:14" ht="24.75" customHeight="1">
      <c r="B32" s="646" t="s">
        <v>1271</v>
      </c>
      <c r="C32" s="729">
        <f>SUMIFS(⑬費用入力シート!D:D,⑬費用入力シート!K:K,"○",⑬費用入力シート!B:B,⑭海外研修実施費実績額並びに精算払請求金額の算出内訳!B:B,⑬費用入力シート!I:I,⑭海外研修実施費実績額並びに精算払請求金額の算出内訳!$C$7)</f>
        <v>0</v>
      </c>
      <c r="D32" s="730">
        <f>SUMIFS(⑬費用入力シート!D:D,⑬費用入力シート!K:K,"○",⑬費用入力シート!B:B,⑭海外研修実施費実績額並びに精算払請求金額の算出内訳!B:B,⑬費用入力シート!I:I,⑭海外研修実施費実績額並びに精算払請求金額の算出内訳!$D$7)</f>
        <v>0</v>
      </c>
      <c r="E32" s="731">
        <f t="shared" si="1"/>
        <v>0</v>
      </c>
      <c r="F32" s="732">
        <f>SUMIFS(⑬費用入力シート!E:E,⑬費用入力シート!K:K,"○",⑬費用入力シート!B:B,⑭海外研修実施費実績額並びに精算払請求金額の算出内訳!B:B)</f>
        <v>0</v>
      </c>
      <c r="G32" s="733">
        <f t="shared" si="2"/>
        <v>0</v>
      </c>
      <c r="H32" s="732">
        <f>SUMIFS(⑬費用入力シート!F:F,⑬費用入力シート!K:K,"○",⑬費用入力シート!B:B,⑭海外研修実施費実績額並びに精算払請求金額の算出内訳!B:B)</f>
        <v>0</v>
      </c>
      <c r="I32" s="733">
        <f t="shared" si="3"/>
        <v>0</v>
      </c>
      <c r="J32" s="732">
        <f>SUMIFS(⑬費用入力シート!G:G,⑬費用入力シート!K:K,"○",⑬費用入力シート!B:B,⑭海外研修実施費実績額並びに精算払請求金額の算出内訳!B:B)</f>
        <v>0</v>
      </c>
      <c r="K32" s="733">
        <f t="shared" si="5"/>
        <v>0</v>
      </c>
      <c r="L32" s="727">
        <f t="shared" si="0"/>
        <v>0</v>
      </c>
      <c r="M32" s="727">
        <f t="shared" si="4"/>
        <v>0</v>
      </c>
      <c r="N32" s="728">
        <f t="shared" si="6"/>
        <v>0</v>
      </c>
    </row>
    <row r="33" spans="2:14" ht="24.75" customHeight="1">
      <c r="B33" s="646" t="s">
        <v>1272</v>
      </c>
      <c r="C33" s="729">
        <f>SUMIFS(⑬費用入力シート!D:D,⑬費用入力シート!K:K,"○",⑬費用入力シート!B:B,⑭海外研修実施費実績額並びに精算払請求金額の算出内訳!B:B,⑬費用入力シート!I:I,⑭海外研修実施費実績額並びに精算払請求金額の算出内訳!$C$7)</f>
        <v>0</v>
      </c>
      <c r="D33" s="730">
        <f>SUMIFS(⑬費用入力シート!D:D,⑬費用入力シート!K:K,"○",⑬費用入力シート!B:B,⑭海外研修実施費実績額並びに精算払請求金額の算出内訳!B:B,⑬費用入力シート!I:I,⑭海外研修実施費実績額並びに精算払請求金額の算出内訳!$D$7)</f>
        <v>0</v>
      </c>
      <c r="E33" s="731">
        <f t="shared" si="1"/>
        <v>0</v>
      </c>
      <c r="F33" s="732">
        <f>SUMIFS(⑬費用入力シート!E:E,⑬費用入力シート!K:K,"○",⑬費用入力シート!B:B,⑭海外研修実施費実績額並びに精算払請求金額の算出内訳!B:B)</f>
        <v>0</v>
      </c>
      <c r="G33" s="733">
        <f>ROUNDDOWN(F33*$G$9,0)</f>
        <v>0</v>
      </c>
      <c r="H33" s="732">
        <f>SUMIFS(⑬費用入力シート!F:F,⑬費用入力シート!K:K,"○",⑬費用入力シート!B:B,⑭海外研修実施費実績額並びに精算払請求金額の算出内訳!B:B)</f>
        <v>0</v>
      </c>
      <c r="I33" s="733">
        <f>ROUNDDOWN(H33*$I$9,0)</f>
        <v>0</v>
      </c>
      <c r="J33" s="732">
        <f>SUMIFS(⑬費用入力シート!G:G,⑬費用入力シート!K:K,"○",⑬費用入力シート!B:B,⑭海外研修実施費実績額並びに精算払請求金額の算出内訳!B:B)</f>
        <v>0</v>
      </c>
      <c r="K33" s="733">
        <f t="shared" si="5"/>
        <v>0</v>
      </c>
      <c r="L33" s="727">
        <f t="shared" si="0"/>
        <v>0</v>
      </c>
      <c r="M33" s="727">
        <f t="shared" si="4"/>
        <v>0</v>
      </c>
      <c r="N33" s="728">
        <f t="shared" si="6"/>
        <v>0</v>
      </c>
    </row>
    <row r="34" spans="2:14" ht="24.75" customHeight="1">
      <c r="B34" s="646" t="s">
        <v>1273</v>
      </c>
      <c r="C34" s="729">
        <f>SUMIFS(⑬費用入力シート!D:D,⑬費用入力シート!K:K,"○",⑬費用入力シート!B:B,⑭海外研修実施費実績額並びに精算払請求金額の算出内訳!B:B,⑬費用入力シート!I:I,⑭海外研修実施費実績額並びに精算払請求金額の算出内訳!$C$7)</f>
        <v>0</v>
      </c>
      <c r="D34" s="730">
        <f>SUMIFS(⑬費用入力シート!D:D,⑬費用入力シート!K:K,"○",⑬費用入力シート!B:B,⑭海外研修実施費実績額並びに精算払請求金額の算出内訳!B:B,⑬費用入力シート!I:I,⑭海外研修実施費実績額並びに精算払請求金額の算出内訳!$D$7)</f>
        <v>0</v>
      </c>
      <c r="E34" s="731">
        <f t="shared" si="1"/>
        <v>0</v>
      </c>
      <c r="F34" s="732">
        <f>SUMIFS(⑬費用入力シート!E:E,⑬費用入力シート!K:K,"○",⑬費用入力シート!B:B,⑭海外研修実施費実績額並びに精算払請求金額の算出内訳!B:B)</f>
        <v>0</v>
      </c>
      <c r="G34" s="733">
        <f t="shared" si="2"/>
        <v>0</v>
      </c>
      <c r="H34" s="732">
        <f>SUMIFS(⑬費用入力シート!F:F,⑬費用入力シート!K:K,"○",⑬費用入力シート!B:B,⑭海外研修実施費実績額並びに精算払請求金額の算出内訳!B:B)</f>
        <v>0</v>
      </c>
      <c r="I34" s="733">
        <f t="shared" si="3"/>
        <v>0</v>
      </c>
      <c r="J34" s="732">
        <f>SUMIFS(⑬費用入力シート!G:G,⑬費用入力シート!K:K,"○",⑬費用入力シート!B:B,⑭海外研修実施費実績額並びに精算払請求金額の算出内訳!B:B)</f>
        <v>0</v>
      </c>
      <c r="K34" s="733">
        <f t="shared" si="5"/>
        <v>0</v>
      </c>
      <c r="L34" s="727">
        <f t="shared" si="0"/>
        <v>0</v>
      </c>
      <c r="M34" s="727">
        <f t="shared" si="4"/>
        <v>0</v>
      </c>
      <c r="N34" s="728">
        <f t="shared" si="6"/>
        <v>0</v>
      </c>
    </row>
    <row r="35" spans="2:14" ht="24.75" customHeight="1">
      <c r="B35" s="646" t="s">
        <v>1274</v>
      </c>
      <c r="C35" s="729">
        <f>SUMIFS(⑬費用入力シート!D:D,⑬費用入力シート!K:K,"○",⑬費用入力シート!B:B,⑭海外研修実施費実績額並びに精算払請求金額の算出内訳!B:B,⑬費用入力シート!I:I,⑭海外研修実施費実績額並びに精算払請求金額の算出内訳!$C$7)</f>
        <v>0</v>
      </c>
      <c r="D35" s="730">
        <f>SUMIFS(⑬費用入力シート!D:D,⑬費用入力シート!K:K,"○",⑬費用入力シート!B:B,⑭海外研修実施費実績額並びに精算払請求金額の算出内訳!B:B,⑬費用入力シート!I:I,⑭海外研修実施費実績額並びに精算払請求金額の算出内訳!$D$7)</f>
        <v>0</v>
      </c>
      <c r="E35" s="731">
        <f t="shared" si="1"/>
        <v>0</v>
      </c>
      <c r="F35" s="732">
        <f>SUMIFS(⑬費用入力シート!E:E,⑬費用入力シート!K:K,"○",⑬費用入力シート!B:B,⑭海外研修実施費実績額並びに精算払請求金額の算出内訳!B:B)</f>
        <v>0</v>
      </c>
      <c r="G35" s="733">
        <f t="shared" ref="G35" si="11">ROUNDDOWN(F35*$G$9,0)</f>
        <v>0</v>
      </c>
      <c r="H35" s="732">
        <f>SUMIFS(⑬費用入力シート!F:F,⑬費用入力シート!K:K,"○",⑬費用入力シート!B:B,⑭海外研修実施費実績額並びに精算払請求金額の算出内訳!B:B)</f>
        <v>0</v>
      </c>
      <c r="I35" s="733">
        <f t="shared" ref="I35" si="12">ROUNDDOWN(H35*$I$9,0)</f>
        <v>0</v>
      </c>
      <c r="J35" s="732">
        <f>SUMIFS(⑬費用入力シート!G:G,⑬費用入力シート!K:K,"○",⑬費用入力シート!B:B,⑭海外研修実施費実績額並びに精算払請求金額の算出内訳!B:B)</f>
        <v>0</v>
      </c>
      <c r="K35" s="733">
        <f>ROUNDDOWN(J35*$K$10,0)</f>
        <v>0</v>
      </c>
      <c r="L35" s="727">
        <f t="shared" si="0"/>
        <v>0</v>
      </c>
      <c r="M35" s="727">
        <f t="shared" ref="M35:M37" si="13">SUM(D35,G35,I35,K35)</f>
        <v>0</v>
      </c>
      <c r="N35" s="728">
        <f t="shared" ref="N35:N37" si="14">SUM(E35,G35,I35,K35)</f>
        <v>0</v>
      </c>
    </row>
    <row r="36" spans="2:14" ht="24.75" customHeight="1">
      <c r="B36" s="646" t="s">
        <v>1275</v>
      </c>
      <c r="C36" s="729">
        <f>SUMIFS(⑬費用入力シート!D:D,⑬費用入力シート!K:K,"○",⑬費用入力シート!B:B,⑭海外研修実施費実績額並びに精算払請求金額の算出内訳!B:B,⑬費用入力シート!I:I,⑭海外研修実施費実績額並びに精算払請求金額の算出内訳!$C$7)</f>
        <v>0</v>
      </c>
      <c r="D36" s="730">
        <f>SUMIFS(⑬費用入力シート!D:D,⑬費用入力シート!K:K,"○",⑬費用入力シート!B:B,⑭海外研修実施費実績額並びに精算払請求金額の算出内訳!B:B,⑬費用入力シート!I:I,⑭海外研修実施費実績額並びに精算払請求金額の算出内訳!$D$7)</f>
        <v>0</v>
      </c>
      <c r="E36" s="731">
        <f t="shared" ref="E36:E38" si="15">SUM(C36,D36)</f>
        <v>0</v>
      </c>
      <c r="F36" s="732">
        <f>SUMIFS(⑬費用入力シート!E:E,⑬費用入力シート!K:K,"○",⑬費用入力シート!B:B,⑭海外研修実施費実績額並びに精算払請求金額の算出内訳!B:B)</f>
        <v>0</v>
      </c>
      <c r="G36" s="733">
        <f>ROUNDDOWN(F36*$G$9,0)</f>
        <v>0</v>
      </c>
      <c r="H36" s="732">
        <f>SUMIFS(⑬費用入力シート!F:F,⑬費用入力シート!K:K,"○",⑬費用入力シート!B:B,⑭海外研修実施費実績額並びに精算払請求金額の算出内訳!B:B)</f>
        <v>0</v>
      </c>
      <c r="I36" s="733">
        <f>ROUNDDOWN(H36*$I$9,0)</f>
        <v>0</v>
      </c>
      <c r="J36" s="732">
        <f>SUMIFS(⑬費用入力シート!G:G,⑬費用入力シート!K:K,"○",⑬費用入力シート!B:B,⑭海外研修実施費実績額並びに精算払請求金額の算出内訳!B:B)</f>
        <v>0</v>
      </c>
      <c r="K36" s="733">
        <f t="shared" ref="K36:K37" si="16">ROUNDDOWN(J36*$K$10,0)</f>
        <v>0</v>
      </c>
      <c r="L36" s="727">
        <f t="shared" ref="L36:L38" si="17">SUM(C36)</f>
        <v>0</v>
      </c>
      <c r="M36" s="727">
        <f t="shared" si="13"/>
        <v>0</v>
      </c>
      <c r="N36" s="728">
        <f t="shared" si="14"/>
        <v>0</v>
      </c>
    </row>
    <row r="37" spans="2:14" ht="24.75" customHeight="1">
      <c r="B37" s="646" t="s">
        <v>1276</v>
      </c>
      <c r="C37" s="729">
        <f>SUMIFS(⑬費用入力シート!D:D,⑬費用入力シート!K:K,"○",⑬費用入力シート!B:B,⑭海外研修実施費実績額並びに精算払請求金額の算出内訳!B:B,⑬費用入力シート!I:I,⑭海外研修実施費実績額並びに精算払請求金額の算出内訳!$C$7)</f>
        <v>0</v>
      </c>
      <c r="D37" s="730">
        <f>SUMIFS(⑬費用入力シート!D:D,⑬費用入力シート!K:K,"○",⑬費用入力シート!B:B,⑭海外研修実施費実績額並びに精算払請求金額の算出内訳!B:B,⑬費用入力シート!I:I,⑭海外研修実施費実績額並びに精算払請求金額の算出内訳!$D$7)</f>
        <v>0</v>
      </c>
      <c r="E37" s="731">
        <f t="shared" si="15"/>
        <v>0</v>
      </c>
      <c r="F37" s="732">
        <f>SUMIFS(⑬費用入力シート!E:E,⑬費用入力シート!K:K,"○",⑬費用入力シート!B:B,⑭海外研修実施費実績額並びに精算払請求金額の算出内訳!B:B)</f>
        <v>0</v>
      </c>
      <c r="G37" s="733">
        <f t="shared" ref="G37:G38" si="18">ROUNDDOWN(F37*$G$9,0)</f>
        <v>0</v>
      </c>
      <c r="H37" s="732">
        <f>SUMIFS(⑬費用入力シート!F:F,⑬費用入力シート!K:K,"○",⑬費用入力シート!B:B,⑭海外研修実施費実績額並びに精算払請求金額の算出内訳!B:B)</f>
        <v>0</v>
      </c>
      <c r="I37" s="733">
        <f t="shared" ref="I37:I38" si="19">ROUNDDOWN(H37*$I$9,0)</f>
        <v>0</v>
      </c>
      <c r="J37" s="732">
        <f>SUMIFS(⑬費用入力シート!G:G,⑬費用入力シート!K:K,"○",⑬費用入力シート!B:B,⑭海外研修実施費実績額並びに精算払請求金額の算出内訳!B:B)</f>
        <v>0</v>
      </c>
      <c r="K37" s="733">
        <f t="shared" si="16"/>
        <v>0</v>
      </c>
      <c r="L37" s="727">
        <f t="shared" si="17"/>
        <v>0</v>
      </c>
      <c r="M37" s="727">
        <f t="shared" si="13"/>
        <v>0</v>
      </c>
      <c r="N37" s="728">
        <f t="shared" si="14"/>
        <v>0</v>
      </c>
    </row>
    <row r="38" spans="2:14" ht="24.75" customHeight="1" thickBot="1">
      <c r="B38" s="649" t="s">
        <v>1277</v>
      </c>
      <c r="C38" s="729">
        <f>SUMIFS(⑬費用入力シート!D:D,⑬費用入力シート!K:K,"○",⑬費用入力シート!B:B,⑭海外研修実施費実績額並びに精算払請求金額の算出内訳!B:B,⑬費用入力シート!I:I,⑭海外研修実施費実績額並びに精算払請求金額の算出内訳!$C$7)</f>
        <v>0</v>
      </c>
      <c r="D38" s="730">
        <f>SUMIFS(⑬費用入力シート!D:D,⑬費用入力シート!K:K,"○",⑬費用入力シート!B:B,⑭海外研修実施費実績額並びに精算払請求金額の算出内訳!B:B,⑬費用入力シート!I:I,⑭海外研修実施費実績額並びに精算払請求金額の算出内訳!$D$7)</f>
        <v>0</v>
      </c>
      <c r="E38" s="731">
        <f t="shared" si="15"/>
        <v>0</v>
      </c>
      <c r="F38" s="732">
        <f>SUMIFS(⑬費用入力シート!E:E,⑬費用入力シート!K:K,"○",⑬費用入力シート!B:B,⑭海外研修実施費実績額並びに精算払請求金額の算出内訳!B:B)</f>
        <v>0</v>
      </c>
      <c r="G38" s="733">
        <f t="shared" si="18"/>
        <v>0</v>
      </c>
      <c r="H38" s="732">
        <f>SUMIFS(⑬費用入力シート!F:F,⑬費用入力シート!K:K,"○",⑬費用入力シート!B:B,⑭海外研修実施費実績額並びに精算払請求金額の算出内訳!B:B)</f>
        <v>0</v>
      </c>
      <c r="I38" s="733">
        <f t="shared" si="19"/>
        <v>0</v>
      </c>
      <c r="J38" s="732">
        <f>SUMIFS(⑬費用入力シート!G:G,⑬費用入力シート!K:K,"○",⑬費用入力シート!B:B,⑭海外研修実施費実績額並びに精算払請求金額の算出内訳!B:B)</f>
        <v>0</v>
      </c>
      <c r="K38" s="733">
        <f>ROUNDDOWN(J38*$K$10,0)</f>
        <v>0</v>
      </c>
      <c r="L38" s="727">
        <f t="shared" si="17"/>
        <v>0</v>
      </c>
      <c r="M38" s="727">
        <f t="shared" ref="M38" si="20">SUM(D38,G38,I38,K38)</f>
        <v>0</v>
      </c>
      <c r="N38" s="728">
        <f t="shared" ref="N38" si="21">SUM(E38,G38,I38,K38)</f>
        <v>0</v>
      </c>
    </row>
    <row r="39" spans="2:14" ht="24.75" customHeight="1" thickTop="1">
      <c r="B39" s="651" t="s">
        <v>1280</v>
      </c>
      <c r="C39" s="734">
        <f t="shared" ref="C39:N39" si="22">SUM(C10:C38)</f>
        <v>0</v>
      </c>
      <c r="D39" s="735">
        <f t="shared" si="22"/>
        <v>0</v>
      </c>
      <c r="E39" s="736">
        <f t="shared" si="22"/>
        <v>0</v>
      </c>
      <c r="F39" s="737">
        <f t="shared" si="22"/>
        <v>0</v>
      </c>
      <c r="G39" s="738">
        <f t="shared" si="22"/>
        <v>0</v>
      </c>
      <c r="H39" s="739">
        <f t="shared" si="22"/>
        <v>0</v>
      </c>
      <c r="I39" s="740">
        <f t="shared" si="22"/>
        <v>0</v>
      </c>
      <c r="J39" s="737">
        <f t="shared" si="22"/>
        <v>0</v>
      </c>
      <c r="K39" s="738">
        <f t="shared" si="22"/>
        <v>0</v>
      </c>
      <c r="L39" s="741">
        <f t="shared" si="22"/>
        <v>0</v>
      </c>
      <c r="M39" s="741">
        <f t="shared" si="22"/>
        <v>0</v>
      </c>
      <c r="N39" s="742">
        <f t="shared" si="22"/>
        <v>0</v>
      </c>
    </row>
    <row r="41" spans="2:14" ht="22.15" customHeight="1">
      <c r="L41" s="650" t="s">
        <v>981</v>
      </c>
    </row>
    <row r="42" spans="2:14" ht="22.15" customHeight="1">
      <c r="L42" s="405">
        <f>ROUND(L39*10/110,0)</f>
        <v>0</v>
      </c>
    </row>
    <row r="43" spans="2:14" ht="22.15" customHeight="1"/>
    <row r="44" spans="2:14" ht="22.15" customHeight="1"/>
  </sheetData>
  <mergeCells count="12">
    <mergeCell ref="J7:J9"/>
    <mergeCell ref="A2:N2"/>
    <mergeCell ref="F6:G6"/>
    <mergeCell ref="F7:F9"/>
    <mergeCell ref="H6:I6"/>
    <mergeCell ref="H7:H9"/>
    <mergeCell ref="J6:K6"/>
    <mergeCell ref="C6:E6"/>
    <mergeCell ref="D7:D9"/>
    <mergeCell ref="E7:E9"/>
    <mergeCell ref="L6:N8"/>
    <mergeCell ref="C7:C9"/>
  </mergeCells>
  <phoneticPr fontId="1"/>
  <dataValidations count="1">
    <dataValidation type="list" allowBlank="1" showInputMessage="1" showErrorMessage="1" sqref="C6:E6" xr:uid="{32F636CD-A373-4244-9C3C-5D5E93CE0E65}">
      <formula1>$U$1:$U$2</formula1>
    </dataValidation>
  </dataValidations>
  <pageMargins left="0.7" right="0.7" top="0.75" bottom="0.75" header="0.3" footer="0.3"/>
  <pageSetup paperSize="9" scale="67"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EE60F-FC9F-4D2A-A96B-0F7615264D38}">
  <sheetPr codeName="Sheet36"/>
  <dimension ref="A1:V39"/>
  <sheetViews>
    <sheetView view="pageBreakPreview" zoomScaleNormal="70" zoomScaleSheetLayoutView="100" workbookViewId="0">
      <selection activeCell="S19" sqref="S19"/>
    </sheetView>
  </sheetViews>
  <sheetFormatPr defaultColWidth="9" defaultRowHeight="12" outlineLevelCol="1"/>
  <cols>
    <col min="1" max="1" width="1" style="200" customWidth="1"/>
    <col min="2" max="2" width="18.125" style="364" customWidth="1"/>
    <col min="3" max="6" width="9.375" style="200" customWidth="1"/>
    <col min="7" max="7" width="9.375" style="208" customWidth="1"/>
    <col min="8" max="8" width="9.375" style="200" customWidth="1"/>
    <col min="9" max="9" width="9.375" style="208" customWidth="1"/>
    <col min="10" max="10" width="9.375" style="200" customWidth="1"/>
    <col min="11" max="11" width="9.375" style="208" customWidth="1"/>
    <col min="12" max="13" width="9.375" style="208" hidden="1" customWidth="1" outlineLevel="1"/>
    <col min="14" max="14" width="15.625" style="207" customWidth="1" collapsed="1"/>
    <col min="15" max="16384" width="9" style="200"/>
  </cols>
  <sheetData>
    <row r="1" spans="1:22" s="3" customFormat="1" ht="17.25" customHeight="1">
      <c r="B1" s="174"/>
      <c r="L1" s="26"/>
      <c r="M1" s="26"/>
      <c r="N1" s="26"/>
      <c r="U1" s="585" t="s">
        <v>752</v>
      </c>
      <c r="V1" s="585" t="s">
        <v>571</v>
      </c>
    </row>
    <row r="2" spans="1:22" s="3" customFormat="1" ht="17.25" customHeight="1">
      <c r="A2" s="890" t="s">
        <v>315</v>
      </c>
      <c r="B2" s="890"/>
      <c r="C2" s="890"/>
      <c r="D2" s="890"/>
      <c r="E2" s="890"/>
      <c r="F2" s="890"/>
      <c r="G2" s="890"/>
      <c r="H2" s="890"/>
      <c r="I2" s="890"/>
      <c r="J2" s="890"/>
      <c r="K2" s="890"/>
      <c r="L2" s="890"/>
      <c r="M2" s="890"/>
      <c r="N2" s="890"/>
      <c r="U2" s="585" t="s">
        <v>573</v>
      </c>
      <c r="V2" s="585" t="s">
        <v>755</v>
      </c>
    </row>
    <row r="5" spans="1:22">
      <c r="F5" s="206"/>
      <c r="H5" s="206"/>
      <c r="J5" s="206"/>
    </row>
    <row r="6" spans="1:22" ht="24" customHeight="1">
      <c r="C6" s="1517" t="s">
        <v>752</v>
      </c>
      <c r="D6" s="1501"/>
      <c r="E6" s="1501"/>
      <c r="F6" s="1517" t="s">
        <v>573</v>
      </c>
      <c r="G6" s="1497"/>
      <c r="H6" s="1517" t="s">
        <v>533</v>
      </c>
      <c r="I6" s="1497"/>
      <c r="J6" s="1517" t="s">
        <v>1278</v>
      </c>
      <c r="K6" s="1497"/>
      <c r="L6" s="1518" t="s">
        <v>900</v>
      </c>
      <c r="M6" s="1519"/>
      <c r="N6" s="1520"/>
    </row>
    <row r="7" spans="1:22" ht="19.5" customHeight="1">
      <c r="C7" s="1498" t="s">
        <v>536</v>
      </c>
      <c r="D7" s="1502" t="s">
        <v>537</v>
      </c>
      <c r="E7" s="1502" t="s">
        <v>681</v>
      </c>
      <c r="F7" s="1498" t="s">
        <v>532</v>
      </c>
      <c r="G7" s="639" t="s">
        <v>899</v>
      </c>
      <c r="H7" s="1498" t="s">
        <v>533</v>
      </c>
      <c r="I7" s="639" t="s">
        <v>899</v>
      </c>
      <c r="J7" s="1493" t="s">
        <v>1278</v>
      </c>
      <c r="K7" s="639" t="s">
        <v>899</v>
      </c>
      <c r="L7" s="1521"/>
      <c r="M7" s="1522"/>
      <c r="N7" s="1523"/>
    </row>
    <row r="8" spans="1:22" ht="19.5" customHeight="1">
      <c r="C8" s="1499"/>
      <c r="D8" s="1503"/>
      <c r="E8" s="1503"/>
      <c r="F8" s="1499"/>
      <c r="G8" s="640" t="s">
        <v>572</v>
      </c>
      <c r="H8" s="1499"/>
      <c r="I8" s="640" t="s">
        <v>572</v>
      </c>
      <c r="J8" s="1494"/>
      <c r="K8" s="640" t="s">
        <v>572</v>
      </c>
      <c r="L8" s="1524"/>
      <c r="M8" s="1525"/>
      <c r="N8" s="1526"/>
    </row>
    <row r="9" spans="1:22" ht="19.5" customHeight="1">
      <c r="C9" s="1500"/>
      <c r="D9" s="1504"/>
      <c r="E9" s="1504"/>
      <c r="F9" s="1500"/>
      <c r="G9" s="641"/>
      <c r="H9" s="1500"/>
      <c r="I9" s="641"/>
      <c r="J9" s="1495"/>
      <c r="K9" s="641"/>
      <c r="L9" s="643" t="s">
        <v>535</v>
      </c>
      <c r="M9" s="643" t="s">
        <v>682</v>
      </c>
      <c r="N9" s="644" t="s">
        <v>681</v>
      </c>
    </row>
    <row r="10" spans="1:22" ht="24.75" customHeight="1">
      <c r="B10" s="645" t="s">
        <v>559</v>
      </c>
      <c r="C10" s="743">
        <f>SUMIFS(⑬費用入力シート!D:D,⑬費用入力シート!K:K,"○",⑬費用入力シート!B:B,'⑭-b（日本円以外の精算)'!B:B,⑬費用入力シート!I:I,'⑭-b（日本円以外の精算)'!$C$7)</f>
        <v>0</v>
      </c>
      <c r="D10" s="744">
        <f>SUMIFS(⑬費用入力シート!D:D,⑬費用入力シート!K:K,"○",⑬費用入力シート!B:B,'⑭-b（日本円以外の精算)'!B:B,⑬費用入力シート!I:I,'⑭-b（日本円以外の精算)'!$D$7)</f>
        <v>0</v>
      </c>
      <c r="E10" s="744">
        <f>SUM(C10:D10)</f>
        <v>0</v>
      </c>
      <c r="F10" s="725">
        <f>SUMIFS(⑬費用入力シート!E:E,⑬費用入力シート!K:K,"○",⑬費用入力シート!B:B,'⑭-b（日本円以外の精算)'!B:B)</f>
        <v>0</v>
      </c>
      <c r="G10" s="726">
        <f>ROUNDDOWN(F10*$G$9,0)</f>
        <v>0</v>
      </c>
      <c r="H10" s="725">
        <f>SUMIFS(⑬費用入力シート!F:F,⑬費用入力シート!K:K,"○",⑬費用入力シート!B:B,'⑭-b（日本円以外の精算)'!B:B)</f>
        <v>0</v>
      </c>
      <c r="I10" s="726">
        <f>ROUNDDOWN(H10*$I$9,0)</f>
        <v>0</v>
      </c>
      <c r="J10" s="725">
        <f>SUMIFS(⑬費用入力シート!G:G,⑬費用入力シート!K:K,"○",⑬費用入力シート!B:B,'⑭-b（日本円以外の精算)'!B:B)</f>
        <v>0</v>
      </c>
      <c r="K10" s="726">
        <f>ROUNDDOWN(J10*K9,0)</f>
        <v>0</v>
      </c>
      <c r="L10" s="727">
        <f t="shared" ref="L10:L38" si="0">SUM(C10)</f>
        <v>0</v>
      </c>
      <c r="M10" s="727">
        <f t="shared" ref="M10:M38" si="1">SUM(D10,G10,I10,K10)</f>
        <v>0</v>
      </c>
      <c r="N10" s="745">
        <f t="shared" ref="N10:N38" si="2">SUM(E10,G10,I10,K10)</f>
        <v>0</v>
      </c>
    </row>
    <row r="11" spans="1:22" ht="24.75" customHeight="1">
      <c r="B11" s="646" t="s">
        <v>561</v>
      </c>
      <c r="C11" s="746">
        <f>SUMIFS(⑬費用入力シート!D:D,⑬費用入力シート!K:K,"○",⑬費用入力シート!B:B,'⑭-b（日本円以外の精算)'!B:B,⑬費用入力シート!I:I,'⑭-b（日本円以外の精算)'!$C$7)</f>
        <v>0</v>
      </c>
      <c r="D11" s="747">
        <f>SUMIFS(⑬費用入力シート!D:D,⑬費用入力シート!K:K,"○",⑬費用入力シート!B:B,'⑭-b（日本円以外の精算)'!B:B,⑬費用入力シート!I:I,'⑭-b（日本円以外の精算)'!$D$7)</f>
        <v>0</v>
      </c>
      <c r="E11" s="747">
        <f t="shared" ref="E11:E34" si="3">SUM(C11:D11)</f>
        <v>0</v>
      </c>
      <c r="F11" s="732">
        <f>SUMIFS(⑬費用入力シート!E:E,⑬費用入力シート!K:K,"○",⑬費用入力シート!B:B,'⑭-b（日本円以外の精算)'!B:B)</f>
        <v>0</v>
      </c>
      <c r="G11" s="733">
        <f t="shared" ref="G11:G34" si="4">ROUNDDOWN(F11*$G$9,0)</f>
        <v>0</v>
      </c>
      <c r="H11" s="732">
        <f>SUMIFS(⑬費用入力シート!F:F,⑬費用入力シート!K:K,"○",⑬費用入力シート!B:B,'⑭-b（日本円以外の精算)'!B:B)</f>
        <v>0</v>
      </c>
      <c r="I11" s="733">
        <f t="shared" ref="I11:I34" si="5">ROUNDDOWN(H11*$I$9,0)</f>
        <v>0</v>
      </c>
      <c r="J11" s="732">
        <f>SUMIFS(⑬費用入力シート!G:G,⑬費用入力シート!K:K,"○",⑬費用入力シート!B:B,'⑭-b（日本円以外の精算)'!B:B)</f>
        <v>0</v>
      </c>
      <c r="K11" s="733">
        <f>ROUNDDOWN(J11*$K$10,0)</f>
        <v>0</v>
      </c>
      <c r="L11" s="727">
        <f t="shared" si="0"/>
        <v>0</v>
      </c>
      <c r="M11" s="727">
        <f t="shared" si="1"/>
        <v>0</v>
      </c>
      <c r="N11" s="745">
        <f t="shared" si="2"/>
        <v>0</v>
      </c>
    </row>
    <row r="12" spans="1:22" ht="24.75" customHeight="1">
      <c r="B12" s="646" t="s">
        <v>563</v>
      </c>
      <c r="C12" s="746">
        <f>SUMIFS(⑬費用入力シート!D:D,⑬費用入力シート!K:K,"○",⑬費用入力シート!B:B,'⑭-b（日本円以外の精算)'!B:B,⑬費用入力シート!I:I,'⑭-b（日本円以外の精算)'!$C$7)</f>
        <v>0</v>
      </c>
      <c r="D12" s="747">
        <f>SUMIFS(⑬費用入力シート!D:D,⑬費用入力シート!K:K,"○",⑬費用入力シート!B:B,'⑭-b（日本円以外の精算)'!B:B,⑬費用入力シート!I:I,'⑭-b（日本円以外の精算)'!$D$7)</f>
        <v>0</v>
      </c>
      <c r="E12" s="747">
        <f t="shared" si="3"/>
        <v>0</v>
      </c>
      <c r="F12" s="732">
        <f>SUMIFS(⑬費用入力シート!E:E,⑬費用入力シート!K:K,"○",⑬費用入力シート!B:B,'⑭-b（日本円以外の精算)'!B:B)</f>
        <v>0</v>
      </c>
      <c r="G12" s="733">
        <f t="shared" si="4"/>
        <v>0</v>
      </c>
      <c r="H12" s="732">
        <f>SUMIFS(⑬費用入力シート!F:F,⑬費用入力シート!K:K,"○",⑬費用入力シート!B:B,'⑭-b（日本円以外の精算)'!B:B)</f>
        <v>0</v>
      </c>
      <c r="I12" s="733">
        <f t="shared" si="5"/>
        <v>0</v>
      </c>
      <c r="J12" s="732">
        <f>SUMIFS(⑬費用入力シート!G:G,⑬費用入力シート!K:K,"○",⑬費用入力シート!B:B,'⑭-b（日本円以外の精算)'!B:B)</f>
        <v>0</v>
      </c>
      <c r="K12" s="733">
        <f t="shared" ref="K12:K34" si="6">ROUNDDOWN(J12*$K$10,0)</f>
        <v>0</v>
      </c>
      <c r="L12" s="727">
        <f t="shared" si="0"/>
        <v>0</v>
      </c>
      <c r="M12" s="727">
        <f t="shared" si="1"/>
        <v>0</v>
      </c>
      <c r="N12" s="745">
        <f t="shared" si="2"/>
        <v>0</v>
      </c>
    </row>
    <row r="13" spans="1:22" ht="24.75" customHeight="1">
      <c r="B13" s="646" t="s">
        <v>920</v>
      </c>
      <c r="C13" s="746">
        <f>SUMIFS(⑬費用入力シート!D:D,⑬費用入力シート!K:K,"○",⑬費用入力シート!B:B,'⑭-b（日本円以外の精算)'!B:B,⑬費用入力シート!I:I,'⑭-b（日本円以外の精算)'!$C$7)</f>
        <v>0</v>
      </c>
      <c r="D13" s="747">
        <f>SUMIFS(⑬費用入力シート!D:D,⑬費用入力シート!K:K,"○",⑬費用入力シート!B:B,'⑭-b（日本円以外の精算)'!B:B,⑬費用入力シート!I:I,'⑭-b（日本円以外の精算)'!$D$7)</f>
        <v>0</v>
      </c>
      <c r="E13" s="747">
        <f t="shared" si="3"/>
        <v>0</v>
      </c>
      <c r="F13" s="732">
        <f>SUMIFS(⑬費用入力シート!E:E,⑬費用入力シート!K:K,"○",⑬費用入力シート!B:B,'⑭-b（日本円以外の精算)'!B:B)</f>
        <v>0</v>
      </c>
      <c r="G13" s="733">
        <f t="shared" si="4"/>
        <v>0</v>
      </c>
      <c r="H13" s="732">
        <f>SUMIFS(⑬費用入力シート!F:F,⑬費用入力シート!K:K,"○",⑬費用入力シート!B:B,'⑭-b（日本円以外の精算)'!B:B)</f>
        <v>0</v>
      </c>
      <c r="I13" s="733">
        <f t="shared" si="5"/>
        <v>0</v>
      </c>
      <c r="J13" s="732">
        <f>SUMIFS(⑬費用入力シート!G:G,⑬費用入力シート!K:K,"○",⑬費用入力シート!B:B,'⑭-b（日本円以外の精算)'!B:B)</f>
        <v>0</v>
      </c>
      <c r="K13" s="733">
        <f t="shared" si="6"/>
        <v>0</v>
      </c>
      <c r="L13" s="727">
        <f t="shared" si="0"/>
        <v>0</v>
      </c>
      <c r="M13" s="727">
        <f t="shared" si="1"/>
        <v>0</v>
      </c>
      <c r="N13" s="745">
        <f t="shared" si="2"/>
        <v>0</v>
      </c>
    </row>
    <row r="14" spans="1:22" ht="24.75" customHeight="1">
      <c r="B14" s="646" t="s">
        <v>921</v>
      </c>
      <c r="C14" s="746">
        <f>SUMIFS(⑬費用入力シート!D:D,⑬費用入力シート!K:K,"○",⑬費用入力シート!B:B,'⑭-b（日本円以外の精算)'!B:B,⑬費用入力シート!I:I,'⑭-b（日本円以外の精算)'!$C$7)</f>
        <v>0</v>
      </c>
      <c r="D14" s="747">
        <f>SUMIFS(⑬費用入力シート!D:D,⑬費用入力シート!K:K,"○",⑬費用入力シート!B:B,'⑭-b（日本円以外の精算)'!B:B,⑬費用入力シート!I:I,'⑭-b（日本円以外の精算)'!$D$7)</f>
        <v>0</v>
      </c>
      <c r="E14" s="747">
        <f t="shared" si="3"/>
        <v>0</v>
      </c>
      <c r="F14" s="732">
        <f>SUMIFS(⑬費用入力シート!E:E,⑬費用入力シート!K:K,"○",⑬費用入力シート!B:B,'⑭-b（日本円以外の精算)'!B:B)</f>
        <v>0</v>
      </c>
      <c r="G14" s="733">
        <f t="shared" si="4"/>
        <v>0</v>
      </c>
      <c r="H14" s="732">
        <f>SUMIFS(⑬費用入力シート!F:F,⑬費用入力シート!K:K,"○",⑬費用入力シート!B:B,'⑭-b（日本円以外の精算)'!B:B)</f>
        <v>0</v>
      </c>
      <c r="I14" s="733">
        <f t="shared" si="5"/>
        <v>0</v>
      </c>
      <c r="J14" s="732">
        <f>SUMIFS(⑬費用入力シート!G:G,⑬費用入力シート!K:K,"○",⑬費用入力シート!B:B,'⑭-b（日本円以外の精算)'!B:B)</f>
        <v>0</v>
      </c>
      <c r="K14" s="733">
        <f t="shared" si="6"/>
        <v>0</v>
      </c>
      <c r="L14" s="727">
        <f t="shared" si="0"/>
        <v>0</v>
      </c>
      <c r="M14" s="727">
        <f t="shared" si="1"/>
        <v>0</v>
      </c>
      <c r="N14" s="745">
        <f t="shared" si="2"/>
        <v>0</v>
      </c>
    </row>
    <row r="15" spans="1:22" ht="24.75" customHeight="1">
      <c r="B15" s="646" t="s">
        <v>922</v>
      </c>
      <c r="C15" s="746">
        <f>SUMIFS(⑬費用入力シート!D:D,⑬費用入力シート!K:K,"○",⑬費用入力シート!B:B,'⑭-b（日本円以外の精算)'!B:B,⑬費用入力シート!I:I,'⑭-b（日本円以外の精算)'!$C$7)</f>
        <v>0</v>
      </c>
      <c r="D15" s="747">
        <f>SUMIFS(⑬費用入力シート!D:D,⑬費用入力シート!K:K,"○",⑬費用入力シート!B:B,'⑭-b（日本円以外の精算)'!B:B,⑬費用入力シート!I:I,'⑭-b（日本円以外の精算)'!$D$7)</f>
        <v>0</v>
      </c>
      <c r="E15" s="747">
        <f t="shared" si="3"/>
        <v>0</v>
      </c>
      <c r="F15" s="732">
        <f>SUMIFS(⑬費用入力シート!E:E,⑬費用入力シート!K:K,"○",⑬費用入力シート!B:B,'⑭-b（日本円以外の精算)'!B:B)</f>
        <v>0</v>
      </c>
      <c r="G15" s="733">
        <f t="shared" si="4"/>
        <v>0</v>
      </c>
      <c r="H15" s="732">
        <f>SUMIFS(⑬費用入力シート!F:F,⑬費用入力シート!K:K,"○",⑬費用入力シート!B:B,'⑭-b（日本円以外の精算)'!B:B)</f>
        <v>0</v>
      </c>
      <c r="I15" s="733">
        <f t="shared" si="5"/>
        <v>0</v>
      </c>
      <c r="J15" s="732">
        <f>SUMIFS(⑬費用入力シート!G:G,⑬費用入力シート!K:K,"○",⑬費用入力シート!B:B,'⑭-b（日本円以外の精算)'!B:B)</f>
        <v>0</v>
      </c>
      <c r="K15" s="733">
        <f t="shared" si="6"/>
        <v>0</v>
      </c>
      <c r="L15" s="727">
        <f t="shared" si="0"/>
        <v>0</v>
      </c>
      <c r="M15" s="727">
        <f t="shared" si="1"/>
        <v>0</v>
      </c>
      <c r="N15" s="745">
        <f t="shared" si="2"/>
        <v>0</v>
      </c>
    </row>
    <row r="16" spans="1:22" ht="24.75" customHeight="1">
      <c r="B16" s="646" t="s">
        <v>923</v>
      </c>
      <c r="C16" s="746">
        <f>SUMIFS(⑬費用入力シート!D:D,⑬費用入力シート!K:K,"○",⑬費用入力シート!B:B,'⑭-b（日本円以外の精算)'!B:B,⑬費用入力シート!I:I,'⑭-b（日本円以外の精算)'!$C$7)</f>
        <v>0</v>
      </c>
      <c r="D16" s="747">
        <f>SUMIFS(⑬費用入力シート!D:D,⑬費用入力シート!K:K,"○",⑬費用入力シート!B:B,'⑭-b（日本円以外の精算)'!B:B,⑬費用入力シート!I:I,'⑭-b（日本円以外の精算)'!$D$7)</f>
        <v>0</v>
      </c>
      <c r="E16" s="747">
        <f t="shared" si="3"/>
        <v>0</v>
      </c>
      <c r="F16" s="732">
        <f>SUMIFS(⑬費用入力シート!E:E,⑬費用入力シート!K:K,"○",⑬費用入力シート!B:B,'⑭-b（日本円以外の精算)'!B:B)</f>
        <v>0</v>
      </c>
      <c r="G16" s="733">
        <f t="shared" si="4"/>
        <v>0</v>
      </c>
      <c r="H16" s="732">
        <f>SUMIFS(⑬費用入力シート!F:F,⑬費用入力シート!K:K,"○",⑬費用入力シート!B:B,'⑭-b（日本円以外の精算)'!B:B)</f>
        <v>0</v>
      </c>
      <c r="I16" s="733">
        <f t="shared" si="5"/>
        <v>0</v>
      </c>
      <c r="J16" s="732">
        <f>SUMIFS(⑬費用入力シート!G:G,⑬費用入力シート!K:K,"○",⑬費用入力シート!B:B,'⑭-b（日本円以外の精算)'!B:B)</f>
        <v>0</v>
      </c>
      <c r="K16" s="733">
        <f t="shared" si="6"/>
        <v>0</v>
      </c>
      <c r="L16" s="727">
        <f t="shared" si="0"/>
        <v>0</v>
      </c>
      <c r="M16" s="727">
        <f t="shared" si="1"/>
        <v>0</v>
      </c>
      <c r="N16" s="745">
        <f t="shared" si="2"/>
        <v>0</v>
      </c>
    </row>
    <row r="17" spans="2:14" ht="24.75" customHeight="1">
      <c r="B17" s="646" t="s">
        <v>667</v>
      </c>
      <c r="C17" s="746">
        <f>SUMIFS(⑬費用入力シート!D:D,⑬費用入力シート!K:K,"○",⑬費用入力シート!B:B,'⑭-b（日本円以外の精算)'!B:B,⑬費用入力シート!I:I,'⑭-b（日本円以外の精算)'!$C$7)</f>
        <v>0</v>
      </c>
      <c r="D17" s="747">
        <f>SUMIFS(⑬費用入力シート!D:D,⑬費用入力シート!K:K,"○",⑬費用入力シート!B:B,'⑭-b（日本円以外の精算)'!B:B,⑬費用入力シート!I:I,'⑭-b（日本円以外の精算)'!$D$7)</f>
        <v>0</v>
      </c>
      <c r="E17" s="747">
        <f t="shared" si="3"/>
        <v>0</v>
      </c>
      <c r="F17" s="732">
        <f>SUMIFS(⑬費用入力シート!E:E,⑬費用入力シート!K:K,"○",⑬費用入力シート!B:B,'⑭-b（日本円以外の精算)'!B:B)</f>
        <v>0</v>
      </c>
      <c r="G17" s="733">
        <f t="shared" si="4"/>
        <v>0</v>
      </c>
      <c r="H17" s="732">
        <f>SUMIFS(⑬費用入力シート!F:F,⑬費用入力シート!K:K,"○",⑬費用入力シート!B:B,'⑭-b（日本円以外の精算)'!B:B)</f>
        <v>0</v>
      </c>
      <c r="I17" s="733">
        <f t="shared" si="5"/>
        <v>0</v>
      </c>
      <c r="J17" s="732">
        <f>SUMIFS(⑬費用入力シート!G:G,⑬費用入力シート!K:K,"○",⑬費用入力シート!B:B,'⑭-b（日本円以外の精算)'!B:B)</f>
        <v>0</v>
      </c>
      <c r="K17" s="733">
        <f t="shared" si="6"/>
        <v>0</v>
      </c>
      <c r="L17" s="727">
        <f t="shared" si="0"/>
        <v>0</v>
      </c>
      <c r="M17" s="727">
        <f t="shared" si="1"/>
        <v>0</v>
      </c>
      <c r="N17" s="745">
        <f t="shared" si="2"/>
        <v>0</v>
      </c>
    </row>
    <row r="18" spans="2:14" ht="24.75" customHeight="1">
      <c r="B18" s="646" t="s">
        <v>567</v>
      </c>
      <c r="C18" s="746">
        <f>SUMIFS(⑬費用入力シート!D:D,⑬費用入力シート!K:K,"○",⑬費用入力シート!B:B,'⑭-b（日本円以外の精算)'!B:B,⑬費用入力シート!I:I,'⑭-b（日本円以外の精算)'!$C$7)</f>
        <v>0</v>
      </c>
      <c r="D18" s="747">
        <f>SUMIFS(⑬費用入力シート!D:D,⑬費用入力シート!K:K,"○",⑬費用入力シート!B:B,'⑭-b（日本円以外の精算)'!B:B,⑬費用入力シート!I:I,'⑭-b（日本円以外の精算)'!$D$7)</f>
        <v>0</v>
      </c>
      <c r="E18" s="747">
        <f t="shared" si="3"/>
        <v>0</v>
      </c>
      <c r="F18" s="732">
        <f>SUMIFS(⑬費用入力シート!E:E,⑬費用入力シート!K:K,"○",⑬費用入力シート!B:B,'⑭-b（日本円以外の精算)'!B:B)</f>
        <v>0</v>
      </c>
      <c r="G18" s="733">
        <f t="shared" si="4"/>
        <v>0</v>
      </c>
      <c r="H18" s="732">
        <f>SUMIFS(⑬費用入力シート!F:F,⑬費用入力シート!K:K,"○",⑬費用入力シート!B:B,'⑭-b（日本円以外の精算)'!B:B)</f>
        <v>0</v>
      </c>
      <c r="I18" s="733">
        <f t="shared" si="5"/>
        <v>0</v>
      </c>
      <c r="J18" s="732">
        <f>SUMIFS(⑬費用入力シート!G:G,⑬費用入力シート!K:K,"○",⑬費用入力シート!B:B,'⑭-b（日本円以外の精算)'!B:B)</f>
        <v>0</v>
      </c>
      <c r="K18" s="733">
        <f t="shared" si="6"/>
        <v>0</v>
      </c>
      <c r="L18" s="727">
        <f t="shared" si="0"/>
        <v>0</v>
      </c>
      <c r="M18" s="727">
        <f t="shared" si="1"/>
        <v>0</v>
      </c>
      <c r="N18" s="745">
        <f t="shared" si="2"/>
        <v>0</v>
      </c>
    </row>
    <row r="19" spans="2:14" ht="24.75" customHeight="1">
      <c r="B19" s="646" t="s">
        <v>924</v>
      </c>
      <c r="C19" s="746">
        <f>SUMIFS(⑬費用入力シート!D:D,⑬費用入力シート!K:K,"○",⑬費用入力シート!B:B,'⑭-b（日本円以外の精算)'!B:B,⑬費用入力シート!I:I,'⑭-b（日本円以外の精算)'!$C$7)</f>
        <v>0</v>
      </c>
      <c r="D19" s="747">
        <f>SUMIFS(⑬費用入力シート!D:D,⑬費用入力シート!K:K,"○",⑬費用入力シート!B:B,'⑭-b（日本円以外の精算)'!B:B,⑬費用入力シート!I:I,'⑭-b（日本円以外の精算)'!$D$7)</f>
        <v>0</v>
      </c>
      <c r="E19" s="747">
        <f t="shared" si="3"/>
        <v>0</v>
      </c>
      <c r="F19" s="732">
        <f>SUMIFS(⑬費用入力シート!E:E,⑬費用入力シート!K:K,"○",⑬費用入力シート!B:B,'⑭-b（日本円以外の精算)'!B:B)</f>
        <v>0</v>
      </c>
      <c r="G19" s="733">
        <f t="shared" si="4"/>
        <v>0</v>
      </c>
      <c r="H19" s="732">
        <f>SUMIFS(⑬費用入力シート!F:F,⑬費用入力シート!K:K,"○",⑬費用入力シート!B:B,'⑭-b（日本円以外の精算)'!B:B)</f>
        <v>0</v>
      </c>
      <c r="I19" s="733">
        <f t="shared" si="5"/>
        <v>0</v>
      </c>
      <c r="J19" s="732">
        <f>SUMIFS(⑬費用入力シート!G:G,⑬費用入力シート!K:K,"○",⑬費用入力シート!B:B,'⑭-b（日本円以外の精算)'!B:B)</f>
        <v>0</v>
      </c>
      <c r="K19" s="733">
        <f t="shared" si="6"/>
        <v>0</v>
      </c>
      <c r="L19" s="727">
        <f t="shared" si="0"/>
        <v>0</v>
      </c>
      <c r="M19" s="727">
        <f t="shared" si="1"/>
        <v>0</v>
      </c>
      <c r="N19" s="745">
        <f t="shared" si="2"/>
        <v>0</v>
      </c>
    </row>
    <row r="20" spans="2:14" ht="24.75" customHeight="1">
      <c r="B20" s="646" t="s">
        <v>925</v>
      </c>
      <c r="C20" s="746">
        <f>SUMIFS(⑬費用入力シート!D:D,⑬費用入力シート!K:K,"○",⑬費用入力シート!B:B,'⑭-b（日本円以外の精算)'!B:B,⑬費用入力シート!I:I,'⑭-b（日本円以外の精算)'!$C$7)</f>
        <v>0</v>
      </c>
      <c r="D20" s="747">
        <f>SUMIFS(⑬費用入力シート!D:D,⑬費用入力シート!K:K,"○",⑬費用入力シート!B:B,'⑭-b（日本円以外の精算)'!B:B,⑬費用入力シート!I:I,'⑭-b（日本円以外の精算)'!$D$7)</f>
        <v>0</v>
      </c>
      <c r="E20" s="747">
        <f t="shared" si="3"/>
        <v>0</v>
      </c>
      <c r="F20" s="732">
        <f>SUMIFS(⑬費用入力シート!E:E,⑬費用入力シート!K:K,"○",⑬費用入力シート!B:B,'⑭-b（日本円以外の精算)'!B:B)</f>
        <v>0</v>
      </c>
      <c r="G20" s="733">
        <f t="shared" si="4"/>
        <v>0</v>
      </c>
      <c r="H20" s="732">
        <f>SUMIFS(⑬費用入力シート!F:F,⑬費用入力シート!K:K,"○",⑬費用入力シート!B:B,'⑭-b（日本円以外の精算)'!B:B)</f>
        <v>0</v>
      </c>
      <c r="I20" s="733">
        <f t="shared" si="5"/>
        <v>0</v>
      </c>
      <c r="J20" s="732">
        <f>SUMIFS(⑬費用入力シート!G:G,⑬費用入力シート!K:K,"○",⑬費用入力シート!B:B,'⑭-b（日本円以外の精算)'!B:B)</f>
        <v>0</v>
      </c>
      <c r="K20" s="733">
        <f t="shared" si="6"/>
        <v>0</v>
      </c>
      <c r="L20" s="727">
        <f t="shared" si="0"/>
        <v>0</v>
      </c>
      <c r="M20" s="727">
        <f t="shared" si="1"/>
        <v>0</v>
      </c>
      <c r="N20" s="745">
        <f t="shared" si="2"/>
        <v>0</v>
      </c>
    </row>
    <row r="21" spans="2:14" ht="24.75" customHeight="1">
      <c r="B21" s="646" t="s">
        <v>926</v>
      </c>
      <c r="C21" s="746">
        <f>SUMIFS(⑬費用入力シート!D:D,⑬費用入力シート!K:K,"○",⑬費用入力シート!B:B,'⑭-b（日本円以外の精算)'!B:B,⑬費用入力シート!I:I,'⑭-b（日本円以外の精算)'!$C$7)</f>
        <v>0</v>
      </c>
      <c r="D21" s="747">
        <f>SUMIFS(⑬費用入力シート!D:D,⑬費用入力シート!K:K,"○",⑬費用入力シート!B:B,'⑭-b（日本円以外の精算)'!B:B,⑬費用入力シート!I:I,'⑭-b（日本円以外の精算)'!$D$7)</f>
        <v>0</v>
      </c>
      <c r="E21" s="747">
        <f t="shared" si="3"/>
        <v>0</v>
      </c>
      <c r="F21" s="732">
        <f>SUMIFS(⑬費用入力シート!E:E,⑬費用入力シート!K:K,"○",⑬費用入力シート!B:B,'⑭-b（日本円以外の精算)'!B:B)</f>
        <v>0</v>
      </c>
      <c r="G21" s="733">
        <f t="shared" si="4"/>
        <v>0</v>
      </c>
      <c r="H21" s="732">
        <f>SUMIFS(⑬費用入力シート!F:F,⑬費用入力シート!K:K,"○",⑬費用入力シート!B:B,'⑭-b（日本円以外の精算)'!B:B)</f>
        <v>0</v>
      </c>
      <c r="I21" s="733">
        <f t="shared" si="5"/>
        <v>0</v>
      </c>
      <c r="J21" s="732">
        <f>SUMIFS(⑬費用入力シート!G:G,⑬費用入力シート!K:K,"○",⑬費用入力シート!B:B,'⑭-b（日本円以外の精算)'!B:B)</f>
        <v>0</v>
      </c>
      <c r="K21" s="733">
        <f t="shared" si="6"/>
        <v>0</v>
      </c>
      <c r="L21" s="727">
        <f t="shared" si="0"/>
        <v>0</v>
      </c>
      <c r="M21" s="727">
        <f t="shared" si="1"/>
        <v>0</v>
      </c>
      <c r="N21" s="745">
        <f t="shared" si="2"/>
        <v>0</v>
      </c>
    </row>
    <row r="22" spans="2:14" ht="24.75" customHeight="1">
      <c r="B22" s="646" t="s">
        <v>927</v>
      </c>
      <c r="C22" s="746">
        <f>SUMIFS(⑬費用入力シート!D:D,⑬費用入力シート!K:K,"○",⑬費用入力シート!B:B,'⑭-b（日本円以外の精算)'!B:B,⑬費用入力シート!I:I,'⑭-b（日本円以外の精算)'!$C$7)</f>
        <v>0</v>
      </c>
      <c r="D22" s="747">
        <f>SUMIFS(⑬費用入力シート!D:D,⑬費用入力シート!K:K,"○",⑬費用入力シート!B:B,'⑭-b（日本円以外の精算)'!B:B,⑬費用入力シート!I:I,'⑭-b（日本円以外の精算)'!$D$7)</f>
        <v>0</v>
      </c>
      <c r="E22" s="747">
        <f t="shared" si="3"/>
        <v>0</v>
      </c>
      <c r="F22" s="732">
        <f>SUMIFS(⑬費用入力シート!E:E,⑬費用入力シート!K:K,"○",⑬費用入力シート!B:B,'⑭-b（日本円以外の精算)'!B:B)</f>
        <v>0</v>
      </c>
      <c r="G22" s="733">
        <f>ROUNDDOWN(F22*$G$9,0)</f>
        <v>0</v>
      </c>
      <c r="H22" s="732">
        <f>SUMIFS(⑬費用入力シート!F:F,⑬費用入力シート!K:K,"○",⑬費用入力シート!B:B,'⑭-b（日本円以外の精算)'!B:B)</f>
        <v>0</v>
      </c>
      <c r="I22" s="733">
        <f t="shared" si="5"/>
        <v>0</v>
      </c>
      <c r="J22" s="732">
        <f>SUMIFS(⑬費用入力シート!G:G,⑬費用入力シート!K:K,"○",⑬費用入力シート!B:B,'⑭-b（日本円以外の精算)'!B:B)</f>
        <v>0</v>
      </c>
      <c r="K22" s="733">
        <f t="shared" si="6"/>
        <v>0</v>
      </c>
      <c r="L22" s="727">
        <f t="shared" si="0"/>
        <v>0</v>
      </c>
      <c r="M22" s="727">
        <f t="shared" si="1"/>
        <v>0</v>
      </c>
      <c r="N22" s="745">
        <f t="shared" si="2"/>
        <v>0</v>
      </c>
    </row>
    <row r="23" spans="2:14" ht="24.75" customHeight="1">
      <c r="B23" s="646" t="s">
        <v>928</v>
      </c>
      <c r="C23" s="746">
        <f>SUMIFS(⑬費用入力シート!D:D,⑬費用入力シート!K:K,"○",⑬費用入力シート!B:B,'⑭-b（日本円以外の精算)'!B:B,⑬費用入力シート!I:I,'⑭-b（日本円以外の精算)'!$C$7)</f>
        <v>0</v>
      </c>
      <c r="D23" s="747">
        <f>SUMIFS(⑬費用入力シート!D:D,⑬費用入力シート!K:K,"○",⑬費用入力シート!B:B,'⑭-b（日本円以外の精算)'!B:B,⑬費用入力シート!I:I,'⑭-b（日本円以外の精算)'!$D$7)</f>
        <v>0</v>
      </c>
      <c r="E23" s="747">
        <f t="shared" si="3"/>
        <v>0</v>
      </c>
      <c r="F23" s="732">
        <f>SUMIFS(⑬費用入力シート!E:E,⑬費用入力シート!K:K,"○",⑬費用入力シート!B:B,'⑭-b（日本円以外の精算)'!B:B)</f>
        <v>0</v>
      </c>
      <c r="G23" s="733">
        <f t="shared" si="4"/>
        <v>0</v>
      </c>
      <c r="H23" s="732">
        <f>SUMIFS(⑬費用入力シート!F:F,⑬費用入力シート!K:K,"○",⑬費用入力シート!B:B,'⑭-b（日本円以外の精算)'!B:B)</f>
        <v>0</v>
      </c>
      <c r="I23" s="733">
        <f t="shared" si="5"/>
        <v>0</v>
      </c>
      <c r="J23" s="732">
        <f>SUMIFS(⑬費用入力シート!G:G,⑬費用入力シート!K:K,"○",⑬費用入力シート!B:B,'⑭-b（日本円以外の精算)'!B:B)</f>
        <v>0</v>
      </c>
      <c r="K23" s="733">
        <f t="shared" si="6"/>
        <v>0</v>
      </c>
      <c r="L23" s="727">
        <f t="shared" si="0"/>
        <v>0</v>
      </c>
      <c r="M23" s="727">
        <f t="shared" si="1"/>
        <v>0</v>
      </c>
      <c r="N23" s="745">
        <f t="shared" si="2"/>
        <v>0</v>
      </c>
    </row>
    <row r="24" spans="2:14" ht="24.75" customHeight="1">
      <c r="B24" s="646" t="s">
        <v>929</v>
      </c>
      <c r="C24" s="746">
        <f>SUMIFS(⑬費用入力シート!D:D,⑬費用入力シート!K:K,"○",⑬費用入力シート!B:B,'⑭-b（日本円以外の精算)'!B:B,⑬費用入力シート!I:I,'⑭-b（日本円以外の精算)'!$C$7)</f>
        <v>0</v>
      </c>
      <c r="D24" s="747">
        <f>SUMIFS(⑬費用入力シート!D:D,⑬費用入力シート!K:K,"○",⑬費用入力シート!B:B,'⑭-b（日本円以外の精算)'!B:B,⑬費用入力シート!I:I,'⑭-b（日本円以外の精算)'!$D$7)</f>
        <v>0</v>
      </c>
      <c r="E24" s="747">
        <f t="shared" si="3"/>
        <v>0</v>
      </c>
      <c r="F24" s="732">
        <f>SUMIFS(⑬費用入力シート!E:E,⑬費用入力シート!K:K,"○",⑬費用入力シート!B:B,'⑭-b（日本円以外の精算)'!B:B)</f>
        <v>0</v>
      </c>
      <c r="G24" s="733">
        <f t="shared" si="4"/>
        <v>0</v>
      </c>
      <c r="H24" s="732">
        <f>SUMIFS(⑬費用入力シート!F:F,⑬費用入力シート!K:K,"○",⑬費用入力シート!B:B,'⑭-b（日本円以外の精算)'!B:B)</f>
        <v>0</v>
      </c>
      <c r="I24" s="733">
        <f t="shared" si="5"/>
        <v>0</v>
      </c>
      <c r="J24" s="732">
        <f>SUMIFS(⑬費用入力シート!G:G,⑬費用入力シート!K:K,"○",⑬費用入力シート!B:B,'⑭-b（日本円以外の精算)'!B:B)</f>
        <v>0</v>
      </c>
      <c r="K24" s="733">
        <f t="shared" si="6"/>
        <v>0</v>
      </c>
      <c r="L24" s="727">
        <f t="shared" si="0"/>
        <v>0</v>
      </c>
      <c r="M24" s="727">
        <f t="shared" si="1"/>
        <v>0</v>
      </c>
      <c r="N24" s="745">
        <f t="shared" si="2"/>
        <v>0</v>
      </c>
    </row>
    <row r="25" spans="2:14" ht="24.75" customHeight="1">
      <c r="B25" s="647" t="s">
        <v>1264</v>
      </c>
      <c r="C25" s="746">
        <f>SUMIFS(⑬費用入力シート!D:D,⑬費用入力シート!K:K,"○",⑬費用入力シート!B:B,'⑭-b（日本円以外の精算)'!B:B,⑬費用入力シート!I:I,'⑭-b（日本円以外の精算)'!$C$7)</f>
        <v>0</v>
      </c>
      <c r="D25" s="747">
        <f>SUMIFS(⑬費用入力シート!D:D,⑬費用入力シート!K:K,"○",⑬費用入力シート!B:B,'⑭-b（日本円以外の精算)'!B:B,⑬費用入力シート!I:I,'⑭-b（日本円以外の精算)'!$D$7)</f>
        <v>0</v>
      </c>
      <c r="E25" s="747">
        <f t="shared" si="3"/>
        <v>0</v>
      </c>
      <c r="F25" s="732">
        <f>SUMIFS(⑬費用入力シート!E:E,⑬費用入力シート!K:K,"○",⑬費用入力シート!B:B,'⑭-b（日本円以外の精算)'!B:B)</f>
        <v>0</v>
      </c>
      <c r="G25" s="733">
        <f t="shared" si="4"/>
        <v>0</v>
      </c>
      <c r="H25" s="732">
        <f>SUMIFS(⑬費用入力シート!F:F,⑬費用入力シート!K:K,"○",⑬費用入力シート!B:B,'⑭-b（日本円以外の精算)'!B:B)</f>
        <v>0</v>
      </c>
      <c r="I25" s="733">
        <f t="shared" si="5"/>
        <v>0</v>
      </c>
      <c r="J25" s="732">
        <f>SUMIFS(⑬費用入力シート!G:G,⑬費用入力シート!K:K,"○",⑬費用入力シート!B:B,'⑭-b（日本円以外の精算)'!B:B)</f>
        <v>0</v>
      </c>
      <c r="K25" s="733">
        <f t="shared" si="6"/>
        <v>0</v>
      </c>
      <c r="L25" s="727">
        <f t="shared" si="0"/>
        <v>0</v>
      </c>
      <c r="M25" s="727">
        <f t="shared" si="1"/>
        <v>0</v>
      </c>
      <c r="N25" s="745">
        <f t="shared" si="2"/>
        <v>0</v>
      </c>
    </row>
    <row r="26" spans="2:14" ht="24.75" customHeight="1">
      <c r="B26" s="647" t="s">
        <v>1265</v>
      </c>
      <c r="C26" s="746">
        <f>SUMIFS(⑬費用入力シート!D:D,⑬費用入力シート!K:K,"○",⑬費用入力シート!B:B,'⑭-b（日本円以外の精算)'!B:B,⑬費用入力シート!I:I,'⑭-b（日本円以外の精算)'!$C$7)</f>
        <v>0</v>
      </c>
      <c r="D26" s="747">
        <f>SUMIFS(⑬費用入力シート!D:D,⑬費用入力シート!K:K,"○",⑬費用入力シート!B:B,'⑭-b（日本円以外の精算)'!B:B,⑬費用入力シート!I:I,'⑭-b（日本円以外の精算)'!$D$7)</f>
        <v>0</v>
      </c>
      <c r="E26" s="747">
        <f t="shared" si="3"/>
        <v>0</v>
      </c>
      <c r="F26" s="732">
        <f>SUMIFS(⑬費用入力シート!E:E,⑬費用入力シート!K:K,"○",⑬費用入力シート!B:B,'⑭-b（日本円以外の精算)'!B:B)</f>
        <v>0</v>
      </c>
      <c r="G26" s="733">
        <f t="shared" si="4"/>
        <v>0</v>
      </c>
      <c r="H26" s="732">
        <f>SUMIFS(⑬費用入力シート!F:F,⑬費用入力シート!K:K,"○",⑬費用入力シート!B:B,'⑭-b（日本円以外の精算)'!B:B)</f>
        <v>0</v>
      </c>
      <c r="I26" s="733">
        <f t="shared" si="5"/>
        <v>0</v>
      </c>
      <c r="J26" s="732">
        <f>SUMIFS(⑬費用入力シート!G:G,⑬費用入力シート!K:K,"○",⑬費用入力シート!B:B,'⑭-b（日本円以外の精算)'!B:B)</f>
        <v>0</v>
      </c>
      <c r="K26" s="733">
        <f t="shared" si="6"/>
        <v>0</v>
      </c>
      <c r="L26" s="727">
        <f t="shared" si="0"/>
        <v>0</v>
      </c>
      <c r="M26" s="727">
        <f t="shared" si="1"/>
        <v>0</v>
      </c>
      <c r="N26" s="745">
        <f t="shared" si="2"/>
        <v>0</v>
      </c>
    </row>
    <row r="27" spans="2:14" ht="24.75" customHeight="1">
      <c r="B27" s="648" t="s">
        <v>1266</v>
      </c>
      <c r="C27" s="746">
        <f>SUMIFS(⑬費用入力シート!D:D,⑬費用入力シート!K:K,"○",⑬費用入力シート!B:B,'⑭-b（日本円以外の精算)'!B:B,⑬費用入力シート!I:I,'⑭-b（日本円以外の精算)'!$C$7)</f>
        <v>0</v>
      </c>
      <c r="D27" s="747">
        <f>SUMIFS(⑬費用入力シート!D:D,⑬費用入力シート!K:K,"○",⑬費用入力シート!B:B,'⑭-b（日本円以外の精算)'!B:B,⑬費用入力シート!I:I,'⑭-b（日本円以外の精算)'!$D$7)</f>
        <v>0</v>
      </c>
      <c r="E27" s="747">
        <f t="shared" si="3"/>
        <v>0</v>
      </c>
      <c r="F27" s="732">
        <f>SUMIFS(⑬費用入力シート!E:E,⑬費用入力シート!K:K,"○",⑬費用入力シート!B:B,'⑭-b（日本円以外の精算)'!B:B)</f>
        <v>0</v>
      </c>
      <c r="G27" s="733">
        <f t="shared" si="4"/>
        <v>0</v>
      </c>
      <c r="H27" s="732">
        <f>SUMIFS(⑬費用入力シート!F:F,⑬費用入力シート!K:K,"○",⑬費用入力シート!B:B,'⑭-b（日本円以外の精算)'!B:B)</f>
        <v>0</v>
      </c>
      <c r="I27" s="733">
        <f t="shared" si="5"/>
        <v>0</v>
      </c>
      <c r="J27" s="732">
        <f>SUMIFS(⑬費用入力シート!G:G,⑬費用入力シート!K:K,"○",⑬費用入力シート!B:B,'⑭-b（日本円以外の精算)'!B:B)</f>
        <v>0</v>
      </c>
      <c r="K27" s="733">
        <f t="shared" si="6"/>
        <v>0</v>
      </c>
      <c r="L27" s="727">
        <f t="shared" si="0"/>
        <v>0</v>
      </c>
      <c r="M27" s="727">
        <f t="shared" si="1"/>
        <v>0</v>
      </c>
      <c r="N27" s="745">
        <f t="shared" si="2"/>
        <v>0</v>
      </c>
    </row>
    <row r="28" spans="2:14" ht="24.75" customHeight="1">
      <c r="B28" s="648" t="s">
        <v>569</v>
      </c>
      <c r="C28" s="746">
        <f>SUMIFS(⑬費用入力シート!D:D,⑬費用入力シート!K:K,"○",⑬費用入力シート!B:B,'⑭-b（日本円以外の精算)'!B:B,⑬費用入力シート!I:I,'⑭-b（日本円以外の精算)'!$C$7)</f>
        <v>0</v>
      </c>
      <c r="D28" s="747">
        <f>SUMIFS(⑬費用入力シート!D:D,⑬費用入力シート!K:K,"○",⑬費用入力シート!B:B,'⑭-b（日本円以外の精算)'!B:B,⑬費用入力シート!I:I,'⑭-b（日本円以外の精算)'!$D$7)</f>
        <v>0</v>
      </c>
      <c r="E28" s="747">
        <f t="shared" si="3"/>
        <v>0</v>
      </c>
      <c r="F28" s="732">
        <f>SUMIFS(⑬費用入力シート!E:E,⑬費用入力シート!K:K,"○",⑬費用入力シート!B:B,'⑭-b（日本円以外の精算)'!B:B)</f>
        <v>0</v>
      </c>
      <c r="G28" s="733">
        <f t="shared" si="4"/>
        <v>0</v>
      </c>
      <c r="H28" s="732">
        <f>SUMIFS(⑬費用入力シート!F:F,⑬費用入力シート!K:K,"○",⑬費用入力シート!B:B,'⑭-b（日本円以外の精算)'!B:B)</f>
        <v>0</v>
      </c>
      <c r="I28" s="733">
        <f t="shared" si="5"/>
        <v>0</v>
      </c>
      <c r="J28" s="732">
        <f>SUMIFS(⑬費用入力シート!G:G,⑬費用入力シート!K:K,"○",⑬費用入力シート!B:B,'⑭-b（日本円以外の精算)'!B:B)</f>
        <v>0</v>
      </c>
      <c r="K28" s="733">
        <f t="shared" si="6"/>
        <v>0</v>
      </c>
      <c r="L28" s="727">
        <f t="shared" si="0"/>
        <v>0</v>
      </c>
      <c r="M28" s="727">
        <f t="shared" si="1"/>
        <v>0</v>
      </c>
      <c r="N28" s="745">
        <f t="shared" si="2"/>
        <v>0</v>
      </c>
    </row>
    <row r="29" spans="2:14" ht="24.75" customHeight="1">
      <c r="B29" s="647" t="s">
        <v>931</v>
      </c>
      <c r="C29" s="746">
        <f>SUMIFS(⑬費用入力シート!D:D,⑬費用入力シート!K:K,"○",⑬費用入力シート!B:B,'⑭-b（日本円以外の精算)'!B:B,⑬費用入力シート!I:I,'⑭-b（日本円以外の精算)'!$C$7)</f>
        <v>0</v>
      </c>
      <c r="D29" s="747">
        <f>SUMIFS(⑬費用入力シート!D:D,⑬費用入力シート!K:K,"○",⑬費用入力シート!B:B,'⑭-b（日本円以外の精算)'!B:B,⑬費用入力シート!I:I,'⑭-b（日本円以外の精算)'!$D$7)</f>
        <v>0</v>
      </c>
      <c r="E29" s="747">
        <f t="shared" si="3"/>
        <v>0</v>
      </c>
      <c r="F29" s="732">
        <f>SUMIFS(⑬費用入力シート!E:E,⑬費用入力シート!K:K,"○",⑬費用入力シート!B:B,'⑭-b（日本円以外の精算)'!B:B)</f>
        <v>0</v>
      </c>
      <c r="G29" s="733">
        <f t="shared" si="4"/>
        <v>0</v>
      </c>
      <c r="H29" s="732">
        <f>SUMIFS(⑬費用入力シート!F:F,⑬費用入力シート!K:K,"○",⑬費用入力シート!B:B,'⑭-b（日本円以外の精算)'!B:B)</f>
        <v>0</v>
      </c>
      <c r="I29" s="733">
        <f t="shared" si="5"/>
        <v>0</v>
      </c>
      <c r="J29" s="732">
        <f>SUMIFS(⑬費用入力シート!G:G,⑬費用入力シート!K:K,"○",⑬費用入力シート!B:B,'⑭-b（日本円以外の精算)'!B:B)</f>
        <v>0</v>
      </c>
      <c r="K29" s="733">
        <f t="shared" si="6"/>
        <v>0</v>
      </c>
      <c r="L29" s="727">
        <f t="shared" si="0"/>
        <v>0</v>
      </c>
      <c r="M29" s="727">
        <f t="shared" si="1"/>
        <v>0</v>
      </c>
      <c r="N29" s="745">
        <f t="shared" si="2"/>
        <v>0</v>
      </c>
    </row>
    <row r="30" spans="2:14" ht="24.75" customHeight="1">
      <c r="B30" s="646" t="s">
        <v>932</v>
      </c>
      <c r="C30" s="746">
        <f>SUMIFS(⑬費用入力シート!D:D,⑬費用入力シート!K:K,"○",⑬費用入力シート!B:B,'⑭-b（日本円以外の精算)'!B:B,⑬費用入力シート!I:I,'⑭-b（日本円以外の精算)'!$C$7)</f>
        <v>0</v>
      </c>
      <c r="D30" s="747">
        <f>SUMIFS(⑬費用入力シート!D:D,⑬費用入力シート!K:K,"○",⑬費用入力シート!B:B,'⑭-b（日本円以外の精算)'!B:B,⑬費用入力シート!I:I,'⑭-b（日本円以外の精算)'!$D$7)</f>
        <v>0</v>
      </c>
      <c r="E30" s="747">
        <f t="shared" si="3"/>
        <v>0</v>
      </c>
      <c r="F30" s="732">
        <f>SUMIFS(⑬費用入力シート!E:E,⑬費用入力シート!K:K,"○",⑬費用入力シート!B:B,'⑭-b（日本円以外の精算)'!B:B)</f>
        <v>0</v>
      </c>
      <c r="G30" s="733">
        <f t="shared" si="4"/>
        <v>0</v>
      </c>
      <c r="H30" s="732">
        <f>SUMIFS(⑬費用入力シート!F:F,⑬費用入力シート!K:K,"○",⑬費用入力シート!B:B,'⑭-b（日本円以外の精算)'!B:B)</f>
        <v>0</v>
      </c>
      <c r="I30" s="733">
        <f t="shared" si="5"/>
        <v>0</v>
      </c>
      <c r="J30" s="732">
        <f>SUMIFS(⑬費用入力シート!G:G,⑬費用入力シート!K:K,"○",⑬費用入力シート!B:B,'⑭-b（日本円以外の精算)'!B:B)</f>
        <v>0</v>
      </c>
      <c r="K30" s="733">
        <f t="shared" si="6"/>
        <v>0</v>
      </c>
      <c r="L30" s="727">
        <f t="shared" si="0"/>
        <v>0</v>
      </c>
      <c r="M30" s="727">
        <f t="shared" si="1"/>
        <v>0</v>
      </c>
      <c r="N30" s="745">
        <f t="shared" si="2"/>
        <v>0</v>
      </c>
    </row>
    <row r="31" spans="2:14" ht="24.75" customHeight="1">
      <c r="B31" s="646" t="s">
        <v>933</v>
      </c>
      <c r="C31" s="746">
        <f>SUMIFS(⑬費用入力シート!D:D,⑬費用入力シート!K:K,"○",⑬費用入力シート!B:B,'⑭-b（日本円以外の精算)'!B:B,⑬費用入力シート!I:I,'⑭-b（日本円以外の精算)'!$C$7)</f>
        <v>0</v>
      </c>
      <c r="D31" s="747">
        <f>SUMIFS(⑬費用入力シート!D:D,⑬費用入力シート!K:K,"○",⑬費用入力シート!B:B,'⑭-b（日本円以外の精算)'!B:B,⑬費用入力シート!I:I,'⑭-b（日本円以外の精算)'!$D$7)</f>
        <v>0</v>
      </c>
      <c r="E31" s="747">
        <f t="shared" si="3"/>
        <v>0</v>
      </c>
      <c r="F31" s="732">
        <f>SUMIFS(⑬費用入力シート!E:E,⑬費用入力シート!K:K,"○",⑬費用入力シート!B:B,'⑭-b（日本円以外の精算)'!B:B)</f>
        <v>0</v>
      </c>
      <c r="G31" s="733">
        <f t="shared" si="4"/>
        <v>0</v>
      </c>
      <c r="H31" s="732">
        <f>SUMIFS(⑬費用入力シート!F:F,⑬費用入力シート!K:K,"○",⑬費用入力シート!B:B,'⑭-b（日本円以外の精算)'!B:B)</f>
        <v>0</v>
      </c>
      <c r="I31" s="733">
        <f t="shared" si="5"/>
        <v>0</v>
      </c>
      <c r="J31" s="732">
        <f>SUMIFS(⑬費用入力シート!G:G,⑬費用入力シート!K:K,"○",⑬費用入力シート!B:B,'⑭-b（日本円以外の精算)'!B:B)</f>
        <v>0</v>
      </c>
      <c r="K31" s="733">
        <f t="shared" si="6"/>
        <v>0</v>
      </c>
      <c r="L31" s="727">
        <f t="shared" si="0"/>
        <v>0</v>
      </c>
      <c r="M31" s="727">
        <f t="shared" si="1"/>
        <v>0</v>
      </c>
      <c r="N31" s="745">
        <f t="shared" si="2"/>
        <v>0</v>
      </c>
    </row>
    <row r="32" spans="2:14" ht="24.75" customHeight="1">
      <c r="B32" s="646" t="s">
        <v>934</v>
      </c>
      <c r="C32" s="746">
        <f>SUMIFS(⑬費用入力シート!D:D,⑬費用入力シート!K:K,"○",⑬費用入力シート!B:B,'⑭-b（日本円以外の精算)'!B:B,⑬費用入力シート!I:I,'⑭-b（日本円以外の精算)'!$C$7)</f>
        <v>0</v>
      </c>
      <c r="D32" s="747">
        <f>SUMIFS(⑬費用入力シート!D:D,⑬費用入力シート!K:K,"○",⑬費用入力シート!B:B,'⑭-b（日本円以外の精算)'!B:B,⑬費用入力シート!I:I,'⑭-b（日本円以外の精算)'!$D$7)</f>
        <v>0</v>
      </c>
      <c r="E32" s="747">
        <f t="shared" si="3"/>
        <v>0</v>
      </c>
      <c r="F32" s="732">
        <f>SUMIFS(⑬費用入力シート!E:E,⑬費用入力シート!K:K,"○",⑬費用入力シート!B:B,'⑭-b（日本円以外の精算)'!B:B)</f>
        <v>0</v>
      </c>
      <c r="G32" s="733">
        <f t="shared" si="4"/>
        <v>0</v>
      </c>
      <c r="H32" s="732">
        <f>SUMIFS(⑬費用入力シート!F:F,⑬費用入力シート!K:K,"○",⑬費用入力シート!B:B,'⑭-b（日本円以外の精算)'!B:B)</f>
        <v>0</v>
      </c>
      <c r="I32" s="733">
        <f t="shared" si="5"/>
        <v>0</v>
      </c>
      <c r="J32" s="732">
        <f>SUMIFS(⑬費用入力シート!G:G,⑬費用入力シート!K:K,"○",⑬費用入力シート!B:B,'⑭-b（日本円以外の精算)'!B:B)</f>
        <v>0</v>
      </c>
      <c r="K32" s="733">
        <f t="shared" si="6"/>
        <v>0</v>
      </c>
      <c r="L32" s="727">
        <f t="shared" si="0"/>
        <v>0</v>
      </c>
      <c r="M32" s="727">
        <f t="shared" si="1"/>
        <v>0</v>
      </c>
      <c r="N32" s="745">
        <f t="shared" si="2"/>
        <v>0</v>
      </c>
    </row>
    <row r="33" spans="2:14" ht="24.75" customHeight="1">
      <c r="B33" s="646" t="s">
        <v>935</v>
      </c>
      <c r="C33" s="746">
        <f>SUMIFS(⑬費用入力シート!D:D,⑬費用入力シート!K:K,"○",⑬費用入力シート!B:B,'⑭-b（日本円以外の精算)'!B:B,⑬費用入力シート!I:I,'⑭-b（日本円以外の精算)'!$C$7)</f>
        <v>0</v>
      </c>
      <c r="D33" s="747">
        <f>SUMIFS(⑬費用入力シート!D:D,⑬費用入力シート!K:K,"○",⑬費用入力シート!B:B,'⑭-b（日本円以外の精算)'!B:B,⑬費用入力シート!I:I,'⑭-b（日本円以外の精算)'!$D$7)</f>
        <v>0</v>
      </c>
      <c r="E33" s="747">
        <f t="shared" si="3"/>
        <v>0</v>
      </c>
      <c r="F33" s="732">
        <f>SUMIFS(⑬費用入力シート!E:E,⑬費用入力シート!K:K,"○",⑬費用入力シート!B:B,'⑭-b（日本円以外の精算)'!B:B)</f>
        <v>0</v>
      </c>
      <c r="G33" s="733">
        <f>ROUNDDOWN(F33*$G$9,0)</f>
        <v>0</v>
      </c>
      <c r="H33" s="732">
        <f>SUMIFS(⑬費用入力シート!F:F,⑬費用入力シート!K:K,"○",⑬費用入力シート!B:B,'⑭-b（日本円以外の精算)'!B:B)</f>
        <v>0</v>
      </c>
      <c r="I33" s="733">
        <f>ROUNDDOWN(H33*$I$9,0)</f>
        <v>0</v>
      </c>
      <c r="J33" s="732">
        <f>SUMIFS(⑬費用入力シート!G:G,⑬費用入力シート!K:K,"○",⑬費用入力シート!B:B,'⑭-b（日本円以外の精算)'!B:B)</f>
        <v>0</v>
      </c>
      <c r="K33" s="733">
        <f t="shared" si="6"/>
        <v>0</v>
      </c>
      <c r="L33" s="727">
        <f t="shared" si="0"/>
        <v>0</v>
      </c>
      <c r="M33" s="727">
        <f t="shared" si="1"/>
        <v>0</v>
      </c>
      <c r="N33" s="745">
        <f t="shared" si="2"/>
        <v>0</v>
      </c>
    </row>
    <row r="34" spans="2:14" ht="24.75" customHeight="1">
      <c r="B34" s="646" t="s">
        <v>1273</v>
      </c>
      <c r="C34" s="746">
        <f>SUMIFS(⑬費用入力シート!D:D,⑬費用入力シート!K:K,"○",⑬費用入力シート!B:B,'⑭-b（日本円以外の精算)'!B:B,⑬費用入力シート!I:I,'⑭-b（日本円以外の精算)'!$C$7)</f>
        <v>0</v>
      </c>
      <c r="D34" s="747">
        <f>SUMIFS(⑬費用入力シート!D:D,⑬費用入力シート!K:K,"○",⑬費用入力シート!B:B,'⑭-b（日本円以外の精算)'!B:B,⑬費用入力シート!I:I,'⑭-b（日本円以外の精算)'!$D$7)</f>
        <v>0</v>
      </c>
      <c r="E34" s="747">
        <f t="shared" si="3"/>
        <v>0</v>
      </c>
      <c r="F34" s="732">
        <f>SUMIFS(⑬費用入力シート!E:E,⑬費用入力シート!K:K,"○",⑬費用入力シート!B:B,'⑭-b（日本円以外の精算)'!B:B)</f>
        <v>0</v>
      </c>
      <c r="G34" s="733">
        <f t="shared" si="4"/>
        <v>0</v>
      </c>
      <c r="H34" s="732">
        <f>SUMIFS(⑬費用入力シート!F:F,⑬費用入力シート!K:K,"○",⑬費用入力シート!B:B,'⑭-b（日本円以外の精算)'!B:B)</f>
        <v>0</v>
      </c>
      <c r="I34" s="733">
        <f t="shared" si="5"/>
        <v>0</v>
      </c>
      <c r="J34" s="732">
        <f>SUMIFS(⑬費用入力シート!G:G,⑬費用入力シート!K:K,"○",⑬費用入力シート!B:B,'⑭-b（日本円以外の精算)'!B:B)</f>
        <v>0</v>
      </c>
      <c r="K34" s="733">
        <f t="shared" si="6"/>
        <v>0</v>
      </c>
      <c r="L34" s="727">
        <f t="shared" si="0"/>
        <v>0</v>
      </c>
      <c r="M34" s="727">
        <f t="shared" si="1"/>
        <v>0</v>
      </c>
      <c r="N34" s="745">
        <f t="shared" si="2"/>
        <v>0</v>
      </c>
    </row>
    <row r="35" spans="2:14" ht="24.75" customHeight="1">
      <c r="B35" s="646" t="s">
        <v>1274</v>
      </c>
      <c r="C35" s="746">
        <f>SUMIFS(⑬費用入力シート!D:D,⑬費用入力シート!K:K,"○",⑬費用入力シート!B:B,'⑭-b（日本円以外の精算)'!B:B,⑬費用入力シート!I:I,'⑭-b（日本円以外の精算)'!$C$7)</f>
        <v>0</v>
      </c>
      <c r="D35" s="747">
        <f>SUMIFS(⑬費用入力シート!D:D,⑬費用入力シート!K:K,"○",⑬費用入力シート!B:B,'⑭-b（日本円以外の精算)'!B:B,⑬費用入力シート!I:I,'⑭-b（日本円以外の精算)'!$D$7)</f>
        <v>0</v>
      </c>
      <c r="E35" s="747">
        <f t="shared" ref="E35:E37" si="7">SUM(C35:D35)</f>
        <v>0</v>
      </c>
      <c r="F35" s="732">
        <f>SUMIFS(⑬費用入力シート!E:E,⑬費用入力シート!K:K,"○",⑬費用入力シート!B:B,'⑭-b（日本円以外の精算)'!B:B)</f>
        <v>0</v>
      </c>
      <c r="G35" s="733">
        <f t="shared" ref="G35" si="8">ROUNDDOWN(F35*$G$9,0)</f>
        <v>0</v>
      </c>
      <c r="H35" s="732">
        <f>SUMIFS(⑬費用入力シート!F:F,⑬費用入力シート!K:K,"○",⑬費用入力シート!B:B,'⑭-b（日本円以外の精算)'!B:B)</f>
        <v>0</v>
      </c>
      <c r="I35" s="733">
        <f t="shared" ref="I35" si="9">ROUNDDOWN(H35*$I$9,0)</f>
        <v>0</v>
      </c>
      <c r="J35" s="732">
        <f>SUMIFS(⑬費用入力シート!G:G,⑬費用入力シート!K:K,"○",⑬費用入力シート!B:B,'⑭-b（日本円以外の精算)'!B:B)</f>
        <v>0</v>
      </c>
      <c r="K35" s="733">
        <f t="shared" ref="K35:K37" si="10">ROUNDDOWN(J35*$K$10,0)</f>
        <v>0</v>
      </c>
      <c r="L35" s="727">
        <f t="shared" si="0"/>
        <v>0</v>
      </c>
      <c r="M35" s="727">
        <f t="shared" si="1"/>
        <v>0</v>
      </c>
      <c r="N35" s="745">
        <f t="shared" si="2"/>
        <v>0</v>
      </c>
    </row>
    <row r="36" spans="2:14" ht="24.75" customHeight="1">
      <c r="B36" s="646" t="s">
        <v>1275</v>
      </c>
      <c r="C36" s="746">
        <f>SUMIFS(⑬費用入力シート!D:D,⑬費用入力シート!K:K,"○",⑬費用入力シート!B:B,'⑭-b（日本円以外の精算)'!B:B,⑬費用入力シート!I:I,'⑭-b（日本円以外の精算)'!$C$7)</f>
        <v>0</v>
      </c>
      <c r="D36" s="747">
        <f>SUMIFS(⑬費用入力シート!D:D,⑬費用入力シート!K:K,"○",⑬費用入力シート!B:B,'⑭-b（日本円以外の精算)'!B:B,⑬費用入力シート!I:I,'⑭-b（日本円以外の精算)'!$D$7)</f>
        <v>0</v>
      </c>
      <c r="E36" s="747">
        <f t="shared" si="7"/>
        <v>0</v>
      </c>
      <c r="F36" s="732">
        <f>SUMIFS(⑬費用入力シート!E:E,⑬費用入力シート!K:K,"○",⑬費用入力シート!B:B,'⑭-b（日本円以外の精算)'!B:B)</f>
        <v>0</v>
      </c>
      <c r="G36" s="733">
        <f>ROUNDDOWN(F36*$G$9,0)</f>
        <v>0</v>
      </c>
      <c r="H36" s="732">
        <f>SUMIFS(⑬費用入力シート!F:F,⑬費用入力シート!K:K,"○",⑬費用入力シート!B:B,'⑭-b（日本円以外の精算)'!B:B)</f>
        <v>0</v>
      </c>
      <c r="I36" s="733">
        <f>ROUNDDOWN(H36*$I$9,0)</f>
        <v>0</v>
      </c>
      <c r="J36" s="732">
        <f>SUMIFS(⑬費用入力シート!G:G,⑬費用入力シート!K:K,"○",⑬費用入力シート!B:B,'⑭-b（日本円以外の精算)'!B:B)</f>
        <v>0</v>
      </c>
      <c r="K36" s="733">
        <f t="shared" si="10"/>
        <v>0</v>
      </c>
      <c r="L36" s="727">
        <f t="shared" si="0"/>
        <v>0</v>
      </c>
      <c r="M36" s="727">
        <f t="shared" si="1"/>
        <v>0</v>
      </c>
      <c r="N36" s="745">
        <f t="shared" si="2"/>
        <v>0</v>
      </c>
    </row>
    <row r="37" spans="2:14" ht="24.75" customHeight="1">
      <c r="B37" s="646" t="s">
        <v>1276</v>
      </c>
      <c r="C37" s="746">
        <f>SUMIFS(⑬費用入力シート!D:D,⑬費用入力シート!K:K,"○",⑬費用入力シート!B:B,'⑭-b（日本円以外の精算)'!B:B,⑬費用入力シート!I:I,'⑭-b（日本円以外の精算)'!$C$7)</f>
        <v>0</v>
      </c>
      <c r="D37" s="747">
        <f>SUMIFS(⑬費用入力シート!D:D,⑬費用入力シート!K:K,"○",⑬費用入力シート!B:B,'⑭-b（日本円以外の精算)'!B:B,⑬費用入力シート!I:I,'⑭-b（日本円以外の精算)'!$D$7)</f>
        <v>0</v>
      </c>
      <c r="E37" s="747">
        <f t="shared" si="7"/>
        <v>0</v>
      </c>
      <c r="F37" s="732">
        <f>SUMIFS(⑬費用入力シート!E:E,⑬費用入力シート!K:K,"○",⑬費用入力シート!B:B,'⑭-b（日本円以外の精算)'!B:B)</f>
        <v>0</v>
      </c>
      <c r="G37" s="733">
        <f t="shared" ref="G37" si="11">ROUNDDOWN(F37*$G$9,0)</f>
        <v>0</v>
      </c>
      <c r="H37" s="732">
        <f>SUMIFS(⑬費用入力シート!F:F,⑬費用入力シート!K:K,"○",⑬費用入力シート!B:B,'⑭-b（日本円以外の精算)'!B:B)</f>
        <v>0</v>
      </c>
      <c r="I37" s="733">
        <f t="shared" ref="I37" si="12">ROUNDDOWN(H37*$I$9,0)</f>
        <v>0</v>
      </c>
      <c r="J37" s="732">
        <f>SUMIFS(⑬費用入力シート!G:G,⑬費用入力シート!K:K,"○",⑬費用入力シート!B:B,'⑭-b（日本円以外の精算)'!B:B)</f>
        <v>0</v>
      </c>
      <c r="K37" s="733">
        <f t="shared" si="10"/>
        <v>0</v>
      </c>
      <c r="L37" s="727">
        <f t="shared" si="0"/>
        <v>0</v>
      </c>
      <c r="M37" s="727">
        <f t="shared" si="1"/>
        <v>0</v>
      </c>
      <c r="N37" s="745">
        <f t="shared" si="2"/>
        <v>0</v>
      </c>
    </row>
    <row r="38" spans="2:14" ht="24.75" customHeight="1" thickBot="1">
      <c r="B38" s="649" t="s">
        <v>1277</v>
      </c>
      <c r="C38" s="746">
        <f>SUMIFS(⑬費用入力シート!D:D,⑬費用入力シート!K:K,"○",⑬費用入力シート!B:B,'⑭-b（日本円以外の精算)'!B:B,⑬費用入力シート!I:I,'⑭-b（日本円以外の精算)'!$C$7)</f>
        <v>0</v>
      </c>
      <c r="D38" s="747">
        <f>SUMIFS(⑬費用入力シート!D:D,⑬費用入力シート!K:K,"○",⑬費用入力シート!B:B,'⑭-b（日本円以外の精算)'!B:B,⑬費用入力シート!I:I,'⑭-b（日本円以外の精算)'!$D$7)</f>
        <v>0</v>
      </c>
      <c r="E38" s="747">
        <f t="shared" ref="E38" si="13">SUM(C38:D38)</f>
        <v>0</v>
      </c>
      <c r="F38" s="732">
        <f>SUMIFS(⑬費用入力シート!E:E,⑬費用入力シート!K:K,"○",⑬費用入力シート!B:B,'⑭-b（日本円以外の精算)'!B:B)</f>
        <v>0</v>
      </c>
      <c r="G38" s="733">
        <f t="shared" ref="G38" si="14">ROUNDDOWN(F38*$G$9,0)</f>
        <v>0</v>
      </c>
      <c r="H38" s="732">
        <f>SUMIFS(⑬費用入力シート!F:F,⑬費用入力シート!K:K,"○",⑬費用入力シート!B:B,'⑭-b（日本円以外の精算)'!B:B)</f>
        <v>0</v>
      </c>
      <c r="I38" s="733">
        <f t="shared" ref="I38" si="15">ROUNDDOWN(H38*$I$9,0)</f>
        <v>0</v>
      </c>
      <c r="J38" s="732">
        <f>SUMIFS(⑬費用入力シート!G:G,⑬費用入力シート!K:K,"○",⑬費用入力シート!B:B,'⑭-b（日本円以外の精算)'!B:B)</f>
        <v>0</v>
      </c>
      <c r="K38" s="733">
        <f t="shared" ref="K38" si="16">ROUNDDOWN(J38*$K$10,0)</f>
        <v>0</v>
      </c>
      <c r="L38" s="727">
        <f t="shared" si="0"/>
        <v>0</v>
      </c>
      <c r="M38" s="727">
        <f t="shared" si="1"/>
        <v>0</v>
      </c>
      <c r="N38" s="745">
        <f t="shared" si="2"/>
        <v>0</v>
      </c>
    </row>
    <row r="39" spans="2:14" ht="24.75" customHeight="1" thickTop="1">
      <c r="B39" s="651" t="s">
        <v>1280</v>
      </c>
      <c r="C39" s="734">
        <f>SUM(C10:C38)</f>
        <v>0</v>
      </c>
      <c r="D39" s="735">
        <f t="shared" ref="D39:K39" si="17">SUM(D10:D38)</f>
        <v>0</v>
      </c>
      <c r="E39" s="735">
        <f t="shared" si="17"/>
        <v>0</v>
      </c>
      <c r="F39" s="748">
        <f t="shared" si="17"/>
        <v>0</v>
      </c>
      <c r="G39" s="736">
        <f t="shared" si="17"/>
        <v>0</v>
      </c>
      <c r="H39" s="734">
        <f t="shared" si="17"/>
        <v>0</v>
      </c>
      <c r="I39" s="749">
        <f t="shared" si="17"/>
        <v>0</v>
      </c>
      <c r="J39" s="734">
        <f t="shared" si="17"/>
        <v>0</v>
      </c>
      <c r="K39" s="749">
        <f t="shared" si="17"/>
        <v>0</v>
      </c>
      <c r="L39" s="742"/>
      <c r="M39" s="742"/>
      <c r="N39" s="750">
        <f>SUM(N10:N38)</f>
        <v>0</v>
      </c>
    </row>
  </sheetData>
  <mergeCells count="12">
    <mergeCell ref="H7:H9"/>
    <mergeCell ref="J7:J9"/>
    <mergeCell ref="C6:E6"/>
    <mergeCell ref="A2:N2"/>
    <mergeCell ref="F6:G6"/>
    <mergeCell ref="H6:I6"/>
    <mergeCell ref="J6:K6"/>
    <mergeCell ref="L6:N8"/>
    <mergeCell ref="C7:C9"/>
    <mergeCell ref="D7:D9"/>
    <mergeCell ref="E7:E9"/>
    <mergeCell ref="F7:F9"/>
  </mergeCells>
  <phoneticPr fontId="1"/>
  <dataValidations count="1">
    <dataValidation type="list" allowBlank="1" showInputMessage="1" showErrorMessage="1" sqref="C6" xr:uid="{8D28439A-6148-4F67-A868-342CFBECC3B9}">
      <formula1>$U$1:$U$2</formula1>
    </dataValidation>
  </dataValidations>
  <pageMargins left="0.7" right="0.7" top="0.75" bottom="0.75" header="0.3" footer="0.3"/>
  <pageSetup paperSize="9" scale="61" orientation="portrait" r:id="rId1"/>
  <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7">
    <tabColor theme="9" tint="0.59999389629810485"/>
  </sheetPr>
  <dimension ref="A2:T130"/>
  <sheetViews>
    <sheetView showGridLines="0" showZeros="0" view="pageBreakPreview" zoomScaleNormal="85" zoomScaleSheetLayoutView="100" workbookViewId="0">
      <selection activeCell="Z112" sqref="Z112"/>
    </sheetView>
  </sheetViews>
  <sheetFormatPr defaultColWidth="9" defaultRowHeight="17.25" customHeight="1"/>
  <cols>
    <col min="1" max="1" width="6.375" style="3" bestFit="1" customWidth="1"/>
    <col min="2" max="2" width="3.5" style="3" bestFit="1" customWidth="1"/>
    <col min="3" max="4" width="3.5" style="3" customWidth="1"/>
    <col min="5" max="5" width="4.25" style="3" customWidth="1"/>
    <col min="6" max="6" width="7" style="3" customWidth="1"/>
    <col min="7" max="7" width="4.5" style="3" customWidth="1"/>
    <col min="8" max="8" width="3.375" style="3" customWidth="1"/>
    <col min="9" max="9" width="8.375" style="3" customWidth="1"/>
    <col min="10" max="10" width="4.5" style="3" customWidth="1"/>
    <col min="11" max="11" width="3.375" style="3" bestFit="1" customWidth="1"/>
    <col min="12" max="12" width="3.375" style="3" customWidth="1"/>
    <col min="13" max="13" width="3.375" style="3" bestFit="1" customWidth="1"/>
    <col min="14" max="14" width="4.875" style="3" customWidth="1"/>
    <col min="15" max="15" width="3.375" style="3" bestFit="1" customWidth="1"/>
    <col min="16" max="17" width="9" style="3"/>
    <col min="18" max="19" width="7.125" style="3" customWidth="1"/>
    <col min="20" max="20" width="5.5" style="3" customWidth="1"/>
    <col min="21" max="16384" width="9" style="3"/>
  </cols>
  <sheetData>
    <row r="2" spans="1:20" ht="17.25" customHeight="1">
      <c r="A2" s="890" t="s">
        <v>11</v>
      </c>
      <c r="B2" s="890"/>
      <c r="C2" s="890"/>
      <c r="D2" s="890"/>
      <c r="E2" s="890"/>
      <c r="F2" s="890"/>
      <c r="G2" s="890"/>
      <c r="H2" s="890"/>
      <c r="I2" s="890"/>
      <c r="J2" s="890"/>
      <c r="K2" s="890"/>
      <c r="L2" s="890"/>
      <c r="M2" s="890"/>
      <c r="N2" s="890"/>
      <c r="O2" s="890"/>
      <c r="P2" s="890"/>
      <c r="Q2" s="890"/>
      <c r="R2" s="890"/>
      <c r="S2" s="890"/>
      <c r="T2" s="890"/>
    </row>
    <row r="4" spans="1:20" ht="17.25" customHeight="1">
      <c r="A4" s="1230" t="s">
        <v>71</v>
      </c>
      <c r="B4" s="1230"/>
      <c r="C4" s="1230"/>
      <c r="D4" s="1230"/>
      <c r="E4" s="1230"/>
      <c r="F4" s="1230"/>
      <c r="G4" s="42" t="s">
        <v>22</v>
      </c>
      <c r="H4" s="1115" t="str">
        <f>①海外研修実施希望申込書!F11</f>
        <v>株式会社AOTS</v>
      </c>
      <c r="I4" s="1115"/>
      <c r="J4" s="1115"/>
      <c r="K4" s="1115"/>
      <c r="L4" s="1115"/>
      <c r="M4" s="1115"/>
      <c r="N4" s="1115"/>
      <c r="O4" s="1115"/>
      <c r="P4" s="1115"/>
      <c r="Q4" s="1115"/>
      <c r="R4" s="1116"/>
      <c r="S4" s="1222" t="s">
        <v>20</v>
      </c>
      <c r="T4" s="1222"/>
    </row>
    <row r="5" spans="1:20" ht="17.25" customHeight="1">
      <c r="A5" s="1231"/>
      <c r="B5" s="1231"/>
      <c r="C5" s="1231"/>
      <c r="D5" s="1231"/>
      <c r="E5" s="1231"/>
      <c r="F5" s="1231"/>
      <c r="G5" s="32" t="s">
        <v>23</v>
      </c>
      <c r="H5" s="1118" t="str">
        <f>①海外研修実施希望申込書!F12</f>
        <v>AOTS Co., Ltd.</v>
      </c>
      <c r="I5" s="1118"/>
      <c r="J5" s="1118"/>
      <c r="K5" s="1118"/>
      <c r="L5" s="1118"/>
      <c r="M5" s="1118"/>
      <c r="N5" s="1118"/>
      <c r="O5" s="1118"/>
      <c r="P5" s="1118"/>
      <c r="Q5" s="1118"/>
      <c r="R5" s="1119"/>
      <c r="S5" s="1551">
        <f>①海外研修実施希望申込書!K7</f>
        <v>0</v>
      </c>
      <c r="T5" s="1551"/>
    </row>
    <row r="6" spans="1:20" ht="17.25" customHeight="1">
      <c r="A6" s="53" t="s">
        <v>131</v>
      </c>
      <c r="B6" s="1168" t="s">
        <v>38</v>
      </c>
      <c r="C6" s="1168"/>
      <c r="D6" s="1168"/>
      <c r="E6" s="1168"/>
      <c r="F6" s="1169"/>
      <c r="G6" s="45" t="s">
        <v>22</v>
      </c>
      <c r="H6" s="1115" t="str">
        <f>①海外研修実施希望申込書!E27</f>
        <v>インドネシア・ジャカルタ</v>
      </c>
      <c r="I6" s="1115"/>
      <c r="J6" s="1115"/>
      <c r="K6" s="1115"/>
      <c r="L6" s="1115"/>
      <c r="M6" s="1115"/>
      <c r="N6" s="1115"/>
      <c r="O6" s="1115"/>
      <c r="P6" s="1115"/>
      <c r="Q6" s="1115"/>
      <c r="R6" s="1115"/>
      <c r="S6" s="1115"/>
      <c r="T6" s="1116"/>
    </row>
    <row r="7" spans="1:20" ht="17.25" customHeight="1">
      <c r="A7" s="34"/>
      <c r="B7" s="14"/>
      <c r="C7" s="14"/>
      <c r="D7" s="14"/>
      <c r="E7" s="14"/>
      <c r="F7" s="52"/>
      <c r="G7" s="29" t="s">
        <v>23</v>
      </c>
      <c r="H7" s="1118" t="str">
        <f>①海外研修実施希望申込書!E28</f>
        <v>Indonesia, Jakarta</v>
      </c>
      <c r="I7" s="1118"/>
      <c r="J7" s="1118"/>
      <c r="K7" s="1118"/>
      <c r="L7" s="1118"/>
      <c r="M7" s="1118"/>
      <c r="N7" s="1118"/>
      <c r="O7" s="1118"/>
      <c r="P7" s="1118"/>
      <c r="Q7" s="1118"/>
      <c r="R7" s="1118"/>
      <c r="S7" s="1118"/>
      <c r="T7" s="1119"/>
    </row>
    <row r="8" spans="1:20" ht="17.25" customHeight="1">
      <c r="A8" s="53" t="s">
        <v>136</v>
      </c>
      <c r="B8" s="1168" t="s">
        <v>27</v>
      </c>
      <c r="C8" s="1168"/>
      <c r="D8" s="1168"/>
      <c r="E8" s="1168"/>
      <c r="F8" s="1169"/>
      <c r="G8" s="1232" t="s">
        <v>22</v>
      </c>
      <c r="H8" s="1199" t="str">
        <f>①海外研修実施希望申込書!C33</f>
        <v>現場リーダーのための生産管理研修</v>
      </c>
      <c r="I8" s="1199"/>
      <c r="J8" s="1199"/>
      <c r="K8" s="1199"/>
      <c r="L8" s="1199"/>
      <c r="M8" s="1199"/>
      <c r="N8" s="1199"/>
      <c r="O8" s="1199"/>
      <c r="P8" s="1199"/>
      <c r="Q8" s="1199"/>
      <c r="R8" s="1199"/>
      <c r="S8" s="1199"/>
      <c r="T8" s="1200"/>
    </row>
    <row r="9" spans="1:20" ht="17.25" customHeight="1">
      <c r="A9" s="34"/>
      <c r="B9" s="14"/>
      <c r="C9" s="14"/>
      <c r="D9" s="14"/>
      <c r="E9" s="14"/>
      <c r="F9" s="52"/>
      <c r="G9" s="1233"/>
      <c r="H9" s="1201"/>
      <c r="I9" s="1201"/>
      <c r="J9" s="1201"/>
      <c r="K9" s="1201"/>
      <c r="L9" s="1201"/>
      <c r="M9" s="1201"/>
      <c r="N9" s="1201"/>
      <c r="O9" s="1201"/>
      <c r="P9" s="1201"/>
      <c r="Q9" s="1201"/>
      <c r="R9" s="1201"/>
      <c r="S9" s="1201"/>
      <c r="T9" s="1202"/>
    </row>
    <row r="10" spans="1:20" ht="17.25" customHeight="1">
      <c r="A10" s="34"/>
      <c r="B10" s="14"/>
      <c r="C10" s="14"/>
      <c r="D10" s="14"/>
      <c r="E10" s="14"/>
      <c r="F10" s="52"/>
      <c r="G10" s="1190" t="s">
        <v>23</v>
      </c>
      <c r="H10" s="1203" t="str">
        <f>①海外研修実施希望申込書!C35</f>
        <v>Production Management Training for Leaders at a Manufacutruing Site</v>
      </c>
      <c r="I10" s="1203"/>
      <c r="J10" s="1203"/>
      <c r="K10" s="1203"/>
      <c r="L10" s="1203"/>
      <c r="M10" s="1203"/>
      <c r="N10" s="1203"/>
      <c r="O10" s="1203"/>
      <c r="P10" s="1203"/>
      <c r="Q10" s="1203"/>
      <c r="R10" s="1203"/>
      <c r="S10" s="1203"/>
      <c r="T10" s="1204"/>
    </row>
    <row r="11" spans="1:20" ht="17.25" customHeight="1">
      <c r="A11" s="37"/>
      <c r="B11" s="49"/>
      <c r="C11" s="49"/>
      <c r="D11" s="49"/>
      <c r="E11" s="49"/>
      <c r="F11" s="50"/>
      <c r="G11" s="1232"/>
      <c r="H11" s="1205"/>
      <c r="I11" s="1205"/>
      <c r="J11" s="1205"/>
      <c r="K11" s="1205"/>
      <c r="L11" s="1205"/>
      <c r="M11" s="1205"/>
      <c r="N11" s="1205"/>
      <c r="O11" s="1205"/>
      <c r="P11" s="1205"/>
      <c r="Q11" s="1205"/>
      <c r="R11" s="1205"/>
      <c r="S11" s="1205"/>
      <c r="T11" s="1206"/>
    </row>
    <row r="12" spans="1:20" ht="17.25" customHeight="1">
      <c r="A12" s="54" t="s">
        <v>138</v>
      </c>
      <c r="B12" s="1224" t="s">
        <v>309</v>
      </c>
      <c r="C12" s="1225"/>
      <c r="D12" s="1225"/>
      <c r="E12" s="1225"/>
      <c r="F12" s="1225"/>
      <c r="G12" s="1174"/>
      <c r="H12" s="1174"/>
      <c r="I12" s="1174"/>
      <c r="J12" s="1174"/>
      <c r="K12" s="1174"/>
      <c r="L12" s="1174"/>
      <c r="M12" s="1174"/>
      <c r="N12" s="1174"/>
      <c r="O12" s="1174"/>
      <c r="P12" s="1174"/>
      <c r="Q12" s="1174"/>
      <c r="R12" s="1174"/>
      <c r="S12" s="1174"/>
      <c r="T12" s="1174"/>
    </row>
    <row r="13" spans="1:20" ht="17.25" customHeight="1">
      <c r="A13" s="36"/>
      <c r="B13" s="1272">
        <f>IF(①海外研修実施希望申込書!D7=①海外研修実施希望申込書!P1,'⑤海外研修実施計画の概要（新興国）'!B13,'⑤海外研修実施計画の概要 (ゼロエミ)'!B13)</f>
        <v>45839</v>
      </c>
      <c r="C13" s="1272"/>
      <c r="D13" s="1272"/>
      <c r="E13" s="1272"/>
      <c r="F13" s="1272"/>
      <c r="G13" s="28" t="s">
        <v>196</v>
      </c>
      <c r="H13" s="1272">
        <f>IF(①海外研修実施希望申込書!D7=①海外研修実施希望申込書!P1,'⑤海外研修実施計画の概要（新興国）'!G13,'⑤海外研修実施計画の概要 (ゼロエミ)'!G13)</f>
        <v>45843</v>
      </c>
      <c r="I13" s="1272"/>
      <c r="J13" s="1272"/>
      <c r="K13" s="1272"/>
      <c r="L13" s="31" t="s">
        <v>190</v>
      </c>
      <c r="M13" s="1273">
        <f>IF(①海外研修実施希望申込書!D7=①海外研修実施希望申込書!P1,'⑤海外研修実施計画の概要（新興国）'!L13,'⑤海外研修実施計画の概要 (ゼロエミ)'!L13)</f>
        <v>5</v>
      </c>
      <c r="N13" s="1273"/>
      <c r="O13" s="1273"/>
      <c r="P13" s="29" t="s">
        <v>192</v>
      </c>
      <c r="Q13" s="29"/>
      <c r="R13" s="29"/>
      <c r="S13" s="29"/>
      <c r="T13" s="12"/>
    </row>
    <row r="14" spans="1:20" ht="17.25" customHeight="1">
      <c r="A14" s="15" t="s">
        <v>124</v>
      </c>
      <c r="B14" s="1173" t="s">
        <v>427</v>
      </c>
      <c r="C14" s="1174"/>
      <c r="D14" s="1174"/>
      <c r="E14" s="1174"/>
      <c r="F14" s="1174"/>
      <c r="G14" s="1174"/>
      <c r="H14" s="1174"/>
      <c r="I14" s="1174"/>
      <c r="J14" s="1174"/>
      <c r="K14" s="1174"/>
      <c r="L14" s="1174"/>
      <c r="M14" s="1174"/>
      <c r="N14" s="1174"/>
      <c r="O14" s="1174"/>
      <c r="P14" s="1174"/>
      <c r="Q14" s="1174"/>
      <c r="R14" s="1174"/>
      <c r="S14" s="1174"/>
      <c r="T14" s="1174"/>
    </row>
    <row r="15" spans="1:20" ht="17.25" customHeight="1">
      <c r="A15" s="36"/>
      <c r="B15" s="1556">
        <f>①海外研修実施希望申込書!J27</f>
        <v>15</v>
      </c>
      <c r="C15" s="1556"/>
      <c r="D15" s="1556"/>
      <c r="E15" s="31" t="s">
        <v>190</v>
      </c>
      <c r="F15" s="1557">
        <f>IF(①海外研修実施希望申込書!D7=①海外研修実施希望申込書!P1,'⑤海外研修実施計画の概要（新興国）'!F15,'⑤海外研修実施計画の概要 (ゼロエミ)'!F15)</f>
        <v>0</v>
      </c>
      <c r="G15" s="1557"/>
      <c r="H15" s="1557"/>
      <c r="I15" s="1557"/>
      <c r="J15" s="1557"/>
      <c r="K15" s="1557"/>
      <c r="L15" s="1557"/>
      <c r="M15" s="1557"/>
      <c r="N15" s="1557"/>
      <c r="O15" s="1557"/>
      <c r="P15" s="1557"/>
      <c r="Q15" s="1557"/>
      <c r="R15" s="1557"/>
      <c r="S15" s="1557"/>
      <c r="T15" s="12" t="s">
        <v>191</v>
      </c>
    </row>
    <row r="16" spans="1:20" ht="17.25" customHeight="1">
      <c r="A16" s="15" t="s">
        <v>140</v>
      </c>
      <c r="B16" s="1173" t="s">
        <v>1281</v>
      </c>
      <c r="C16" s="1174"/>
      <c r="D16" s="1174"/>
      <c r="E16" s="1174"/>
      <c r="F16" s="1174"/>
      <c r="G16" s="1174"/>
      <c r="H16" s="1174"/>
      <c r="I16" s="1174"/>
      <c r="J16" s="1174"/>
      <c r="K16" s="1174"/>
      <c r="L16" s="1174"/>
      <c r="M16" s="1174"/>
      <c r="N16" s="1174"/>
      <c r="O16" s="1174"/>
      <c r="P16" s="1174"/>
      <c r="Q16" s="1174"/>
      <c r="R16" s="1174"/>
      <c r="S16" s="1174"/>
      <c r="T16" s="1174"/>
    </row>
    <row r="17" spans="1:20" ht="17.25" customHeight="1">
      <c r="A17" s="35"/>
      <c r="B17" s="1552"/>
      <c r="C17" s="1553"/>
      <c r="D17" s="1553"/>
      <c r="E17" s="1553"/>
      <c r="F17" s="1553"/>
      <c r="G17" s="1553"/>
      <c r="H17" s="1553"/>
      <c r="I17" s="1553"/>
      <c r="J17" s="1553"/>
      <c r="K17" s="1553"/>
      <c r="L17" s="1553"/>
      <c r="M17" s="1553"/>
      <c r="N17" s="1553"/>
      <c r="O17" s="1553"/>
      <c r="P17" s="1553"/>
      <c r="Q17" s="1553"/>
      <c r="R17" s="1553"/>
      <c r="S17" s="1553"/>
      <c r="T17" s="1553"/>
    </row>
    <row r="18" spans="1:20" ht="17.25" customHeight="1">
      <c r="A18" s="35"/>
      <c r="B18" s="1554"/>
      <c r="C18" s="1555"/>
      <c r="D18" s="1555"/>
      <c r="E18" s="1555"/>
      <c r="F18" s="1555"/>
      <c r="G18" s="1555"/>
      <c r="H18" s="1555"/>
      <c r="I18" s="1555"/>
      <c r="J18" s="1555"/>
      <c r="K18" s="1555"/>
      <c r="L18" s="1555"/>
      <c r="M18" s="1555"/>
      <c r="N18" s="1555"/>
      <c r="O18" s="1555"/>
      <c r="P18" s="1555"/>
      <c r="Q18" s="1555"/>
      <c r="R18" s="1555"/>
      <c r="S18" s="1555"/>
      <c r="T18" s="1555"/>
    </row>
    <row r="19" spans="1:20" ht="17.25" customHeight="1">
      <c r="A19" s="15" t="s">
        <v>284</v>
      </c>
      <c r="B19" s="1173" t="s">
        <v>360</v>
      </c>
      <c r="C19" s="1174"/>
      <c r="D19" s="1174"/>
      <c r="E19" s="1174"/>
      <c r="F19" s="1174"/>
      <c r="G19" s="1174"/>
      <c r="H19" s="1174"/>
      <c r="I19" s="1174"/>
      <c r="J19" s="1174"/>
      <c r="K19" s="1174"/>
      <c r="L19" s="1174"/>
      <c r="M19" s="1174"/>
      <c r="N19" s="1174"/>
      <c r="O19" s="1174"/>
      <c r="P19" s="1174"/>
      <c r="Q19" s="1174"/>
      <c r="R19" s="1174"/>
      <c r="S19" s="1174"/>
      <c r="T19" s="1174"/>
    </row>
    <row r="20" spans="1:20" ht="17.25" customHeight="1">
      <c r="A20" s="35"/>
      <c r="B20" s="591" t="str">
        <f>IF(①海外研修実施希望申込書!D7=①海外研修実施希望申込書!P1,'⑤海外研修実施計画の概要（新興国）'!B48,'⑤海外研修実施計画の概要 (ゼロエミ)'!B48)</f>
        <v>□</v>
      </c>
      <c r="C20" s="1535" t="s">
        <v>154</v>
      </c>
      <c r="D20" s="1535"/>
      <c r="E20" s="1229" t="str">
        <f>'⑤海外研修実施計画の概要（新興国）'!E48</f>
        <v/>
      </c>
      <c r="F20" s="1229"/>
      <c r="G20" s="1229"/>
      <c r="H20" s="1229"/>
      <c r="I20" s="58"/>
      <c r="T20" s="27"/>
    </row>
    <row r="21" spans="1:20" ht="17.25" customHeight="1">
      <c r="A21" s="35"/>
      <c r="C21" s="10" t="s">
        <v>17</v>
      </c>
      <c r="D21" s="1189" t="s">
        <v>289</v>
      </c>
      <c r="E21" s="1189"/>
      <c r="F21" s="1189"/>
      <c r="G21" s="591" t="str">
        <f>IF(①海外研修実施希望申込書!D7=①海外研修実施希望申込書!P1,'⑤海外研修実施計画の概要（新興国）'!F49,'⑤海外研修実施計画の概要 (ゼロエミ)'!F49)</f>
        <v>□</v>
      </c>
      <c r="H21" s="1189" t="s">
        <v>29</v>
      </c>
      <c r="I21" s="1189"/>
      <c r="J21" s="1189"/>
      <c r="K21" s="1189"/>
      <c r="L21" s="1189"/>
      <c r="T21" s="27"/>
    </row>
    <row r="22" spans="1:20" ht="17.25" customHeight="1">
      <c r="A22" s="35"/>
      <c r="G22" s="591" t="str">
        <f>IF(①海外研修実施希望申込書!D7=①海外研修実施希望申込書!P1,'⑤海外研修実施計画の概要（新興国）'!F50,'⑤海外研修実施計画の概要 (ゼロエミ)'!F50)</f>
        <v>□</v>
      </c>
      <c r="H22" s="1189" t="s">
        <v>30</v>
      </c>
      <c r="I22" s="1189"/>
      <c r="J22" s="1189"/>
      <c r="K22" s="1189"/>
      <c r="L22" s="1189"/>
      <c r="M22" s="4" t="s">
        <v>190</v>
      </c>
      <c r="N22" s="1531">
        <f>IF(①海外研修実施希望申込書!D7=①海外研修実施希望申込書!P1,'⑤海外研修実施計画の概要（新興国）'!M50,'⑤海外研修実施計画の概要 (ゼロエミ)'!M50)</f>
        <v>0</v>
      </c>
      <c r="O22" s="1531"/>
      <c r="P22" s="1531"/>
      <c r="Q22" s="1531"/>
      <c r="R22" s="1531"/>
      <c r="S22" s="1531"/>
      <c r="T22" s="27" t="s">
        <v>192</v>
      </c>
    </row>
    <row r="23" spans="1:20" ht="17.25" customHeight="1">
      <c r="A23" s="35"/>
      <c r="G23" s="591" t="str">
        <f>IF(①海外研修実施希望申込書!D7=①海外研修実施希望申込書!P1,'⑤海外研修実施計画の概要（新興国）'!F51,'⑤海外研修実施計画の概要 (ゼロエミ)'!F51)</f>
        <v>□</v>
      </c>
      <c r="H23" s="1189" t="s">
        <v>157</v>
      </c>
      <c r="I23" s="1189"/>
      <c r="J23" s="1189"/>
      <c r="K23" s="1189"/>
      <c r="L23" s="1189"/>
      <c r="M23" s="4" t="s">
        <v>190</v>
      </c>
      <c r="N23" s="1111" t="s">
        <v>1285</v>
      </c>
      <c r="O23" s="1248"/>
      <c r="P23" s="1248"/>
      <c r="Q23" s="584"/>
      <c r="R23" s="654">
        <f>IF(①海外研修実施希望申込書!D7=①海外研修実施希望申込書!P1,'⑤海外研修実施計画の概要（新興国）'!P51,'⑤海外研修実施計画の概要 (ゼロエミ)'!P51)</f>
        <v>0</v>
      </c>
      <c r="S23" s="584"/>
      <c r="T23" s="27" t="s">
        <v>192</v>
      </c>
    </row>
    <row r="24" spans="1:20" ht="17.25" customHeight="1">
      <c r="A24" s="35"/>
      <c r="G24" s="591" t="str">
        <f>IF(①海外研修実施希望申込書!D7=①海外研修実施希望申込書!P1,'⑤海外研修実施計画の概要（新興国）'!F52,'⑤海外研修実施計画の概要 (ゼロエミ)'!F52)</f>
        <v>□</v>
      </c>
      <c r="H24" s="1189" t="s">
        <v>31</v>
      </c>
      <c r="I24" s="1189"/>
      <c r="J24" s="1189"/>
      <c r="K24" s="1189"/>
      <c r="L24" s="1189"/>
      <c r="M24" s="4" t="s">
        <v>190</v>
      </c>
      <c r="N24" s="1531">
        <f>IF(①海外研修実施希望申込書!D7=①海外研修実施希望申込書!P1,'⑤海外研修実施計画の概要（新興国）'!M52,'⑤海外研修実施計画の概要 (ゼロエミ)'!M52)</f>
        <v>0</v>
      </c>
      <c r="O24" s="1531"/>
      <c r="P24" s="1531"/>
      <c r="Q24" s="1531"/>
      <c r="R24" s="1531"/>
      <c r="S24" s="1531"/>
      <c r="T24" s="27" t="s">
        <v>192</v>
      </c>
    </row>
    <row r="25" spans="1:20" ht="17.25" customHeight="1">
      <c r="A25" s="35"/>
      <c r="C25" s="10" t="s">
        <v>290</v>
      </c>
      <c r="D25" s="1189" t="s">
        <v>291</v>
      </c>
      <c r="E25" s="1189"/>
      <c r="F25" s="1189"/>
      <c r="G25" s="591" t="str">
        <f>IF(①海外研修実施希望申込書!D7=①海外研修実施希望申込書!P1,'⑤海外研修実施計画の概要（新興国）'!F53,'⑤海外研修実施計画の概要 (ゼロエミ)'!F53)</f>
        <v>□</v>
      </c>
      <c r="H25" s="1189" t="s">
        <v>32</v>
      </c>
      <c r="I25" s="1189"/>
      <c r="J25" s="1189"/>
      <c r="K25" s="1189"/>
      <c r="L25" s="1189"/>
      <c r="M25" s="4"/>
      <c r="N25" s="26"/>
      <c r="O25" s="26"/>
      <c r="P25" s="26"/>
      <c r="Q25" s="26"/>
      <c r="R25" s="26"/>
      <c r="S25" s="26"/>
      <c r="T25" s="27"/>
    </row>
    <row r="26" spans="1:20" ht="17.25" customHeight="1">
      <c r="A26" s="35"/>
      <c r="G26" s="591" t="str">
        <f>IF(①海外研修実施希望申込書!D7=①海外研修実施希望申込書!P1,'⑤海外研修実施計画の概要（新興国）'!F54,'⑤海外研修実施計画の概要 (ゼロエミ)'!F54)</f>
        <v>□</v>
      </c>
      <c r="H26" s="1189" t="s">
        <v>160</v>
      </c>
      <c r="I26" s="1189"/>
      <c r="J26" s="1189"/>
      <c r="K26" s="1189"/>
      <c r="L26" s="1189"/>
      <c r="M26" s="4"/>
      <c r="N26" s="26"/>
      <c r="O26" s="26"/>
      <c r="P26" s="26"/>
      <c r="Q26" s="26"/>
      <c r="R26" s="26"/>
      <c r="S26" s="26"/>
      <c r="T26" s="27"/>
    </row>
    <row r="27" spans="1:20" ht="17.25" customHeight="1">
      <c r="A27" s="35"/>
      <c r="G27" s="591" t="str">
        <f>IF(①海外研修実施希望申込書!D7=①海外研修実施希望申込書!P1,'⑤海外研修実施計画の概要（新興国）'!F55,'⑤海外研修実施計画の概要 (ゼロエミ)'!F55)</f>
        <v>□</v>
      </c>
      <c r="H27" s="1189" t="s">
        <v>161</v>
      </c>
      <c r="I27" s="1189"/>
      <c r="J27" s="1189"/>
      <c r="K27" s="1189"/>
      <c r="L27" s="1189"/>
      <c r="M27" s="4" t="s">
        <v>194</v>
      </c>
      <c r="N27" s="1531">
        <f>IF(①海外研修実施希望申込書!D7=①海外研修実施希望申込書!P1,'⑤海外研修実施計画の概要（新興国）'!P55,'⑤海外研修実施計画の概要 (ゼロエミ)'!P55)</f>
        <v>0</v>
      </c>
      <c r="O27" s="1531"/>
      <c r="P27" s="1531"/>
      <c r="Q27" s="1531"/>
      <c r="R27" s="1531"/>
      <c r="S27" s="1531"/>
      <c r="T27" s="27" t="s">
        <v>192</v>
      </c>
    </row>
    <row r="28" spans="1:20" ht="17.25" customHeight="1">
      <c r="A28" s="35"/>
      <c r="G28" s="591" t="str">
        <f>IF(①海外研修実施希望申込書!D7=①海外研修実施希望申込書!P1,'⑤海外研修実施計画の概要（新興国）'!F56,'⑤海外研修実施計画の概要 (ゼロエミ)'!F56)</f>
        <v>□</v>
      </c>
      <c r="H28" s="1189" t="s">
        <v>31</v>
      </c>
      <c r="I28" s="1189"/>
      <c r="J28" s="1189"/>
      <c r="K28" s="1189"/>
      <c r="L28" s="1189"/>
      <c r="M28" s="4" t="s">
        <v>190</v>
      </c>
      <c r="N28" s="1531">
        <f>IF(①海外研修実施希望申込書!D7=①海外研修実施希望申込書!P1,'⑤海外研修実施計画の概要（新興国）'!M56,'⑤海外研修実施計画の概要 (ゼロエミ)'!M56)</f>
        <v>0</v>
      </c>
      <c r="O28" s="1531"/>
      <c r="P28" s="1531"/>
      <c r="Q28" s="1531"/>
      <c r="R28" s="1531"/>
      <c r="S28" s="1531"/>
      <c r="T28" s="27" t="s">
        <v>192</v>
      </c>
    </row>
    <row r="29" spans="1:20" ht="17.25" customHeight="1">
      <c r="A29" s="35"/>
      <c r="B29" s="591" t="str">
        <f>IF(①海外研修実施希望申込書!D7=①海外研修実施希望申込書!P1,'⑤海外研修実施計画の概要（新興国）'!B57,'⑤海外研修実施計画の概要 (ゼロエミ)'!B57)</f>
        <v>□</v>
      </c>
      <c r="C29" s="1534" t="s">
        <v>162</v>
      </c>
      <c r="D29" s="1534"/>
      <c r="E29" s="1245" t="str">
        <f>IF(①海外研修実施希望申込書!D7=①海外研修実施希望申込書!P1,'⑤海外研修実施計画の概要（新興国）'!E57,'⑤海外研修実施計画の概要 (ゼロエミ)'!E57)</f>
        <v/>
      </c>
      <c r="F29" s="1245"/>
      <c r="G29" s="1245"/>
      <c r="H29" s="1245"/>
      <c r="I29" s="58"/>
      <c r="T29" s="27"/>
    </row>
    <row r="30" spans="1:20" ht="17.25" customHeight="1">
      <c r="A30" s="39"/>
      <c r="B30" s="40"/>
      <c r="C30" s="1243" t="s">
        <v>163</v>
      </c>
      <c r="D30" s="1243"/>
      <c r="E30" s="1243"/>
      <c r="F30" s="1243"/>
      <c r="G30" s="1243"/>
      <c r="H30" s="48" t="s">
        <v>197</v>
      </c>
      <c r="I30" s="1532">
        <f>IF(①海外研修実施希望申込書!D7=①海外研修実施希望申込書!P1,'⑤海外研修実施計画の概要（新興国）'!H58,'⑤海外研修実施計画の概要 (ゼロエミ)'!H58)</f>
        <v>0</v>
      </c>
      <c r="J30" s="1532"/>
      <c r="K30" s="1532"/>
      <c r="L30" s="1532"/>
      <c r="M30" s="1532"/>
      <c r="N30" s="1532"/>
      <c r="O30" s="1532"/>
      <c r="P30" s="1532"/>
      <c r="Q30" s="1532"/>
      <c r="R30" s="1532"/>
      <c r="S30" s="1532"/>
      <c r="T30" s="38" t="s">
        <v>198</v>
      </c>
    </row>
    <row r="31" spans="1:20" ht="17.25" customHeight="1">
      <c r="A31" s="35"/>
      <c r="B31" s="1244" t="s">
        <v>164</v>
      </c>
      <c r="C31" s="1244"/>
      <c r="D31" s="1244"/>
      <c r="E31" s="1244"/>
      <c r="F31" s="1244"/>
      <c r="G31" s="591" t="str">
        <f>IF(①海外研修実施希望申込書!D7=①海外研修実施希望申込書!P1,'⑤海外研修実施計画の概要（新興国）'!F59,'⑤海外研修実施計画の概要 (ゼロエミ)'!F59)</f>
        <v>□</v>
      </c>
      <c r="H31" s="132" t="s">
        <v>76</v>
      </c>
      <c r="T31" s="27"/>
    </row>
    <row r="32" spans="1:20" ht="17.25" customHeight="1">
      <c r="A32" s="15" t="s">
        <v>285</v>
      </c>
      <c r="B32" s="1173" t="s">
        <v>286</v>
      </c>
      <c r="C32" s="1174"/>
      <c r="D32" s="1174"/>
      <c r="E32" s="1174"/>
      <c r="F32" s="1174"/>
      <c r="G32" s="1174"/>
      <c r="H32" s="1174"/>
      <c r="I32" s="1174"/>
      <c r="J32" s="1174"/>
      <c r="K32" s="1174"/>
      <c r="L32" s="1174"/>
      <c r="M32" s="1174"/>
      <c r="N32" s="1174"/>
      <c r="O32" s="1174"/>
      <c r="P32" s="1174"/>
      <c r="Q32" s="1174"/>
      <c r="R32" s="1174"/>
      <c r="S32" s="1174"/>
      <c r="T32" s="1174"/>
    </row>
    <row r="33" spans="1:20" ht="17.25" customHeight="1">
      <c r="A33" s="35"/>
      <c r="B33" s="78" t="s">
        <v>287</v>
      </c>
      <c r="C33" s="14" t="s">
        <v>705</v>
      </c>
      <c r="D33" s="14"/>
      <c r="E33" s="14"/>
      <c r="F33" s="14"/>
      <c r="G33" s="14"/>
      <c r="H33" s="14"/>
      <c r="I33" s="14"/>
      <c r="J33" s="14"/>
      <c r="K33" s="14"/>
      <c r="L33" s="14"/>
      <c r="M33" s="14"/>
      <c r="N33" s="14"/>
      <c r="O33" s="14"/>
      <c r="P33" s="14"/>
      <c r="Q33" s="14"/>
      <c r="R33" s="14"/>
      <c r="S33" s="14"/>
      <c r="T33" s="52"/>
    </row>
    <row r="34" spans="1:20" ht="17.25" customHeight="1">
      <c r="A34" s="35"/>
      <c r="B34" s="14"/>
      <c r="C34" s="1547" t="str">
        <f>①海外研修実施希望申込書!B60</f>
        <v>各職場のリーダークラスを選出</v>
      </c>
      <c r="D34" s="1547"/>
      <c r="E34" s="1547"/>
      <c r="F34" s="1547"/>
      <c r="G34" s="1547"/>
      <c r="H34" s="1547"/>
      <c r="I34" s="1547"/>
      <c r="J34" s="1547"/>
      <c r="K34" s="1547"/>
      <c r="L34" s="1547"/>
      <c r="M34" s="1547"/>
      <c r="N34" s="1547"/>
      <c r="O34" s="1547"/>
      <c r="P34" s="1547"/>
      <c r="Q34" s="1547"/>
      <c r="R34" s="1547"/>
      <c r="S34" s="1547"/>
      <c r="T34" s="1548"/>
    </row>
    <row r="35" spans="1:20" ht="17.25" customHeight="1">
      <c r="A35" s="35"/>
      <c r="B35" s="14"/>
      <c r="C35" s="1547"/>
      <c r="D35" s="1547"/>
      <c r="E35" s="1547"/>
      <c r="F35" s="1547"/>
      <c r="G35" s="1547"/>
      <c r="H35" s="1547"/>
      <c r="I35" s="1547"/>
      <c r="J35" s="1547"/>
      <c r="K35" s="1547"/>
      <c r="L35" s="1547"/>
      <c r="M35" s="1547"/>
      <c r="N35" s="1547"/>
      <c r="O35" s="1547"/>
      <c r="P35" s="1547"/>
      <c r="Q35" s="1547"/>
      <c r="R35" s="1547"/>
      <c r="S35" s="1547"/>
      <c r="T35" s="1548"/>
    </row>
    <row r="36" spans="1:20" ht="17.25" customHeight="1">
      <c r="A36" s="35"/>
      <c r="B36" s="14"/>
      <c r="C36" s="1547"/>
      <c r="D36" s="1547"/>
      <c r="E36" s="1547"/>
      <c r="F36" s="1547"/>
      <c r="G36" s="1547"/>
      <c r="H36" s="1547"/>
      <c r="I36" s="1547"/>
      <c r="J36" s="1547"/>
      <c r="K36" s="1547"/>
      <c r="L36" s="1547"/>
      <c r="M36" s="1547"/>
      <c r="N36" s="1547"/>
      <c r="O36" s="1547"/>
      <c r="P36" s="1547"/>
      <c r="Q36" s="1547"/>
      <c r="R36" s="1547"/>
      <c r="S36" s="1547"/>
      <c r="T36" s="1548"/>
    </row>
    <row r="37" spans="1:20" ht="17.25" customHeight="1">
      <c r="A37" s="35"/>
      <c r="B37" s="78" t="s">
        <v>288</v>
      </c>
      <c r="C37" s="14" t="s">
        <v>366</v>
      </c>
      <c r="D37" s="14"/>
      <c r="E37" s="14"/>
      <c r="F37" s="14"/>
      <c r="G37" s="14"/>
      <c r="H37" s="14"/>
      <c r="I37" s="14"/>
      <c r="J37" s="14"/>
      <c r="K37" s="14"/>
      <c r="L37" s="14"/>
      <c r="M37" s="14"/>
      <c r="N37" s="14"/>
      <c r="O37" s="14"/>
      <c r="P37" s="14"/>
      <c r="Q37" s="14"/>
      <c r="R37" s="14"/>
      <c r="S37" s="14"/>
      <c r="T37" s="52"/>
    </row>
    <row r="38" spans="1:20" ht="17.25" customHeight="1">
      <c r="A38" s="35"/>
      <c r="B38" s="14"/>
      <c r="C38" s="594" t="s">
        <v>43</v>
      </c>
      <c r="D38" s="14" t="s">
        <v>294</v>
      </c>
      <c r="E38" s="14"/>
      <c r="F38" s="14"/>
      <c r="G38" s="14"/>
      <c r="H38" s="14"/>
      <c r="I38" s="14"/>
      <c r="J38" s="14"/>
      <c r="K38" s="14"/>
      <c r="L38" s="14"/>
      <c r="M38" s="14"/>
      <c r="N38" s="14"/>
      <c r="O38" s="14"/>
      <c r="P38" s="14"/>
      <c r="Q38" s="14"/>
      <c r="R38" s="14"/>
      <c r="S38" s="14"/>
      <c r="T38" s="52"/>
    </row>
    <row r="39" spans="1:20" ht="17.25" customHeight="1">
      <c r="A39" s="35"/>
      <c r="B39" s="14"/>
      <c r="C39" s="14"/>
      <c r="D39" s="78" t="s">
        <v>0</v>
      </c>
      <c r="E39" s="1540" t="s">
        <v>295</v>
      </c>
      <c r="F39" s="1540"/>
      <c r="G39" s="1533"/>
      <c r="H39" s="1533"/>
      <c r="I39" s="1533"/>
      <c r="J39" s="78" t="s">
        <v>296</v>
      </c>
      <c r="K39" s="1212" t="s">
        <v>297</v>
      </c>
      <c r="L39" s="1212"/>
      <c r="M39" s="1212"/>
      <c r="N39" s="1212"/>
      <c r="O39" s="1533"/>
      <c r="P39" s="1533"/>
      <c r="Q39" s="14"/>
      <c r="R39" s="14"/>
      <c r="S39" s="14"/>
      <c r="T39" s="52"/>
    </row>
    <row r="40" spans="1:20" ht="17.25" customHeight="1">
      <c r="A40" s="35"/>
      <c r="B40" s="14"/>
      <c r="C40" s="14"/>
      <c r="D40" s="78" t="s">
        <v>298</v>
      </c>
      <c r="E40" s="14" t="s">
        <v>367</v>
      </c>
      <c r="F40" s="14"/>
      <c r="G40" s="14"/>
      <c r="H40" s="14"/>
      <c r="I40" s="14"/>
      <c r="J40" s="14"/>
      <c r="K40" s="14"/>
      <c r="L40" s="14"/>
      <c r="M40" s="14"/>
      <c r="N40" s="14"/>
      <c r="O40" s="14"/>
      <c r="P40" s="14"/>
      <c r="Q40" s="14"/>
      <c r="R40" s="14"/>
      <c r="S40" s="14"/>
      <c r="T40" s="52"/>
    </row>
    <row r="41" spans="1:20" ht="17.25" customHeight="1">
      <c r="A41" s="35"/>
      <c r="B41" s="14"/>
      <c r="C41" s="14"/>
      <c r="D41" s="14"/>
      <c r="E41" s="79" t="s">
        <v>299</v>
      </c>
      <c r="F41" s="1568"/>
      <c r="G41" s="1568"/>
      <c r="H41" s="1568"/>
      <c r="I41" s="1568"/>
      <c r="J41" s="1568"/>
      <c r="K41" s="1568"/>
      <c r="L41" s="1568"/>
      <c r="M41" s="1568"/>
      <c r="N41" s="1568"/>
      <c r="O41" s="1568"/>
      <c r="P41" s="1568"/>
      <c r="Q41" s="1568"/>
      <c r="R41" s="1568"/>
      <c r="S41" s="1568"/>
      <c r="T41" s="52" t="s">
        <v>300</v>
      </c>
    </row>
    <row r="42" spans="1:20" ht="17.25" customHeight="1">
      <c r="A42" s="35"/>
      <c r="B42" s="14"/>
      <c r="C42" s="594" t="s">
        <v>43</v>
      </c>
      <c r="D42" s="14" t="s">
        <v>368</v>
      </c>
      <c r="E42" s="14"/>
      <c r="F42" s="14"/>
      <c r="G42" s="14"/>
      <c r="H42" s="14"/>
      <c r="I42" s="14"/>
      <c r="J42" s="14"/>
      <c r="K42" s="14"/>
      <c r="L42" s="14"/>
      <c r="M42" s="14"/>
      <c r="N42" s="14"/>
      <c r="O42" s="14"/>
      <c r="P42" s="14"/>
      <c r="Q42" s="14"/>
      <c r="R42" s="14"/>
      <c r="S42" s="14"/>
      <c r="T42" s="52"/>
    </row>
    <row r="43" spans="1:20" ht="17.25" customHeight="1">
      <c r="A43" s="35"/>
      <c r="B43" s="14"/>
      <c r="C43" s="14"/>
      <c r="D43" s="1542" t="s">
        <v>1283</v>
      </c>
      <c r="E43" s="1542"/>
      <c r="F43" s="1542"/>
      <c r="G43" s="1544"/>
      <c r="H43" s="1545"/>
      <c r="I43" s="1545"/>
      <c r="J43" s="1545"/>
      <c r="K43" s="1545"/>
      <c r="L43" s="1545"/>
      <c r="M43" s="1545"/>
      <c r="N43" s="1545"/>
      <c r="O43" s="1545"/>
      <c r="P43" s="4" t="s">
        <v>1284</v>
      </c>
      <c r="Q43" s="652"/>
      <c r="R43" s="14"/>
      <c r="S43" s="14"/>
      <c r="T43" s="52"/>
    </row>
    <row r="44" spans="1:20" ht="17.25" customHeight="1">
      <c r="A44" s="36"/>
      <c r="B44" s="49"/>
      <c r="C44" s="49"/>
      <c r="D44" s="1543" t="s">
        <v>1282</v>
      </c>
      <c r="E44" s="1543"/>
      <c r="F44" s="1543"/>
      <c r="G44" s="1546"/>
      <c r="H44" s="1546"/>
      <c r="I44" s="1546"/>
      <c r="J44" s="1546"/>
      <c r="K44" s="1546"/>
      <c r="L44" s="1546"/>
      <c r="M44" s="1546"/>
      <c r="N44" s="1546"/>
      <c r="O44" s="1546"/>
      <c r="P44" s="4" t="s">
        <v>1284</v>
      </c>
      <c r="Q44" s="652"/>
      <c r="R44" s="49"/>
      <c r="S44" s="49"/>
      <c r="T44" s="50"/>
    </row>
    <row r="45" spans="1:20" ht="17.25" customHeight="1">
      <c r="A45" s="15" t="s">
        <v>301</v>
      </c>
      <c r="B45" s="1179" t="s">
        <v>32</v>
      </c>
      <c r="C45" s="1179"/>
      <c r="D45" s="1179"/>
      <c r="E45" s="1179"/>
      <c r="F45" s="1179"/>
      <c r="G45" s="1179"/>
      <c r="H45" s="1179"/>
      <c r="I45" s="1179"/>
      <c r="J45" s="1179"/>
      <c r="K45" s="1179"/>
      <c r="L45" s="1179"/>
      <c r="M45" s="1179"/>
      <c r="N45" s="1179"/>
      <c r="O45" s="1179"/>
      <c r="P45" s="1179"/>
      <c r="Q45" s="1179"/>
      <c r="R45" s="1179"/>
      <c r="S45" s="1179"/>
      <c r="T45" s="1173"/>
    </row>
    <row r="46" spans="1:20" ht="17.25" customHeight="1">
      <c r="A46" s="35"/>
      <c r="B46" s="3" t="s">
        <v>70</v>
      </c>
      <c r="E46" s="107"/>
      <c r="F46" s="655" t="str">
        <f>IF(①海外研修実施希望申込書!D7=①海外研修実施希望申込書!P1,'⑤海外研修実施計画の概要（新興国）'!E65,'⑤海外研修実施計画の概要 (ゼロエミ)'!E65)</f>
        <v>Kaigai Kenshu Inc.</v>
      </c>
      <c r="G46" s="141"/>
      <c r="H46" s="141"/>
      <c r="I46" s="141"/>
      <c r="J46" s="141"/>
      <c r="K46" s="141"/>
      <c r="L46" s="141"/>
      <c r="M46" s="141"/>
      <c r="N46" s="141"/>
      <c r="O46" s="141"/>
      <c r="P46" s="141"/>
      <c r="Q46" s="141"/>
      <c r="R46" s="141"/>
      <c r="S46" s="141"/>
      <c r="T46" s="656"/>
    </row>
    <row r="47" spans="1:20" ht="17.25" customHeight="1">
      <c r="A47" s="35"/>
      <c r="B47" s="3" t="s">
        <v>170</v>
      </c>
      <c r="E47" s="107"/>
      <c r="F47" s="1541">
        <f>IF(①海外研修実施希望申込書!D7=①海外研修実施希望申込書!P1,'⑤海外研修実施計画の概要（新興国）'!E66,'⑤海外研修実施計画の概要 (ゼロエミ)'!E66)</f>
        <v>0</v>
      </c>
      <c r="G47" s="1249"/>
      <c r="H47" s="1249"/>
      <c r="I47" s="1249"/>
      <c r="J47" s="1249"/>
      <c r="K47" s="1249"/>
      <c r="L47" s="1249"/>
      <c r="M47" s="1249"/>
      <c r="N47" s="1249"/>
      <c r="O47" s="1249"/>
      <c r="P47" s="1249"/>
      <c r="Q47" s="1249"/>
      <c r="R47" s="1249"/>
      <c r="S47" s="1249"/>
      <c r="T47" s="1569"/>
    </row>
    <row r="48" spans="1:20" ht="17.25" customHeight="1">
      <c r="A48" s="35"/>
      <c r="B48" s="14" t="s">
        <v>445</v>
      </c>
      <c r="C48" s="14"/>
      <c r="D48" s="14"/>
      <c r="E48" s="107"/>
      <c r="F48" s="1541">
        <f>IF(①海外研修実施希望申込書!D7=①海外研修実施希望申込書!P1,'⑤海外研修実施計画の概要（新興国）'!E67,'⑤海外研修実施計画の概要 (ゼロエミ)'!E67)</f>
        <v>0</v>
      </c>
      <c r="G48" s="1249"/>
      <c r="H48" s="1249"/>
      <c r="I48" s="1249"/>
      <c r="J48" s="1249"/>
      <c r="K48" s="1249"/>
      <c r="L48" s="1249"/>
      <c r="M48" s="1249"/>
      <c r="N48" s="1249"/>
      <c r="O48" s="1249"/>
      <c r="P48" s="1249"/>
      <c r="Q48" s="1249"/>
      <c r="R48" s="1249"/>
      <c r="S48" s="1249"/>
      <c r="T48" s="1569"/>
    </row>
    <row r="49" spans="1:20" ht="17.25" customHeight="1">
      <c r="A49" s="35"/>
      <c r="B49" s="14" t="s">
        <v>444</v>
      </c>
      <c r="C49" s="14"/>
      <c r="D49" s="14"/>
      <c r="E49" s="108"/>
      <c r="F49" s="1541">
        <f>IF(①海外研修実施希望申込書!D7=①海外研修実施希望申込書!P1,'⑤海外研修実施計画の概要（新興国）'!E68,'⑤海外研修実施計画の概要 (ゼロエミ)'!E68)</f>
        <v>0</v>
      </c>
      <c r="G49" s="1249"/>
      <c r="H49" s="1249"/>
      <c r="I49" s="1249"/>
      <c r="J49" s="655"/>
      <c r="K49" s="655"/>
      <c r="L49" s="655"/>
      <c r="M49" s="655"/>
      <c r="N49" s="141"/>
      <c r="O49" s="141"/>
      <c r="P49" s="141"/>
      <c r="Q49" s="141"/>
      <c r="R49" s="655"/>
      <c r="S49" s="655"/>
      <c r="T49" s="657"/>
    </row>
    <row r="50" spans="1:20" ht="17.25" customHeight="1">
      <c r="A50" s="35"/>
      <c r="B50" s="14" t="s">
        <v>86</v>
      </c>
      <c r="C50" s="14"/>
      <c r="D50" s="14"/>
      <c r="E50" s="108"/>
      <c r="F50" s="1541">
        <f>IF(①海外研修実施希望申込書!D7=①海外研修実施希望申込書!P1,'⑤海外研修実施計画の概要（新興国）'!E69,'⑤海外研修実施計画の概要 (ゼロエミ)'!E69)</f>
        <v>0</v>
      </c>
      <c r="G50" s="1249"/>
      <c r="H50" s="1249"/>
      <c r="I50" s="1249"/>
      <c r="J50" s="655"/>
      <c r="K50" s="655"/>
      <c r="L50" s="655"/>
      <c r="M50" s="655"/>
      <c r="N50" s="141"/>
      <c r="O50" s="141"/>
      <c r="P50" s="141"/>
      <c r="Q50" s="141"/>
      <c r="R50" s="655"/>
      <c r="S50" s="655"/>
      <c r="T50" s="657"/>
    </row>
    <row r="51" spans="1:20" ht="17.25" customHeight="1">
      <c r="A51" s="35"/>
      <c r="B51" s="3" t="s">
        <v>449</v>
      </c>
      <c r="E51" s="107"/>
      <c r="F51" s="1558">
        <f>IF(①海外研修実施希望申込書!D7=①海外研修実施希望申込書!P1,'⑤海外研修実施計画の概要（新興国）'!E70,'⑤海外研修実施計画の概要 (ゼロエミ)'!E70)</f>
        <v>0</v>
      </c>
      <c r="G51" s="1537"/>
      <c r="H51" s="1537"/>
      <c r="I51" s="1537"/>
      <c r="J51" s="655"/>
      <c r="K51" s="655"/>
      <c r="L51" s="655"/>
      <c r="M51" s="655"/>
      <c r="N51" s="655"/>
      <c r="O51" s="655"/>
      <c r="P51" s="655"/>
      <c r="Q51" s="655"/>
      <c r="R51" s="655"/>
      <c r="S51" s="655"/>
      <c r="T51" s="657"/>
    </row>
    <row r="52" spans="1:20" ht="17.25" customHeight="1">
      <c r="A52" s="35"/>
      <c r="B52" s="3" t="s">
        <v>454</v>
      </c>
      <c r="E52" s="107"/>
      <c r="F52" s="1558">
        <f>IF(①海外研修実施希望申込書!D7=①海外研修実施希望申込書!P1,'⑤海外研修実施計画の概要（新興国）'!E71,'⑤海外研修実施計画の概要 (ゼロエミ)'!E71)</f>
        <v>0</v>
      </c>
      <c r="G52" s="1537"/>
      <c r="H52" s="1537"/>
      <c r="I52" s="1537"/>
      <c r="J52" s="655"/>
      <c r="K52" s="655"/>
      <c r="L52" s="655"/>
      <c r="M52" s="655"/>
      <c r="N52" s="655"/>
      <c r="O52" s="655"/>
      <c r="P52" s="655"/>
      <c r="Q52" s="655"/>
      <c r="R52" s="655"/>
      <c r="S52" s="655"/>
      <c r="T52" s="657"/>
    </row>
    <row r="53" spans="1:20" ht="17.25" customHeight="1">
      <c r="A53" s="35"/>
      <c r="B53" s="3" t="s">
        <v>455</v>
      </c>
      <c r="E53" s="107"/>
      <c r="F53" s="1558">
        <f>IF(①海外研修実施希望申込書!D7=①海外研修実施希望申込書!P1,'⑤海外研修実施計画の概要（新興国）'!E72,'⑤海外研修実施計画の概要 (ゼロエミ)'!E72)</f>
        <v>0</v>
      </c>
      <c r="G53" s="1537"/>
      <c r="H53" s="1537"/>
      <c r="I53" s="1537"/>
      <c r="J53" s="655"/>
      <c r="K53" s="655"/>
      <c r="L53" s="655"/>
      <c r="M53" s="655"/>
      <c r="N53" s="655"/>
      <c r="O53" s="655"/>
      <c r="P53" s="655"/>
      <c r="Q53" s="655"/>
      <c r="R53" s="655"/>
      <c r="S53" s="655"/>
      <c r="T53" s="657"/>
    </row>
    <row r="54" spans="1:20" ht="17.25" customHeight="1">
      <c r="A54" s="35"/>
      <c r="B54" s="3" t="s">
        <v>450</v>
      </c>
      <c r="E54" s="107"/>
      <c r="F54" s="1559">
        <f>IF(①海外研修実施希望申込書!D7=①海外研修実施希望申込書!P1,'⑤海外研修実施計画の概要（新興国）'!E73,'⑤海外研修実施計画の概要 (ゼロエミ)'!E73)</f>
        <v>0</v>
      </c>
      <c r="G54" s="1560"/>
      <c r="H54" s="655"/>
      <c r="I54" s="655"/>
      <c r="J54" s="655"/>
      <c r="K54" s="655"/>
      <c r="L54" s="655"/>
      <c r="M54" s="655"/>
      <c r="N54" s="655"/>
      <c r="O54" s="655"/>
      <c r="P54" s="655"/>
      <c r="Q54" s="655"/>
      <c r="R54" s="655"/>
      <c r="S54" s="655"/>
      <c r="T54" s="657"/>
    </row>
    <row r="55" spans="1:20" ht="17.25" customHeight="1">
      <c r="A55" s="35"/>
      <c r="B55" s="3" t="s">
        <v>451</v>
      </c>
      <c r="E55" s="107"/>
      <c r="F55" s="1536">
        <f>IF(①海外研修実施希望申込書!D7=①海外研修実施希望申込書!P1,'⑤海外研修実施計画の概要（新興国）'!E74,'⑤海外研修実施計画の概要 (ゼロエミ)'!E74)</f>
        <v>0</v>
      </c>
      <c r="G55" s="1537"/>
      <c r="H55" s="655"/>
      <c r="I55" s="655"/>
      <c r="J55" s="655"/>
      <c r="K55" s="655"/>
      <c r="L55" s="655"/>
      <c r="M55" s="655"/>
      <c r="N55" s="655"/>
      <c r="O55" s="655"/>
      <c r="P55" s="655"/>
      <c r="Q55" s="655"/>
      <c r="R55" s="655"/>
      <c r="S55" s="655"/>
      <c r="T55" s="657"/>
    </row>
    <row r="56" spans="1:20" ht="17.25" customHeight="1">
      <c r="A56" s="35"/>
      <c r="B56" s="3" t="s">
        <v>452</v>
      </c>
      <c r="E56" s="107"/>
      <c r="F56" s="1538">
        <f>IF(①海外研修実施希望申込書!D7=①海外研修実施希望申込書!P1,'⑤海外研修実施計画の概要（新興国）'!E75,'⑤海外研修実施計画の概要 (ゼロエミ)'!E75)</f>
        <v>0</v>
      </c>
      <c r="G56" s="1249"/>
      <c r="H56" s="655"/>
      <c r="I56" s="655"/>
      <c r="J56" s="655"/>
      <c r="K56" s="655"/>
      <c r="L56" s="655"/>
      <c r="M56" s="655"/>
      <c r="N56" s="655"/>
      <c r="O56" s="655"/>
      <c r="P56" s="655"/>
      <c r="Q56" s="655"/>
      <c r="R56" s="655"/>
      <c r="S56" s="655"/>
      <c r="T56" s="657"/>
    </row>
    <row r="57" spans="1:20" ht="17.25" customHeight="1">
      <c r="A57" s="35"/>
      <c r="B57" s="3" t="s">
        <v>453</v>
      </c>
      <c r="E57" s="107"/>
      <c r="F57" s="1539">
        <f>IF(①海外研修実施希望申込書!D7=①海外研修実施希望申込書!P1,'⑤海外研修実施計画の概要（新興国）'!E76,'⑤海外研修実施計画の概要 (ゼロエミ)'!E76)/100</f>
        <v>0</v>
      </c>
      <c r="G57" s="1537"/>
      <c r="H57" s="655"/>
      <c r="I57" s="655"/>
      <c r="J57" s="655"/>
      <c r="K57" s="655"/>
      <c r="L57" s="655"/>
      <c r="M57" s="655"/>
      <c r="N57" s="655"/>
      <c r="O57" s="655"/>
      <c r="P57" s="655"/>
      <c r="Q57" s="655"/>
      <c r="R57" s="655"/>
      <c r="S57" s="655"/>
      <c r="T57" s="657"/>
    </row>
    <row r="58" spans="1:20" ht="17.25" customHeight="1">
      <c r="A58" s="35"/>
      <c r="B58" s="1189" t="s">
        <v>171</v>
      </c>
      <c r="C58" s="1189"/>
      <c r="D58" s="1189"/>
      <c r="E58" s="1189"/>
      <c r="F58" s="1189"/>
      <c r="G58" s="1189"/>
      <c r="H58" s="1189"/>
      <c r="I58" s="1189"/>
      <c r="J58" s="1189"/>
      <c r="K58" s="1189"/>
      <c r="L58" s="1189"/>
      <c r="M58" s="1189"/>
      <c r="N58" s="1189"/>
      <c r="O58" s="1189"/>
      <c r="P58" s="1189"/>
      <c r="Q58" s="1189"/>
      <c r="R58" s="1189"/>
      <c r="S58" s="1189"/>
      <c r="T58" s="1196"/>
    </row>
    <row r="59" spans="1:20" ht="10.5" customHeight="1">
      <c r="A59" s="35"/>
      <c r="B59" s="1549">
        <f>'⑤海外研修実施計画の概要（新興国）'!B78</f>
        <v>0</v>
      </c>
      <c r="C59" s="1549"/>
      <c r="D59" s="1549"/>
      <c r="E59" s="1549"/>
      <c r="F59" s="1549"/>
      <c r="G59" s="1549"/>
      <c r="H59" s="1549"/>
      <c r="I59" s="1549"/>
      <c r="J59" s="1549"/>
      <c r="K59" s="1549"/>
      <c r="L59" s="1549"/>
      <c r="M59" s="1549"/>
      <c r="N59" s="1549"/>
      <c r="O59" s="1549"/>
      <c r="P59" s="1549"/>
      <c r="Q59" s="1549"/>
      <c r="R59" s="1549"/>
      <c r="S59" s="1549"/>
      <c r="T59" s="1550"/>
    </row>
    <row r="60" spans="1:20" ht="6.6" customHeight="1">
      <c r="A60" s="36"/>
      <c r="B60" s="1567"/>
      <c r="C60" s="1567"/>
      <c r="D60" s="1567"/>
      <c r="E60" s="1567"/>
      <c r="F60" s="1567"/>
      <c r="G60" s="1567"/>
      <c r="H60" s="1567"/>
      <c r="I60" s="1567"/>
      <c r="J60" s="1567"/>
      <c r="K60" s="1567"/>
      <c r="L60" s="1567"/>
      <c r="M60" s="1567"/>
      <c r="N60" s="1567"/>
      <c r="O60" s="1567"/>
      <c r="P60" s="1567"/>
      <c r="Q60" s="1567"/>
      <c r="R60" s="1567"/>
      <c r="S60" s="1567"/>
      <c r="T60" s="1175"/>
    </row>
    <row r="61" spans="1:20" ht="17.25" customHeight="1">
      <c r="A61" s="15" t="s">
        <v>63</v>
      </c>
      <c r="B61" s="1173" t="s">
        <v>64</v>
      </c>
      <c r="C61" s="1174"/>
      <c r="D61" s="1174"/>
      <c r="E61" s="1174"/>
      <c r="F61" s="1174"/>
      <c r="G61" s="1174"/>
      <c r="H61" s="1174"/>
      <c r="I61" s="1174"/>
      <c r="J61" s="1174"/>
      <c r="K61" s="1174"/>
      <c r="L61" s="1174"/>
      <c r="M61" s="1174"/>
      <c r="N61" s="1174"/>
      <c r="O61" s="1174"/>
      <c r="P61" s="1174"/>
      <c r="Q61" s="1174"/>
      <c r="R61" s="1174"/>
      <c r="S61" s="1174"/>
      <c r="T61" s="1174"/>
    </row>
    <row r="62" spans="1:20" ht="17.25" customHeight="1">
      <c r="A62" s="35"/>
      <c r="B62" s="3" t="s">
        <v>65</v>
      </c>
      <c r="F62" s="658">
        <f>IF(①海外研修実施希望申込書!D7=①海外研修実施希望申込書!P1,'⑤海外研修実施計画の概要（新興国）'!E27,'⑤海外研修実施計画の概要 (ゼロエミ)'!E27)</f>
        <v>2</v>
      </c>
      <c r="H62" s="1189" t="s">
        <v>66</v>
      </c>
      <c r="I62" s="1189"/>
      <c r="J62" s="1531" t="str">
        <f>IF(①海外研修実施希望申込書!D7=①海外研修実施希望申込書!P1,'⑤海外研修実施計画の概要（新興国）'!I27,'⑤海外研修実施計画の概要 (ゼロエミ)'!I27)</f>
        <v>日本語</v>
      </c>
      <c r="K62" s="1531"/>
      <c r="L62" s="1531"/>
      <c r="M62" s="1531"/>
      <c r="N62" s="1531"/>
      <c r="O62" s="1531"/>
      <c r="T62" s="27"/>
    </row>
    <row r="63" spans="1:20" ht="17.25" customHeight="1">
      <c r="A63" s="35"/>
      <c r="B63" s="3" t="s">
        <v>67</v>
      </c>
      <c r="F63" s="1241" t="str">
        <f>①海外研修実施希望申込書!D66</f>
        <v>日本語</v>
      </c>
      <c r="G63" s="1241"/>
      <c r="H63" s="1241"/>
      <c r="I63" s="1241"/>
      <c r="J63" s="10" t="str">
        <f>①海外研修実施希望申込書!G66</f>
        <v>⇔</v>
      </c>
      <c r="K63" s="1241" t="str">
        <f>①海外研修実施希望申込書!H66</f>
        <v>インドネシア語</v>
      </c>
      <c r="L63" s="1241"/>
      <c r="M63" s="1241"/>
      <c r="N63" s="1241"/>
      <c r="O63" s="1241"/>
      <c r="P63" s="1241"/>
      <c r="T63" s="27"/>
    </row>
    <row r="64" spans="1:20" ht="17.25" customHeight="1">
      <c r="A64" s="35"/>
      <c r="B64" s="30"/>
      <c r="C64" s="872" t="s">
        <v>1177</v>
      </c>
      <c r="D64" s="872"/>
      <c r="E64" s="872"/>
      <c r="F64" s="872"/>
      <c r="G64" s="872" t="s">
        <v>1175</v>
      </c>
      <c r="H64" s="872"/>
      <c r="I64" s="872"/>
      <c r="J64" s="872"/>
      <c r="K64" s="872"/>
      <c r="L64" s="872"/>
      <c r="M64" s="872"/>
      <c r="N64" s="872"/>
      <c r="O64" s="872"/>
      <c r="P64" s="872"/>
      <c r="Q64" s="872"/>
      <c r="R64" s="872" t="s">
        <v>1176</v>
      </c>
      <c r="S64" s="872"/>
      <c r="T64" s="872"/>
    </row>
    <row r="65" spans="1:20" ht="17.25" customHeight="1">
      <c r="A65" s="35"/>
      <c r="B65" s="80" t="s">
        <v>143</v>
      </c>
      <c r="C65" s="1527">
        <f>IF(①海外研修実施希望申込書!D7=①海外研修実施希望申込書!P1,'⑤海外研修実施計画の概要（新興国）'!C31,'⑤海外研修実施計画の概要 (ゼロエミ)'!C31)</f>
        <v>0</v>
      </c>
      <c r="D65" s="1527"/>
      <c r="E65" s="1527"/>
      <c r="F65" s="1527"/>
      <c r="G65" s="1527">
        <f>IF(①海外研修実施希望申込書!D7=①海外研修実施希望申込書!P1,'⑤海外研修実施計画の概要（新興国）'!F31,'⑤海外研修実施計画の概要 (ゼロエミ)'!F31)</f>
        <v>0</v>
      </c>
      <c r="H65" s="1527"/>
      <c r="I65" s="1527"/>
      <c r="J65" s="1527"/>
      <c r="K65" s="1527"/>
      <c r="L65" s="1527"/>
      <c r="M65" s="1527"/>
      <c r="N65" s="1527"/>
      <c r="O65" s="1527"/>
      <c r="P65" s="1527"/>
      <c r="Q65" s="1527"/>
      <c r="R65" s="1528">
        <f>IF(①海外研修実施希望申込書!D7=①海外研修実施希望申込書!P1,'⑤海外研修実施計画の概要（新興国）'!Q31,'⑤海外研修実施計画の概要 (ゼロエミ)'!Q31)</f>
        <v>0</v>
      </c>
      <c r="S65" s="1528"/>
      <c r="T65" s="1528"/>
    </row>
    <row r="66" spans="1:20" ht="17.25" customHeight="1">
      <c r="A66" s="35"/>
      <c r="B66" s="80" t="s">
        <v>499</v>
      </c>
      <c r="C66" s="1527">
        <f>IF(①海外研修実施希望申込書!D8=①海外研修実施希望申込書!P2,'⑤海外研修実施計画の概要（新興国）'!C32,'⑤海外研修実施計画の概要 (ゼロエミ)'!C32)</f>
        <v>0</v>
      </c>
      <c r="D66" s="1527"/>
      <c r="E66" s="1527"/>
      <c r="F66" s="1527"/>
      <c r="G66" s="1527">
        <f>IF(①海外研修実施希望申込書!D8=①海外研修実施希望申込書!P2,'⑤海外研修実施計画の概要（新興国）'!F32,'⑤海外研修実施計画の概要 (ゼロエミ)'!F32)</f>
        <v>0</v>
      </c>
      <c r="H66" s="1527"/>
      <c r="I66" s="1527"/>
      <c r="J66" s="1527"/>
      <c r="K66" s="1527"/>
      <c r="L66" s="1527"/>
      <c r="M66" s="1527"/>
      <c r="N66" s="1527"/>
      <c r="O66" s="1527"/>
      <c r="P66" s="1527"/>
      <c r="Q66" s="1527"/>
      <c r="R66" s="1528">
        <f>IF(①海外研修実施希望申込書!D8=①海外研修実施希望申込書!P2,'⑤海外研修実施計画の概要（新興国）'!Q32,'⑤海外研修実施計画の概要 (ゼロエミ)'!Q32)</f>
        <v>0</v>
      </c>
      <c r="S66" s="1528"/>
      <c r="T66" s="1528"/>
    </row>
    <row r="67" spans="1:20" ht="17.25" customHeight="1">
      <c r="A67" s="35"/>
      <c r="B67" s="80" t="s">
        <v>495</v>
      </c>
      <c r="C67" s="1527">
        <f>IF(①海外研修実施希望申込書!D9=①海外研修実施希望申込書!P3,'⑤海外研修実施計画の概要（新興国）'!C33,'⑤海外研修実施計画の概要 (ゼロエミ)'!C33)</f>
        <v>0</v>
      </c>
      <c r="D67" s="1527"/>
      <c r="E67" s="1527"/>
      <c r="F67" s="1527"/>
      <c r="G67" s="1527">
        <f>IF(①海外研修実施希望申込書!D9=①海外研修実施希望申込書!P3,'⑤海外研修実施計画の概要（新興国）'!F33,'⑤海外研修実施計画の概要 (ゼロエミ)'!F33)</f>
        <v>0</v>
      </c>
      <c r="H67" s="1527"/>
      <c r="I67" s="1527"/>
      <c r="J67" s="1527"/>
      <c r="K67" s="1527"/>
      <c r="L67" s="1527"/>
      <c r="M67" s="1527"/>
      <c r="N67" s="1527"/>
      <c r="O67" s="1527"/>
      <c r="P67" s="1527"/>
      <c r="Q67" s="1527"/>
      <c r="R67" s="1528">
        <f>IF(①海外研修実施希望申込書!D9=①海外研修実施希望申込書!P3,'⑤海外研修実施計画の概要（新興国）'!Q33,'⑤海外研修実施計画の概要 (ゼロエミ)'!Q33)</f>
        <v>0</v>
      </c>
      <c r="S67" s="1528"/>
      <c r="T67" s="1528"/>
    </row>
    <row r="68" spans="1:20" ht="17.25" customHeight="1">
      <c r="A68" s="35"/>
      <c r="B68" s="80" t="s">
        <v>494</v>
      </c>
      <c r="C68" s="1527">
        <f>IF(①海外研修実施希望申込書!D10=①海外研修実施希望申込書!P4,'⑤海外研修実施計画の概要（新興国）'!C34,'⑤海外研修実施計画の概要 (ゼロエミ)'!C34)</f>
        <v>0</v>
      </c>
      <c r="D68" s="1527"/>
      <c r="E68" s="1527"/>
      <c r="F68" s="1527"/>
      <c r="G68" s="1527">
        <f>IF(①海外研修実施希望申込書!D10=①海外研修実施希望申込書!P4,'⑤海外研修実施計画の概要（新興国）'!F34,'⑤海外研修実施計画の概要 (ゼロエミ)'!F34)</f>
        <v>0</v>
      </c>
      <c r="H68" s="1527"/>
      <c r="I68" s="1527"/>
      <c r="J68" s="1527"/>
      <c r="K68" s="1527"/>
      <c r="L68" s="1527"/>
      <c r="M68" s="1527"/>
      <c r="N68" s="1527"/>
      <c r="O68" s="1527"/>
      <c r="P68" s="1527"/>
      <c r="Q68" s="1527"/>
      <c r="R68" s="1528">
        <f>IF(①海外研修実施希望申込書!D10=①海外研修実施希望申込書!P4,'⑤海外研修実施計画の概要（新興国）'!Q34,'⑤海外研修実施計画の概要 (ゼロエミ)'!Q34)</f>
        <v>0</v>
      </c>
      <c r="S68" s="1528"/>
      <c r="T68" s="1528"/>
    </row>
    <row r="69" spans="1:20" ht="17.25" customHeight="1">
      <c r="A69" s="36"/>
      <c r="B69" s="80" t="s">
        <v>1307</v>
      </c>
      <c r="C69" s="1527">
        <f>IF(①海外研修実施希望申込書!D11=①海外研修実施希望申込書!P5,'⑤海外研修実施計画の概要（新興国）'!C35,'⑤海外研修実施計画の概要 (ゼロエミ)'!C35)</f>
        <v>0</v>
      </c>
      <c r="D69" s="1527"/>
      <c r="E69" s="1527"/>
      <c r="F69" s="1527"/>
      <c r="G69" s="1527">
        <f>IF(①海外研修実施希望申込書!D11=①海外研修実施希望申込書!P5,'⑤海外研修実施計画の概要（新興国）'!F35,'⑤海外研修実施計画の概要 (ゼロエミ)'!F35)</f>
        <v>0</v>
      </c>
      <c r="H69" s="1527"/>
      <c r="I69" s="1527"/>
      <c r="J69" s="1527"/>
      <c r="K69" s="1527"/>
      <c r="L69" s="1527"/>
      <c r="M69" s="1527"/>
      <c r="N69" s="1527"/>
      <c r="O69" s="1527"/>
      <c r="P69" s="1527"/>
      <c r="Q69" s="1527"/>
      <c r="R69" s="1528">
        <f>IF(①海外研修実施希望申込書!D11=①海外研修実施希望申込書!P5,'⑤海外研修実施計画の概要（新興国）'!Q35,'⑤海外研修実施計画の概要 (ゼロエミ)'!Q35)</f>
        <v>0</v>
      </c>
      <c r="S69" s="1528"/>
      <c r="T69" s="1528"/>
    </row>
    <row r="70" spans="1:20" ht="17.25" customHeight="1">
      <c r="A70" s="15" t="s">
        <v>302</v>
      </c>
      <c r="B70" s="1173" t="s">
        <v>303</v>
      </c>
      <c r="C70" s="1174"/>
      <c r="D70" s="1174"/>
      <c r="E70" s="1174"/>
      <c r="F70" s="1174"/>
      <c r="G70" s="1174"/>
      <c r="H70" s="1174"/>
      <c r="I70" s="1174"/>
      <c r="J70" s="1174"/>
      <c r="K70" s="1174"/>
      <c r="L70" s="1174"/>
      <c r="M70" s="1174"/>
      <c r="N70" s="1174"/>
      <c r="O70" s="1174"/>
      <c r="P70" s="1174"/>
      <c r="Q70" s="1174"/>
      <c r="R70" s="1174"/>
      <c r="S70" s="1174"/>
      <c r="T70" s="1174"/>
    </row>
    <row r="71" spans="1:20" ht="17.25" customHeight="1">
      <c r="A71" s="35"/>
      <c r="B71" s="10" t="s">
        <v>17</v>
      </c>
      <c r="C71" s="1529"/>
      <c r="D71" s="1529"/>
      <c r="E71" s="1529"/>
      <c r="F71" s="1529"/>
      <c r="G71" s="1529"/>
      <c r="H71" s="1529"/>
      <c r="I71" s="1529"/>
      <c r="J71" s="1529"/>
      <c r="K71" s="1529"/>
      <c r="L71" s="1529"/>
      <c r="M71" s="1529"/>
      <c r="N71" s="1529"/>
      <c r="O71" s="1529"/>
      <c r="P71" s="1529"/>
      <c r="Q71" s="1529"/>
      <c r="R71" s="1529"/>
      <c r="S71" s="1529"/>
      <c r="T71" s="1530"/>
    </row>
    <row r="72" spans="1:20" ht="17.25" customHeight="1">
      <c r="A72" s="35"/>
      <c r="B72" s="10" t="s">
        <v>18</v>
      </c>
      <c r="C72" s="1529"/>
      <c r="D72" s="1529"/>
      <c r="E72" s="1529"/>
      <c r="F72" s="1529"/>
      <c r="G72" s="1529"/>
      <c r="H72" s="1529"/>
      <c r="I72" s="1529"/>
      <c r="J72" s="1529"/>
      <c r="K72" s="1529"/>
      <c r="L72" s="1529"/>
      <c r="M72" s="1529"/>
      <c r="N72" s="1529"/>
      <c r="O72" s="1529"/>
      <c r="P72" s="1529"/>
      <c r="Q72" s="1529"/>
      <c r="R72" s="1529"/>
      <c r="S72" s="1529"/>
      <c r="T72" s="1530"/>
    </row>
    <row r="73" spans="1:20" ht="17.25" customHeight="1">
      <c r="A73" s="35"/>
      <c r="B73" s="10" t="s">
        <v>19</v>
      </c>
      <c r="C73" s="1529"/>
      <c r="D73" s="1529"/>
      <c r="E73" s="1529"/>
      <c r="F73" s="1529"/>
      <c r="G73" s="1529"/>
      <c r="H73" s="1529"/>
      <c r="I73" s="1529"/>
      <c r="J73" s="1529"/>
      <c r="K73" s="1529"/>
      <c r="L73" s="1529"/>
      <c r="M73" s="1529"/>
      <c r="N73" s="1529"/>
      <c r="O73" s="1529"/>
      <c r="P73" s="1529"/>
      <c r="Q73" s="1529"/>
      <c r="R73" s="1529"/>
      <c r="S73" s="1529"/>
      <c r="T73" s="1530"/>
    </row>
    <row r="74" spans="1:20" ht="17.25" customHeight="1">
      <c r="A74" s="15" t="s">
        <v>304</v>
      </c>
      <c r="B74" s="1173" t="s">
        <v>305</v>
      </c>
      <c r="C74" s="1174"/>
      <c r="D74" s="1174"/>
      <c r="E74" s="1174"/>
      <c r="F74" s="1174"/>
      <c r="G74" s="1174"/>
      <c r="H74" s="1174"/>
      <c r="I74" s="1174"/>
      <c r="J74" s="1174"/>
      <c r="K74" s="1174"/>
      <c r="L74" s="1174"/>
      <c r="M74" s="1174"/>
      <c r="N74" s="1174"/>
      <c r="O74" s="1174"/>
      <c r="P74" s="1174"/>
      <c r="Q74" s="1174"/>
      <c r="R74" s="1174"/>
      <c r="S74" s="1174"/>
      <c r="T74" s="1174"/>
    </row>
    <row r="75" spans="1:20" ht="17.25" customHeight="1">
      <c r="A75" s="35"/>
      <c r="B75" s="10" t="s">
        <v>17</v>
      </c>
      <c r="C75" s="1529"/>
      <c r="D75" s="1529"/>
      <c r="E75" s="1529"/>
      <c r="F75" s="1529"/>
      <c r="G75" s="1529"/>
      <c r="H75" s="1529"/>
      <c r="I75" s="1529"/>
      <c r="J75" s="1529"/>
      <c r="K75" s="1529"/>
      <c r="L75" s="1529"/>
      <c r="M75" s="1529"/>
      <c r="N75" s="1529"/>
      <c r="O75" s="1529"/>
      <c r="P75" s="1529"/>
      <c r="Q75" s="1529"/>
      <c r="R75" s="1529"/>
      <c r="S75" s="1529"/>
      <c r="T75" s="1530"/>
    </row>
    <row r="76" spans="1:20" ht="17.25" customHeight="1">
      <c r="A76" s="35"/>
      <c r="B76" s="10" t="s">
        <v>18</v>
      </c>
      <c r="C76" s="1529"/>
      <c r="D76" s="1529"/>
      <c r="E76" s="1529"/>
      <c r="F76" s="1529"/>
      <c r="G76" s="1529"/>
      <c r="H76" s="1529"/>
      <c r="I76" s="1529"/>
      <c r="J76" s="1529"/>
      <c r="K76" s="1529"/>
      <c r="L76" s="1529"/>
      <c r="M76" s="1529"/>
      <c r="N76" s="1529"/>
      <c r="O76" s="1529"/>
      <c r="P76" s="1529"/>
      <c r="Q76" s="1529"/>
      <c r="R76" s="1529"/>
      <c r="S76" s="1529"/>
      <c r="T76" s="1530"/>
    </row>
    <row r="77" spans="1:20" ht="17.25" customHeight="1">
      <c r="A77" s="36"/>
      <c r="B77" s="28" t="s">
        <v>19</v>
      </c>
      <c r="C77" s="1570"/>
      <c r="D77" s="1570"/>
      <c r="E77" s="1570"/>
      <c r="F77" s="1570"/>
      <c r="G77" s="1570"/>
      <c r="H77" s="1570"/>
      <c r="I77" s="1570"/>
      <c r="J77" s="1570"/>
      <c r="K77" s="1570"/>
      <c r="L77" s="1570"/>
      <c r="M77" s="1570"/>
      <c r="N77" s="1570"/>
      <c r="O77" s="1570"/>
      <c r="P77" s="1570"/>
      <c r="Q77" s="1570"/>
      <c r="R77" s="1570"/>
      <c r="S77" s="1570"/>
      <c r="T77" s="1571"/>
    </row>
    <row r="78" spans="1:20" ht="17.25" customHeight="1">
      <c r="A78" s="15" t="s">
        <v>178</v>
      </c>
      <c r="B78" s="1179" t="s">
        <v>706</v>
      </c>
      <c r="C78" s="1179"/>
      <c r="D78" s="1179"/>
      <c r="E78" s="1179"/>
      <c r="F78" s="1179"/>
      <c r="G78" s="1179"/>
      <c r="H78" s="1179"/>
      <c r="I78" s="1179"/>
      <c r="J78" s="1179"/>
      <c r="K78" s="1179"/>
      <c r="L78" s="1179"/>
      <c r="M78" s="1179"/>
      <c r="N78" s="1179"/>
      <c r="O78" s="1179"/>
      <c r="P78" s="1179"/>
      <c r="Q78" s="1179"/>
      <c r="R78" s="1179"/>
      <c r="S78" s="1179"/>
      <c r="T78" s="1173"/>
    </row>
    <row r="79" spans="1:20" ht="17.25" customHeight="1">
      <c r="A79" s="15" t="s">
        <v>183</v>
      </c>
      <c r="B79" s="1179" t="s">
        <v>671</v>
      </c>
      <c r="C79" s="1179"/>
      <c r="D79" s="1179"/>
      <c r="E79" s="1179"/>
      <c r="F79" s="1179"/>
      <c r="G79" s="1179"/>
      <c r="H79" s="1179"/>
      <c r="I79" s="1179"/>
      <c r="J79" s="1179"/>
      <c r="K79" s="1179"/>
      <c r="L79" s="1179"/>
      <c r="M79" s="1179"/>
      <c r="N79" s="1179"/>
      <c r="O79" s="1179"/>
      <c r="P79" s="1179"/>
      <c r="Q79" s="1179"/>
      <c r="R79" s="1179"/>
      <c r="S79" s="1179"/>
      <c r="T79" s="1173"/>
    </row>
    <row r="80" spans="1:20" ht="17.25" customHeight="1">
      <c r="A80" s="35"/>
      <c r="B80" s="10"/>
      <c r="C80" s="1242" t="s">
        <v>672</v>
      </c>
      <c r="D80" s="1242"/>
      <c r="E80" s="1242"/>
      <c r="F80" s="1242"/>
      <c r="G80" s="1242"/>
      <c r="H80" s="1242"/>
      <c r="I80" s="1242"/>
      <c r="J80" s="1242"/>
      <c r="K80" s="1242"/>
      <c r="L80" s="1242"/>
      <c r="M80" s="1242"/>
      <c r="N80" s="1242"/>
      <c r="O80" s="1242"/>
      <c r="P80" s="1242"/>
      <c r="Q80" s="1242"/>
      <c r="R80" s="1242"/>
      <c r="S80" s="1242"/>
      <c r="T80" s="1566"/>
    </row>
    <row r="81" spans="1:20" ht="17.100000000000001" customHeight="1">
      <c r="A81" s="35"/>
      <c r="C81" s="1549" t="str">
        <f>IF(①海外研修実施希望申込書!D7=①海外研修実施希望申込書!P1,'⑤海外研修実施計画の概要（新興国）'!B17,'⑤海外研修実施計画の概要 (ゼロエミ)'!B17)</f>
        <v>納期遅れ、品質不良などの製造工程における課題の原因の一つに、各職場における計画的な生産に対する意識の低さが挙げられている。そこで、現場リーダーに対して生産管理の必要性を理解してさせ、生産計画作成における基本的な考え方を習得させる。</v>
      </c>
      <c r="D81" s="1549"/>
      <c r="E81" s="1549"/>
      <c r="F81" s="1549"/>
      <c r="G81" s="1549"/>
      <c r="H81" s="1549"/>
      <c r="I81" s="1549"/>
      <c r="J81" s="1549"/>
      <c r="K81" s="1549"/>
      <c r="L81" s="1549"/>
      <c r="M81" s="1549"/>
      <c r="N81" s="1549"/>
      <c r="O81" s="1549"/>
      <c r="P81" s="1549"/>
      <c r="Q81" s="1549"/>
      <c r="R81" s="1549"/>
      <c r="S81" s="1549"/>
      <c r="T81" s="1550"/>
    </row>
    <row r="82" spans="1:20" ht="17.100000000000001" customHeight="1">
      <c r="A82" s="35"/>
      <c r="C82" s="1549"/>
      <c r="D82" s="1549"/>
      <c r="E82" s="1549"/>
      <c r="F82" s="1549"/>
      <c r="G82" s="1549"/>
      <c r="H82" s="1549"/>
      <c r="I82" s="1549"/>
      <c r="J82" s="1549"/>
      <c r="K82" s="1549"/>
      <c r="L82" s="1549"/>
      <c r="M82" s="1549"/>
      <c r="N82" s="1549"/>
      <c r="O82" s="1549"/>
      <c r="P82" s="1549"/>
      <c r="Q82" s="1549"/>
      <c r="R82" s="1549"/>
      <c r="S82" s="1549"/>
      <c r="T82" s="1550"/>
    </row>
    <row r="83" spans="1:20" ht="17.25" customHeight="1">
      <c r="A83" s="35"/>
      <c r="B83" s="4"/>
      <c r="C83" s="1549"/>
      <c r="D83" s="1549"/>
      <c r="E83" s="1549"/>
      <c r="F83" s="1549"/>
      <c r="G83" s="1549"/>
      <c r="H83" s="1549"/>
      <c r="I83" s="1549"/>
      <c r="J83" s="1549"/>
      <c r="K83" s="1549"/>
      <c r="L83" s="1549"/>
      <c r="M83" s="1549"/>
      <c r="N83" s="1549"/>
      <c r="O83" s="1549"/>
      <c r="P83" s="1549"/>
      <c r="Q83" s="1549"/>
      <c r="R83" s="1549"/>
      <c r="S83" s="1549"/>
      <c r="T83" s="1550"/>
    </row>
    <row r="84" spans="1:20" ht="17.25" customHeight="1">
      <c r="A84" s="35"/>
      <c r="B84" s="10"/>
      <c r="C84" s="1242" t="s">
        <v>673</v>
      </c>
      <c r="D84" s="1242"/>
      <c r="E84" s="1242"/>
      <c r="F84" s="1242"/>
      <c r="G84" s="1242"/>
      <c r="H84" s="1242"/>
      <c r="I84" s="1242"/>
      <c r="J84" s="1242"/>
      <c r="K84" s="1242"/>
      <c r="L84" s="1242"/>
      <c r="M84" s="1242"/>
      <c r="N84" s="1242"/>
      <c r="O84" s="1242"/>
      <c r="P84" s="1242"/>
      <c r="Q84" s="1242"/>
      <c r="R84" s="1242"/>
      <c r="S84" s="1242"/>
      <c r="T84" s="1566"/>
    </row>
    <row r="85" spans="1:20" ht="17.25" customHeight="1">
      <c r="A85" s="35"/>
      <c r="C85" s="1549">
        <f>IF(①海外研修実施希望申込書!D7=①海外研修実施希望申込書!P1,'⑤海外研修実施計画の概要（新興国）'!B38,'⑤海外研修実施計画の概要 (ゼロエミ)'!B38)</f>
        <v>0</v>
      </c>
      <c r="D85" s="1549"/>
      <c r="E85" s="1549"/>
      <c r="F85" s="1549"/>
      <c r="G85" s="1549"/>
      <c r="H85" s="1549"/>
      <c r="I85" s="1549"/>
      <c r="J85" s="1549"/>
      <c r="K85" s="1549"/>
      <c r="L85" s="1549"/>
      <c r="M85" s="1549"/>
      <c r="N85" s="1549"/>
      <c r="O85" s="1549"/>
      <c r="P85" s="1549"/>
      <c r="Q85" s="1549"/>
      <c r="R85" s="1549"/>
      <c r="S85" s="1549"/>
      <c r="T85" s="1550"/>
    </row>
    <row r="86" spans="1:20" ht="17.25" customHeight="1">
      <c r="A86" s="35"/>
      <c r="C86" s="1549"/>
      <c r="D86" s="1549"/>
      <c r="E86" s="1549"/>
      <c r="F86" s="1549"/>
      <c r="G86" s="1549"/>
      <c r="H86" s="1549"/>
      <c r="I86" s="1549"/>
      <c r="J86" s="1549"/>
      <c r="K86" s="1549"/>
      <c r="L86" s="1549"/>
      <c r="M86" s="1549"/>
      <c r="N86" s="1549"/>
      <c r="O86" s="1549"/>
      <c r="P86" s="1549"/>
      <c r="Q86" s="1549"/>
      <c r="R86" s="1549"/>
      <c r="S86" s="1549"/>
      <c r="T86" s="1550"/>
    </row>
    <row r="87" spans="1:20" ht="17.25" customHeight="1">
      <c r="A87" s="35"/>
      <c r="B87" s="4"/>
      <c r="C87" s="1549"/>
      <c r="D87" s="1549"/>
      <c r="E87" s="1549"/>
      <c r="F87" s="1549"/>
      <c r="G87" s="1549"/>
      <c r="H87" s="1549"/>
      <c r="I87" s="1549"/>
      <c r="J87" s="1549"/>
      <c r="K87" s="1549"/>
      <c r="L87" s="1549"/>
      <c r="M87" s="1549"/>
      <c r="N87" s="1549"/>
      <c r="O87" s="1549"/>
      <c r="P87" s="1549"/>
      <c r="Q87" s="1549"/>
      <c r="R87" s="1549"/>
      <c r="S87" s="1549"/>
      <c r="T87" s="1550"/>
    </row>
    <row r="88" spans="1:20" s="242" customFormat="1" ht="7.5" customHeight="1">
      <c r="A88" s="238"/>
      <c r="B88" s="239"/>
      <c r="C88" s="240"/>
      <c r="D88" s="240"/>
      <c r="E88" s="240"/>
      <c r="F88" s="240"/>
      <c r="G88" s="240"/>
      <c r="H88" s="240"/>
      <c r="I88" s="240"/>
      <c r="J88" s="240"/>
      <c r="K88" s="240"/>
      <c r="L88" s="240"/>
      <c r="M88" s="240"/>
      <c r="N88" s="240"/>
      <c r="O88" s="240"/>
      <c r="P88" s="240"/>
      <c r="Q88" s="240"/>
      <c r="R88" s="240"/>
      <c r="S88" s="240"/>
      <c r="T88" s="241"/>
    </row>
    <row r="89" spans="1:20" ht="17.25" customHeight="1">
      <c r="A89" s="35"/>
      <c r="B89" s="10" t="s">
        <v>674</v>
      </c>
      <c r="C89" s="1242" t="s">
        <v>675</v>
      </c>
      <c r="D89" s="1242"/>
      <c r="E89" s="1242"/>
      <c r="F89" s="1242"/>
      <c r="G89" s="1242"/>
      <c r="H89" s="1242"/>
      <c r="I89" s="1242"/>
      <c r="J89" s="1242"/>
      <c r="K89" s="1242"/>
      <c r="L89" s="1242"/>
      <c r="M89" s="1242"/>
      <c r="N89" s="1242"/>
      <c r="O89" s="1242"/>
      <c r="P89" s="1242"/>
      <c r="Q89" s="1242"/>
      <c r="R89" s="1242"/>
      <c r="S89" s="1242"/>
      <c r="T89" s="1566"/>
    </row>
    <row r="90" spans="1:20" ht="10.5" customHeight="1">
      <c r="A90" s="35"/>
      <c r="B90" s="10"/>
      <c r="C90" s="82"/>
      <c r="D90" s="82"/>
      <c r="E90" s="82"/>
      <c r="F90" s="82"/>
      <c r="G90" s="82"/>
      <c r="H90" s="82"/>
      <c r="I90" s="82"/>
      <c r="J90" s="82"/>
      <c r="K90" s="82"/>
      <c r="L90" s="82"/>
      <c r="M90" s="82"/>
      <c r="N90" s="82"/>
      <c r="O90" s="82"/>
      <c r="P90" s="82"/>
      <c r="Q90" s="82"/>
      <c r="R90" s="82"/>
      <c r="S90" s="82"/>
      <c r="T90" s="237"/>
    </row>
    <row r="91" spans="1:20" ht="22.5" customHeight="1">
      <c r="A91" s="35"/>
      <c r="B91" s="10"/>
      <c r="C91" s="243" t="s">
        <v>676</v>
      </c>
      <c r="D91" s="82"/>
      <c r="E91" s="82"/>
      <c r="F91" s="82"/>
      <c r="G91" s="82"/>
      <c r="H91" s="82"/>
      <c r="I91" s="751"/>
      <c r="J91" s="751"/>
      <c r="K91" s="751"/>
      <c r="L91" s="751"/>
      <c r="M91" s="751"/>
      <c r="N91" s="751"/>
      <c r="O91" s="751"/>
      <c r="P91" s="751"/>
      <c r="Q91" s="751"/>
      <c r="R91" s="751"/>
      <c r="S91" s="751"/>
      <c r="T91" s="752"/>
    </row>
    <row r="92" spans="1:20" ht="15.75" customHeight="1">
      <c r="A92" s="35"/>
      <c r="B92" s="10"/>
      <c r="C92" s="82"/>
      <c r="D92" s="82"/>
      <c r="E92" s="82"/>
      <c r="F92" s="82"/>
      <c r="G92" s="82"/>
      <c r="H92" s="82"/>
      <c r="I92" s="751"/>
      <c r="J92" s="751"/>
      <c r="K92" s="751"/>
      <c r="L92" s="751"/>
      <c r="M92" s="751"/>
      <c r="N92" s="751"/>
      <c r="O92" s="751"/>
      <c r="P92" s="751"/>
      <c r="Q92" s="751"/>
      <c r="R92" s="751"/>
      <c r="S92" s="751"/>
      <c r="T92" s="752"/>
    </row>
    <row r="93" spans="1:20" ht="20.100000000000001" customHeight="1">
      <c r="A93" s="35"/>
      <c r="C93" s="1561"/>
      <c r="D93" s="1562"/>
      <c r="E93" s="1562"/>
      <c r="F93" s="1562"/>
      <c r="G93" s="1562"/>
      <c r="H93" s="1562"/>
      <c r="I93" s="1562"/>
      <c r="J93" s="1562"/>
      <c r="K93" s="1562"/>
      <c r="L93" s="1562"/>
      <c r="M93" s="1562"/>
      <c r="N93" s="1562"/>
      <c r="O93" s="1562"/>
      <c r="P93" s="1562"/>
      <c r="Q93" s="1562"/>
      <c r="R93" s="1562"/>
      <c r="S93" s="1562"/>
      <c r="T93" s="1563"/>
    </row>
    <row r="94" spans="1:20" ht="20.100000000000001" customHeight="1">
      <c r="A94" s="35"/>
      <c r="B94" s="4"/>
      <c r="C94" s="1564"/>
      <c r="D94" s="1565"/>
      <c r="E94" s="1565"/>
      <c r="F94" s="1565"/>
      <c r="G94" s="1565"/>
      <c r="H94" s="1565"/>
      <c r="I94" s="1565"/>
      <c r="J94" s="1565"/>
      <c r="K94" s="1565"/>
      <c r="L94" s="1565"/>
      <c r="M94" s="1565"/>
      <c r="N94" s="1565"/>
      <c r="O94" s="1565"/>
      <c r="P94" s="1565"/>
      <c r="Q94" s="1565"/>
      <c r="R94" s="1565"/>
      <c r="S94" s="1565"/>
      <c r="T94" s="1552"/>
    </row>
    <row r="95" spans="1:20" s="242" customFormat="1" ht="17.25" customHeight="1">
      <c r="A95" s="238"/>
      <c r="B95" s="239"/>
      <c r="C95" s="240"/>
      <c r="D95" s="240"/>
      <c r="E95" s="240"/>
      <c r="F95" s="240"/>
      <c r="G95" s="240"/>
      <c r="H95" s="240"/>
      <c r="I95" s="240"/>
      <c r="J95" s="240"/>
      <c r="K95" s="240"/>
      <c r="L95" s="240"/>
      <c r="M95" s="240"/>
      <c r="N95" s="240"/>
      <c r="O95" s="240"/>
      <c r="P95" s="240"/>
      <c r="Q95" s="240"/>
      <c r="R95" s="240"/>
      <c r="S95" s="240"/>
      <c r="T95" s="241"/>
    </row>
    <row r="96" spans="1:20" ht="17.25" customHeight="1">
      <c r="A96" s="35"/>
      <c r="B96" s="10" t="s">
        <v>18</v>
      </c>
      <c r="C96" s="1242" t="s">
        <v>677</v>
      </c>
      <c r="D96" s="1242"/>
      <c r="E96" s="1242"/>
      <c r="F96" s="1242"/>
      <c r="G96" s="1242"/>
      <c r="H96" s="1242"/>
      <c r="I96" s="1242"/>
      <c r="J96" s="1242"/>
      <c r="K96" s="1242"/>
      <c r="L96" s="1242"/>
      <c r="M96" s="1242"/>
      <c r="N96" s="1242"/>
      <c r="O96" s="1242"/>
      <c r="P96" s="1242"/>
      <c r="Q96" s="1242"/>
      <c r="R96" s="1242"/>
      <c r="S96" s="1242"/>
      <c r="T96" s="1566"/>
    </row>
    <row r="97" spans="1:20" ht="17.25" customHeight="1">
      <c r="A97" s="35"/>
      <c r="B97" s="10"/>
      <c r="C97" s="82"/>
      <c r="D97" s="82"/>
      <c r="E97" s="82"/>
      <c r="F97" s="82"/>
      <c r="G97" s="82"/>
      <c r="H97" s="82"/>
      <c r="I97" s="82"/>
      <c r="J97" s="82"/>
      <c r="K97" s="82"/>
      <c r="L97" s="82"/>
      <c r="M97" s="82"/>
      <c r="N97" s="82"/>
      <c r="O97" s="82"/>
      <c r="P97" s="82"/>
      <c r="Q97" s="82"/>
      <c r="R97" s="82"/>
      <c r="S97" s="82"/>
      <c r="T97" s="237"/>
    </row>
    <row r="98" spans="1:20" ht="39" customHeight="1">
      <c r="A98" s="35"/>
      <c r="B98" s="10"/>
      <c r="C98" s="243" t="s">
        <v>676</v>
      </c>
      <c r="D98" s="82"/>
      <c r="E98" s="82"/>
      <c r="F98" s="82"/>
      <c r="G98" s="82"/>
      <c r="H98" s="82"/>
      <c r="I98" s="751"/>
      <c r="J98" s="751"/>
      <c r="K98" s="751"/>
      <c r="L98" s="751"/>
      <c r="M98" s="751"/>
      <c r="N98" s="751"/>
      <c r="O98" s="751"/>
      <c r="P98" s="751"/>
      <c r="Q98" s="751"/>
      <c r="R98" s="751"/>
      <c r="S98" s="751"/>
      <c r="T98" s="752"/>
    </row>
    <row r="99" spans="1:20" ht="20.100000000000001" customHeight="1">
      <c r="A99" s="35"/>
      <c r="C99" s="1561"/>
      <c r="D99" s="1562"/>
      <c r="E99" s="1562"/>
      <c r="F99" s="1562"/>
      <c r="G99" s="1562"/>
      <c r="H99" s="1562"/>
      <c r="I99" s="1562"/>
      <c r="J99" s="1562"/>
      <c r="K99" s="1562"/>
      <c r="L99" s="1562"/>
      <c r="M99" s="1562"/>
      <c r="N99" s="1562"/>
      <c r="O99" s="1562"/>
      <c r="P99" s="1562"/>
      <c r="Q99" s="1562"/>
      <c r="R99" s="1562"/>
      <c r="S99" s="1562"/>
      <c r="T99" s="1563"/>
    </row>
    <row r="100" spans="1:20" ht="20.100000000000001" customHeight="1">
      <c r="A100" s="35"/>
      <c r="B100" s="4"/>
      <c r="C100" s="1564"/>
      <c r="D100" s="1565"/>
      <c r="E100" s="1565"/>
      <c r="F100" s="1565"/>
      <c r="G100" s="1565"/>
      <c r="H100" s="1565"/>
      <c r="I100" s="1565"/>
      <c r="J100" s="1565"/>
      <c r="K100" s="1565"/>
      <c r="L100" s="1565"/>
      <c r="M100" s="1565"/>
      <c r="N100" s="1565"/>
      <c r="O100" s="1565"/>
      <c r="P100" s="1565"/>
      <c r="Q100" s="1565"/>
      <c r="R100" s="1565"/>
      <c r="S100" s="1565"/>
      <c r="T100" s="1552"/>
    </row>
    <row r="101" spans="1:20" ht="17.100000000000001" customHeight="1">
      <c r="A101" s="35"/>
      <c r="B101" s="4"/>
      <c r="C101" s="210"/>
      <c r="D101" s="210"/>
      <c r="E101" s="210"/>
      <c r="F101" s="210"/>
      <c r="G101" s="210"/>
      <c r="H101" s="210"/>
      <c r="I101" s="210"/>
      <c r="J101" s="210"/>
      <c r="K101" s="210"/>
      <c r="L101" s="210"/>
      <c r="M101" s="210"/>
      <c r="N101" s="210"/>
      <c r="O101" s="210"/>
      <c r="P101" s="210"/>
      <c r="Q101" s="210"/>
      <c r="R101" s="210"/>
      <c r="S101" s="210"/>
      <c r="T101" s="211"/>
    </row>
    <row r="102" spans="1:20" ht="17.25" customHeight="1">
      <c r="A102" s="35"/>
      <c r="B102" s="10" t="s">
        <v>19</v>
      </c>
      <c r="C102" s="1242" t="s">
        <v>678</v>
      </c>
      <c r="D102" s="1242"/>
      <c r="E102" s="1242"/>
      <c r="F102" s="1242"/>
      <c r="G102" s="1242"/>
      <c r="H102" s="1242"/>
      <c r="I102" s="1242"/>
      <c r="J102" s="1242"/>
      <c r="K102" s="1242"/>
      <c r="L102" s="1242"/>
      <c r="M102" s="1242"/>
      <c r="N102" s="1242"/>
      <c r="O102" s="1242"/>
      <c r="P102" s="1242"/>
      <c r="Q102" s="1242"/>
      <c r="R102" s="1242"/>
      <c r="S102" s="1242"/>
      <c r="T102" s="1566"/>
    </row>
    <row r="103" spans="1:20" ht="30" customHeight="1">
      <c r="A103" s="35"/>
      <c r="B103" s="10"/>
      <c r="C103" s="243" t="s">
        <v>676</v>
      </c>
      <c r="D103" s="82"/>
      <c r="E103" s="82"/>
      <c r="F103" s="82"/>
      <c r="G103" s="82"/>
      <c r="H103" s="82"/>
      <c r="I103" s="751"/>
      <c r="J103" s="751"/>
      <c r="K103" s="751"/>
      <c r="L103" s="751"/>
      <c r="M103" s="751"/>
      <c r="N103" s="751"/>
      <c r="O103" s="751"/>
      <c r="P103" s="751"/>
      <c r="Q103" s="751"/>
      <c r="R103" s="751"/>
      <c r="S103" s="751"/>
      <c r="T103" s="752"/>
    </row>
    <row r="104" spans="1:20" ht="20.100000000000001" customHeight="1">
      <c r="A104" s="35"/>
      <c r="C104" s="1561"/>
      <c r="D104" s="1562"/>
      <c r="E104" s="1562"/>
      <c r="F104" s="1562"/>
      <c r="G104" s="1562"/>
      <c r="H104" s="1562"/>
      <c r="I104" s="1562"/>
      <c r="J104" s="1562"/>
      <c r="K104" s="1562"/>
      <c r="L104" s="1562"/>
      <c r="M104" s="1562"/>
      <c r="N104" s="1562"/>
      <c r="O104" s="1562"/>
      <c r="P104" s="1562"/>
      <c r="Q104" s="1562"/>
      <c r="R104" s="1562"/>
      <c r="S104" s="1562"/>
      <c r="T104" s="1563"/>
    </row>
    <row r="105" spans="1:20" ht="20.100000000000001" customHeight="1">
      <c r="A105" s="35"/>
      <c r="B105" s="4"/>
      <c r="C105" s="1564"/>
      <c r="D105" s="1565"/>
      <c r="E105" s="1565"/>
      <c r="F105" s="1565"/>
      <c r="G105" s="1565"/>
      <c r="H105" s="1565"/>
      <c r="I105" s="1565"/>
      <c r="J105" s="1565"/>
      <c r="K105" s="1565"/>
      <c r="L105" s="1565"/>
      <c r="M105" s="1565"/>
      <c r="N105" s="1565"/>
      <c r="O105" s="1565"/>
      <c r="P105" s="1565"/>
      <c r="Q105" s="1565"/>
      <c r="R105" s="1565"/>
      <c r="S105" s="1565"/>
      <c r="T105" s="1552"/>
    </row>
    <row r="106" spans="1:20" ht="17.25" customHeight="1">
      <c r="A106" s="35"/>
      <c r="B106" s="4"/>
      <c r="C106" s="210"/>
      <c r="D106" s="210"/>
      <c r="E106" s="210"/>
      <c r="F106" s="210"/>
      <c r="G106" s="210"/>
      <c r="H106" s="210"/>
      <c r="I106" s="210"/>
      <c r="J106" s="210"/>
      <c r="K106" s="210"/>
      <c r="L106" s="210"/>
      <c r="M106" s="210"/>
      <c r="N106" s="210"/>
      <c r="O106" s="210"/>
      <c r="P106" s="210"/>
      <c r="Q106" s="210"/>
      <c r="R106" s="210"/>
      <c r="S106" s="210"/>
      <c r="T106" s="211"/>
    </row>
    <row r="107" spans="1:20" ht="17.25" customHeight="1">
      <c r="A107" s="35"/>
      <c r="B107" s="10" t="s">
        <v>146</v>
      </c>
      <c r="C107" s="1242" t="s">
        <v>679</v>
      </c>
      <c r="D107" s="1242"/>
      <c r="E107" s="1242"/>
      <c r="F107" s="1242"/>
      <c r="G107" s="1242"/>
      <c r="H107" s="1242"/>
      <c r="I107" s="1242"/>
      <c r="J107" s="1242"/>
      <c r="K107" s="1242"/>
      <c r="L107" s="1242"/>
      <c r="M107" s="1242"/>
      <c r="N107" s="1242"/>
      <c r="O107" s="1242"/>
      <c r="P107" s="1242"/>
      <c r="Q107" s="1242"/>
      <c r="R107" s="1242"/>
      <c r="S107" s="1242"/>
      <c r="T107" s="1566"/>
    </row>
    <row r="108" spans="1:20" ht="17.25" customHeight="1">
      <c r="A108" s="35"/>
      <c r="B108" s="10"/>
      <c r="C108" s="82"/>
      <c r="D108" s="82"/>
      <c r="E108" s="82"/>
      <c r="F108" s="82"/>
      <c r="G108" s="82"/>
      <c r="H108" s="82"/>
      <c r="I108" s="82"/>
      <c r="J108" s="82"/>
      <c r="K108" s="82"/>
      <c r="L108" s="82"/>
      <c r="M108" s="82"/>
      <c r="N108" s="82"/>
      <c r="O108" s="82"/>
      <c r="P108" s="82"/>
      <c r="Q108" s="82"/>
      <c r="R108" s="82"/>
      <c r="S108" s="82"/>
      <c r="T108" s="237"/>
    </row>
    <row r="109" spans="1:20" ht="38.1" customHeight="1">
      <c r="A109" s="35"/>
      <c r="B109" s="10"/>
      <c r="C109" s="243" t="s">
        <v>676</v>
      </c>
      <c r="D109" s="82"/>
      <c r="E109" s="82"/>
      <c r="F109" s="82"/>
      <c r="G109" s="82"/>
      <c r="H109" s="82"/>
      <c r="I109" s="751"/>
      <c r="J109" s="751"/>
      <c r="K109" s="751"/>
      <c r="L109" s="751"/>
      <c r="M109" s="751"/>
      <c r="N109" s="751"/>
      <c r="O109" s="751"/>
      <c r="P109" s="751"/>
      <c r="Q109" s="751"/>
      <c r="R109" s="751"/>
      <c r="S109" s="751"/>
      <c r="T109" s="752"/>
    </row>
    <row r="110" spans="1:20" ht="20.100000000000001" customHeight="1">
      <c r="A110" s="35"/>
      <c r="C110" s="1561"/>
      <c r="D110" s="1562"/>
      <c r="E110" s="1562"/>
      <c r="F110" s="1562"/>
      <c r="G110" s="1562"/>
      <c r="H110" s="1562"/>
      <c r="I110" s="1562"/>
      <c r="J110" s="1562"/>
      <c r="K110" s="1562"/>
      <c r="L110" s="1562"/>
      <c r="M110" s="1562"/>
      <c r="N110" s="1562"/>
      <c r="O110" s="1562"/>
      <c r="P110" s="1562"/>
      <c r="Q110" s="1562"/>
      <c r="R110" s="1562"/>
      <c r="S110" s="1562"/>
      <c r="T110" s="1563"/>
    </row>
    <row r="111" spans="1:20" ht="20.100000000000001" customHeight="1">
      <c r="A111" s="35"/>
      <c r="B111" s="4"/>
      <c r="C111" s="1564"/>
      <c r="D111" s="1565"/>
      <c r="E111" s="1565"/>
      <c r="F111" s="1565"/>
      <c r="G111" s="1565"/>
      <c r="H111" s="1565"/>
      <c r="I111" s="1565"/>
      <c r="J111" s="1565"/>
      <c r="K111" s="1565"/>
      <c r="L111" s="1565"/>
      <c r="M111" s="1565"/>
      <c r="N111" s="1565"/>
      <c r="O111" s="1565"/>
      <c r="P111" s="1565"/>
      <c r="Q111" s="1565"/>
      <c r="R111" s="1565"/>
      <c r="S111" s="1565"/>
      <c r="T111" s="1552"/>
    </row>
    <row r="112" spans="1:20" ht="17.100000000000001" customHeight="1">
      <c r="A112" s="35"/>
      <c r="B112" s="4"/>
      <c r="C112" s="210"/>
      <c r="D112" s="210"/>
      <c r="E112" s="210"/>
      <c r="F112" s="210"/>
      <c r="G112" s="210"/>
      <c r="H112" s="210"/>
      <c r="I112" s="210"/>
      <c r="J112" s="210"/>
      <c r="K112" s="210"/>
      <c r="L112" s="210"/>
      <c r="M112" s="210"/>
      <c r="N112" s="210"/>
      <c r="O112" s="210"/>
      <c r="P112" s="210"/>
      <c r="Q112" s="210"/>
      <c r="R112" s="210"/>
      <c r="S112" s="210"/>
      <c r="T112" s="211"/>
    </row>
    <row r="113" spans="1:20" ht="17.25" customHeight="1">
      <c r="A113" s="35"/>
      <c r="B113" s="10" t="s">
        <v>306</v>
      </c>
      <c r="C113" s="1242" t="s">
        <v>624</v>
      </c>
      <c r="D113" s="1242"/>
      <c r="E113" s="1242"/>
      <c r="F113" s="1242"/>
      <c r="G113" s="1242"/>
      <c r="H113" s="1242"/>
      <c r="I113" s="1242"/>
      <c r="J113" s="1242"/>
      <c r="K113" s="1242"/>
      <c r="L113" s="1242"/>
      <c r="M113" s="1242"/>
      <c r="N113" s="1242"/>
      <c r="O113" s="1242"/>
      <c r="P113" s="1242"/>
      <c r="Q113" s="1242"/>
      <c r="R113" s="1242"/>
      <c r="S113" s="1242"/>
      <c r="T113" s="1566"/>
    </row>
    <row r="114" spans="1:20" ht="31.15" customHeight="1">
      <c r="A114" s="35"/>
      <c r="B114" s="4"/>
      <c r="C114" s="212" t="s">
        <v>0</v>
      </c>
      <c r="D114" s="1110" t="s">
        <v>625</v>
      </c>
      <c r="E114" s="1110"/>
      <c r="F114" s="1110"/>
      <c r="G114" s="1110"/>
      <c r="H114" s="1110"/>
      <c r="I114" s="1110"/>
      <c r="J114" s="1110"/>
      <c r="K114" s="1110"/>
      <c r="L114" s="1110"/>
      <c r="M114" s="1110"/>
      <c r="N114" s="1110"/>
      <c r="O114" s="1110"/>
      <c r="P114" s="1110"/>
      <c r="Q114" s="1110"/>
      <c r="R114" s="1110"/>
      <c r="S114" s="1110"/>
      <c r="T114" s="1572"/>
    </row>
    <row r="115" spans="1:20" ht="17.25" customHeight="1">
      <c r="A115" s="35"/>
      <c r="B115" s="4"/>
      <c r="C115" s="212"/>
      <c r="D115" s="1573"/>
      <c r="E115" s="1574"/>
      <c r="F115" s="1574"/>
      <c r="G115" s="1574"/>
      <c r="H115" s="1574"/>
      <c r="I115" s="1575"/>
      <c r="J115" s="210" t="s">
        <v>626</v>
      </c>
      <c r="K115" s="210"/>
      <c r="L115" s="210"/>
      <c r="M115" s="210"/>
      <c r="N115" s="210"/>
      <c r="O115" s="210"/>
      <c r="P115" s="210"/>
      <c r="Q115" s="210"/>
      <c r="R115" s="210"/>
      <c r="S115" s="210"/>
      <c r="T115" s="211"/>
    </row>
    <row r="116" spans="1:20" ht="8.1" customHeight="1">
      <c r="A116" s="35"/>
      <c r="B116" s="4"/>
      <c r="C116" s="212"/>
      <c r="D116" s="210"/>
      <c r="E116" s="210"/>
      <c r="F116" s="210"/>
      <c r="G116" s="210"/>
      <c r="H116" s="210"/>
      <c r="I116" s="210"/>
      <c r="J116" s="210"/>
      <c r="K116" s="210"/>
      <c r="L116" s="210"/>
      <c r="M116" s="210"/>
      <c r="N116" s="210"/>
      <c r="O116" s="210"/>
      <c r="P116" s="210"/>
      <c r="Q116" s="210"/>
      <c r="R116" s="210"/>
      <c r="S116" s="210"/>
      <c r="T116" s="211"/>
    </row>
    <row r="117" spans="1:20" ht="43.15" customHeight="1">
      <c r="A117" s="35"/>
      <c r="B117" s="4"/>
      <c r="C117" s="212" t="s">
        <v>1</v>
      </c>
      <c r="D117" s="1110" t="s">
        <v>627</v>
      </c>
      <c r="E117" s="1110"/>
      <c r="F117" s="1110"/>
      <c r="G117" s="1110"/>
      <c r="H117" s="1110"/>
      <c r="I117" s="1110"/>
      <c r="J117" s="1110"/>
      <c r="K117" s="1110"/>
      <c r="L117" s="1110"/>
      <c r="M117" s="1110"/>
      <c r="N117" s="1110"/>
      <c r="O117" s="1110"/>
      <c r="P117" s="1110"/>
      <c r="Q117" s="1110"/>
      <c r="R117" s="1110"/>
      <c r="S117" s="1110"/>
      <c r="T117" s="1572"/>
    </row>
    <row r="118" spans="1:20" ht="22.5" customHeight="1">
      <c r="A118" s="35"/>
      <c r="B118" s="753"/>
      <c r="C118" s="754"/>
      <c r="D118" s="754"/>
      <c r="E118" s="754"/>
      <c r="F118" s="754"/>
      <c r="G118" s="754"/>
      <c r="H118" s="754"/>
      <c r="I118" s="754"/>
      <c r="J118" s="754"/>
      <c r="K118" s="754"/>
      <c r="L118" s="754"/>
      <c r="M118" s="754"/>
      <c r="N118" s="754"/>
      <c r="O118" s="754"/>
      <c r="P118" s="754"/>
      <c r="Q118" s="754"/>
      <c r="R118" s="754"/>
      <c r="S118" s="754"/>
      <c r="T118" s="755"/>
    </row>
    <row r="119" spans="1:20" ht="13.15" customHeight="1">
      <c r="A119" s="35"/>
      <c r="B119" s="753"/>
      <c r="C119" s="754"/>
      <c r="D119" s="754"/>
      <c r="E119" s="754"/>
      <c r="F119" s="754"/>
      <c r="G119" s="754"/>
      <c r="H119" s="754"/>
      <c r="I119" s="754"/>
      <c r="J119" s="754"/>
      <c r="K119" s="754"/>
      <c r="L119" s="754"/>
      <c r="M119" s="754"/>
      <c r="N119" s="754"/>
      <c r="O119" s="754"/>
      <c r="P119" s="754"/>
      <c r="Q119" s="754"/>
      <c r="R119" s="754"/>
      <c r="S119" s="754"/>
      <c r="T119" s="755"/>
    </row>
    <row r="120" spans="1:20" ht="17.25" customHeight="1">
      <c r="A120" s="35"/>
      <c r="B120" s="4"/>
      <c r="C120" s="210"/>
      <c r="D120" s="210"/>
      <c r="E120" s="210"/>
      <c r="F120" s="210"/>
      <c r="G120" s="210"/>
      <c r="H120" s="210"/>
      <c r="I120" s="210"/>
      <c r="J120" s="210"/>
      <c r="K120" s="210"/>
      <c r="L120" s="210"/>
      <c r="M120" s="210"/>
      <c r="N120" s="210"/>
      <c r="O120" s="210"/>
      <c r="P120" s="210"/>
      <c r="Q120" s="210"/>
      <c r="R120" s="210"/>
      <c r="S120" s="653"/>
      <c r="T120" s="213" t="s">
        <v>628</v>
      </c>
    </row>
    <row r="121" spans="1:20" ht="12.6" customHeight="1">
      <c r="A121" s="35"/>
      <c r="B121" s="4"/>
      <c r="C121" s="210"/>
      <c r="D121" s="210"/>
      <c r="E121" s="210"/>
      <c r="F121" s="210"/>
      <c r="G121" s="210"/>
      <c r="H121" s="210"/>
      <c r="I121" s="210"/>
      <c r="J121" s="210"/>
      <c r="K121" s="210"/>
      <c r="L121" s="210"/>
      <c r="M121" s="210"/>
      <c r="N121" s="210"/>
      <c r="O121" s="210"/>
      <c r="P121" s="210"/>
      <c r="Q121" s="210"/>
      <c r="R121" s="210"/>
      <c r="S121" s="210"/>
      <c r="T121" s="211"/>
    </row>
    <row r="122" spans="1:20" ht="17.25" customHeight="1">
      <c r="A122" s="35"/>
      <c r="B122" s="10" t="s">
        <v>629</v>
      </c>
      <c r="C122" s="1242" t="s">
        <v>307</v>
      </c>
      <c r="D122" s="1242"/>
      <c r="E122" s="1242"/>
      <c r="F122" s="1242"/>
      <c r="G122" s="1242"/>
      <c r="H122" s="1242"/>
      <c r="I122" s="1242"/>
      <c r="J122" s="1242"/>
      <c r="K122" s="1242"/>
      <c r="L122" s="1242"/>
      <c r="M122" s="1242"/>
      <c r="N122" s="1242"/>
      <c r="O122" s="1242"/>
      <c r="P122" s="1242"/>
      <c r="Q122" s="1242"/>
      <c r="R122" s="1242"/>
      <c r="S122" s="1242"/>
      <c r="T122" s="1566"/>
    </row>
    <row r="123" spans="1:20" ht="20.100000000000001" customHeight="1">
      <c r="A123" s="35"/>
      <c r="C123" s="1561"/>
      <c r="D123" s="1562"/>
      <c r="E123" s="1562"/>
      <c r="F123" s="1562"/>
      <c r="G123" s="1562"/>
      <c r="H123" s="1562"/>
      <c r="I123" s="1562"/>
      <c r="J123" s="1562"/>
      <c r="K123" s="1562"/>
      <c r="L123" s="1562"/>
      <c r="M123" s="1562"/>
      <c r="N123" s="1562"/>
      <c r="O123" s="1562"/>
      <c r="P123" s="1562"/>
      <c r="Q123" s="1562"/>
      <c r="R123" s="1562"/>
      <c r="S123" s="1562"/>
      <c r="T123" s="1563"/>
    </row>
    <row r="124" spans="1:20" ht="20.100000000000001" customHeight="1">
      <c r="A124" s="35"/>
      <c r="C124" s="1576"/>
      <c r="D124" s="1577"/>
      <c r="E124" s="1577"/>
      <c r="F124" s="1577"/>
      <c r="G124" s="1577"/>
      <c r="H124" s="1577"/>
      <c r="I124" s="1577"/>
      <c r="J124" s="1577"/>
      <c r="K124" s="1577"/>
      <c r="L124" s="1577"/>
      <c r="M124" s="1577"/>
      <c r="N124" s="1577"/>
      <c r="O124" s="1577"/>
      <c r="P124" s="1577"/>
      <c r="Q124" s="1577"/>
      <c r="R124" s="1577"/>
      <c r="S124" s="1577"/>
      <c r="T124" s="1578"/>
    </row>
    <row r="125" spans="1:20" ht="20.100000000000001" customHeight="1">
      <c r="A125" s="36"/>
      <c r="B125" s="31"/>
      <c r="C125" s="1564"/>
      <c r="D125" s="1565"/>
      <c r="E125" s="1565"/>
      <c r="F125" s="1565"/>
      <c r="G125" s="1565"/>
      <c r="H125" s="1565"/>
      <c r="I125" s="1565"/>
      <c r="J125" s="1565"/>
      <c r="K125" s="1565"/>
      <c r="L125" s="1565"/>
      <c r="M125" s="1565"/>
      <c r="N125" s="1565"/>
      <c r="O125" s="1565"/>
      <c r="P125" s="1565"/>
      <c r="Q125" s="1565"/>
      <c r="R125" s="1565"/>
      <c r="S125" s="1565"/>
      <c r="T125" s="1552"/>
    </row>
    <row r="126" spans="1:20" ht="17.25" customHeight="1">
      <c r="A126" s="15" t="s">
        <v>312</v>
      </c>
      <c r="B126" s="1179" t="s">
        <v>308</v>
      </c>
      <c r="C126" s="1179"/>
      <c r="D126" s="1179"/>
      <c r="E126" s="1179"/>
      <c r="F126" s="1179"/>
      <c r="G126" s="1179"/>
      <c r="H126" s="1179"/>
      <c r="I126" s="1179"/>
      <c r="J126" s="1179"/>
      <c r="K126" s="1179"/>
      <c r="L126" s="1179"/>
      <c r="M126" s="1179"/>
      <c r="N126" s="1179"/>
      <c r="O126" s="1179"/>
      <c r="P126" s="1179"/>
      <c r="Q126" s="1179"/>
      <c r="R126" s="1179"/>
      <c r="S126" s="1179"/>
      <c r="T126" s="1173"/>
    </row>
    <row r="127" spans="1:20" ht="17.25" customHeight="1">
      <c r="A127" s="35"/>
      <c r="B127" s="10" t="s">
        <v>0</v>
      </c>
      <c r="C127" s="3" t="s">
        <v>974</v>
      </c>
      <c r="T127" s="27"/>
    </row>
    <row r="128" spans="1:20" ht="17.25" customHeight="1">
      <c r="A128" s="35"/>
      <c r="B128" s="10" t="s">
        <v>1</v>
      </c>
      <c r="C128" s="3" t="s">
        <v>1294</v>
      </c>
      <c r="T128" s="27"/>
    </row>
    <row r="129" spans="1:20" ht="17.25" customHeight="1">
      <c r="A129" s="35"/>
      <c r="B129" s="10" t="s">
        <v>233</v>
      </c>
      <c r="C129" s="3" t="s">
        <v>313</v>
      </c>
      <c r="T129" s="27"/>
    </row>
    <row r="130" spans="1:20" ht="17.25" customHeight="1">
      <c r="A130" s="36"/>
      <c r="B130" s="28" t="s">
        <v>241</v>
      </c>
      <c r="C130" s="29" t="s">
        <v>431</v>
      </c>
      <c r="D130" s="29"/>
      <c r="E130" s="29"/>
      <c r="F130" s="29"/>
      <c r="G130" s="29"/>
      <c r="H130" s="29"/>
      <c r="I130" s="29"/>
      <c r="J130" s="29"/>
      <c r="K130" s="29"/>
      <c r="L130" s="29"/>
      <c r="M130" s="29"/>
      <c r="N130" s="29"/>
      <c r="O130" s="29"/>
      <c r="P130" s="29"/>
      <c r="Q130" s="29"/>
      <c r="R130" s="29"/>
      <c r="S130" s="29"/>
      <c r="T130" s="12"/>
    </row>
  </sheetData>
  <mergeCells count="123">
    <mergeCell ref="C99:T100"/>
    <mergeCell ref="C102:T102"/>
    <mergeCell ref="C104:T105"/>
    <mergeCell ref="C107:T107"/>
    <mergeCell ref="B126:T126"/>
    <mergeCell ref="C72:T72"/>
    <mergeCell ref="C73:T73"/>
    <mergeCell ref="C75:T75"/>
    <mergeCell ref="C76:T76"/>
    <mergeCell ref="C77:T77"/>
    <mergeCell ref="B78:T78"/>
    <mergeCell ref="C89:T89"/>
    <mergeCell ref="C80:T80"/>
    <mergeCell ref="B79:T79"/>
    <mergeCell ref="B74:T74"/>
    <mergeCell ref="C110:T111"/>
    <mergeCell ref="C113:T113"/>
    <mergeCell ref="D114:T114"/>
    <mergeCell ref="D115:I115"/>
    <mergeCell ref="D117:T117"/>
    <mergeCell ref="C122:T122"/>
    <mergeCell ref="C123:T125"/>
    <mergeCell ref="C81:T83"/>
    <mergeCell ref="C84:T84"/>
    <mergeCell ref="C93:T94"/>
    <mergeCell ref="C96:T96"/>
    <mergeCell ref="H23:L23"/>
    <mergeCell ref="H24:L24"/>
    <mergeCell ref="N24:S24"/>
    <mergeCell ref="H25:L25"/>
    <mergeCell ref="H26:L26"/>
    <mergeCell ref="B45:T45"/>
    <mergeCell ref="D25:F25"/>
    <mergeCell ref="C69:F69"/>
    <mergeCell ref="G69:Q69"/>
    <mergeCell ref="R69:T69"/>
    <mergeCell ref="B61:T61"/>
    <mergeCell ref="H62:I62"/>
    <mergeCell ref="J62:O62"/>
    <mergeCell ref="F63:I63"/>
    <mergeCell ref="K63:P63"/>
    <mergeCell ref="B59:T60"/>
    <mergeCell ref="F41:S41"/>
    <mergeCell ref="F47:T47"/>
    <mergeCell ref="F48:T48"/>
    <mergeCell ref="F49:I49"/>
    <mergeCell ref="F51:I51"/>
    <mergeCell ref="B58:T58"/>
    <mergeCell ref="C85:T87"/>
    <mergeCell ref="A2:T2"/>
    <mergeCell ref="A4:F5"/>
    <mergeCell ref="H4:R4"/>
    <mergeCell ref="S4:T4"/>
    <mergeCell ref="H5:R5"/>
    <mergeCell ref="S5:T5"/>
    <mergeCell ref="B14:T14"/>
    <mergeCell ref="B16:T16"/>
    <mergeCell ref="B17:T18"/>
    <mergeCell ref="B15:D15"/>
    <mergeCell ref="G10:G11"/>
    <mergeCell ref="H10:T11"/>
    <mergeCell ref="B12:T12"/>
    <mergeCell ref="B13:F13"/>
    <mergeCell ref="H13:K13"/>
    <mergeCell ref="M13:O13"/>
    <mergeCell ref="F15:S15"/>
    <mergeCell ref="D21:F21"/>
    <mergeCell ref="H27:L27"/>
    <mergeCell ref="N27:S27"/>
    <mergeCell ref="F52:I52"/>
    <mergeCell ref="F53:I53"/>
    <mergeCell ref="F54:G54"/>
    <mergeCell ref="F55:G55"/>
    <mergeCell ref="F56:G56"/>
    <mergeCell ref="F57:G57"/>
    <mergeCell ref="E39:F39"/>
    <mergeCell ref="K39:N39"/>
    <mergeCell ref="F50:I50"/>
    <mergeCell ref="E20:H20"/>
    <mergeCell ref="D43:F43"/>
    <mergeCell ref="D44:F44"/>
    <mergeCell ref="G43:O43"/>
    <mergeCell ref="G44:O44"/>
    <mergeCell ref="C34:T36"/>
    <mergeCell ref="B6:F6"/>
    <mergeCell ref="H6:T6"/>
    <mergeCell ref="H7:T7"/>
    <mergeCell ref="B8:F8"/>
    <mergeCell ref="G8:G9"/>
    <mergeCell ref="H8:T9"/>
    <mergeCell ref="B32:T32"/>
    <mergeCell ref="C29:D29"/>
    <mergeCell ref="B31:F31"/>
    <mergeCell ref="C20:D20"/>
    <mergeCell ref="E29:H29"/>
    <mergeCell ref="B19:T19"/>
    <mergeCell ref="H21:L21"/>
    <mergeCell ref="H22:L22"/>
    <mergeCell ref="N22:S22"/>
    <mergeCell ref="C68:F68"/>
    <mergeCell ref="G68:Q68"/>
    <mergeCell ref="R68:T68"/>
    <mergeCell ref="N23:P23"/>
    <mergeCell ref="C71:T71"/>
    <mergeCell ref="C66:F66"/>
    <mergeCell ref="G66:Q66"/>
    <mergeCell ref="R66:T66"/>
    <mergeCell ref="C67:F67"/>
    <mergeCell ref="G67:Q67"/>
    <mergeCell ref="R67:T67"/>
    <mergeCell ref="C64:F64"/>
    <mergeCell ref="G64:Q64"/>
    <mergeCell ref="R64:T64"/>
    <mergeCell ref="C65:F65"/>
    <mergeCell ref="G65:Q65"/>
    <mergeCell ref="R65:T65"/>
    <mergeCell ref="B70:T70"/>
    <mergeCell ref="H28:L28"/>
    <mergeCell ref="N28:S28"/>
    <mergeCell ref="I30:S30"/>
    <mergeCell ref="C30:G30"/>
    <mergeCell ref="G39:I39"/>
    <mergeCell ref="O39:P39"/>
  </mergeCells>
  <phoneticPr fontId="1"/>
  <dataValidations count="1">
    <dataValidation type="list" allowBlank="1" showInputMessage="1" showErrorMessage="1" errorTitle="入力エラー" error="プルダウンより選択してください。" sqref="C42 B20 B29 G21:G28 G31 C38" xr:uid="{00000000-0002-0000-0D00-000000000000}">
      <formula1>"□,☑"</formula1>
    </dataValidation>
  </dataValidations>
  <printOptions horizontalCentered="1"/>
  <pageMargins left="0.23622047244094491" right="0.23622047244094491" top="0.74803149606299213" bottom="0.74803149606299213" header="0.31496062992125984" footer="0.31496062992125984"/>
  <pageSetup paperSize="9" scale="77" fitToHeight="0" orientation="portrait" blackAndWhite="1" r:id="rId1"/>
  <rowBreaks count="2" manualBreakCount="2">
    <brk id="60" max="19" man="1"/>
    <brk id="112" max="19" man="1"/>
  </rowBreaks>
  <drawing r:id="rId2"/>
  <legacyDrawing r:id="rId3"/>
  <mc:AlternateContent xmlns:mc="http://schemas.openxmlformats.org/markup-compatibility/2006">
    <mc:Choice Requires="x14">
      <controls>
        <mc:AlternateContent xmlns:mc="http://schemas.openxmlformats.org/markup-compatibility/2006">
          <mc:Choice Requires="x14">
            <control shapeId="75784" r:id="rId4" name="Check Box 8">
              <controlPr defaultSize="0" autoFill="0" autoLine="0" autoPict="0">
                <anchor moveWithCells="1">
                  <from>
                    <xdr:col>8</xdr:col>
                    <xdr:colOff>323850</xdr:colOff>
                    <xdr:row>90</xdr:row>
                    <xdr:rowOff>133350</xdr:rowOff>
                  </from>
                  <to>
                    <xdr:col>9</xdr:col>
                    <xdr:colOff>238125</xdr:colOff>
                    <xdr:row>92</xdr:row>
                    <xdr:rowOff>19050</xdr:rowOff>
                  </to>
                </anchor>
              </controlPr>
            </control>
          </mc:Choice>
        </mc:AlternateContent>
        <mc:AlternateContent xmlns:mc="http://schemas.openxmlformats.org/markup-compatibility/2006">
          <mc:Choice Requires="x14">
            <control shapeId="75785" r:id="rId5" name="Check Box 9">
              <controlPr defaultSize="0" autoFill="0" autoLine="0" autoPict="0">
                <anchor moveWithCells="1">
                  <from>
                    <xdr:col>9</xdr:col>
                    <xdr:colOff>161925</xdr:colOff>
                    <xdr:row>90</xdr:row>
                    <xdr:rowOff>152400</xdr:rowOff>
                  </from>
                  <to>
                    <xdr:col>11</xdr:col>
                    <xdr:colOff>76200</xdr:colOff>
                    <xdr:row>92</xdr:row>
                    <xdr:rowOff>9525</xdr:rowOff>
                  </to>
                </anchor>
              </controlPr>
            </control>
          </mc:Choice>
        </mc:AlternateContent>
        <mc:AlternateContent xmlns:mc="http://schemas.openxmlformats.org/markup-compatibility/2006">
          <mc:Choice Requires="x14">
            <control shapeId="75786" r:id="rId6" name="Check Box 10">
              <controlPr defaultSize="0" autoFill="0" autoLine="0" autoPict="0">
                <anchor moveWithCells="1">
                  <from>
                    <xdr:col>11</xdr:col>
                    <xdr:colOff>57150</xdr:colOff>
                    <xdr:row>90</xdr:row>
                    <xdr:rowOff>133350</xdr:rowOff>
                  </from>
                  <to>
                    <xdr:col>13</xdr:col>
                    <xdr:colOff>0</xdr:colOff>
                    <xdr:row>92</xdr:row>
                    <xdr:rowOff>28575</xdr:rowOff>
                  </to>
                </anchor>
              </controlPr>
            </control>
          </mc:Choice>
        </mc:AlternateContent>
        <mc:AlternateContent xmlns:mc="http://schemas.openxmlformats.org/markup-compatibility/2006">
          <mc:Choice Requires="x14">
            <control shapeId="75787" r:id="rId7" name="Check Box 11">
              <controlPr defaultSize="0" autoFill="0" autoLine="0" autoPict="0">
                <anchor moveWithCells="1">
                  <from>
                    <xdr:col>13</xdr:col>
                    <xdr:colOff>38100</xdr:colOff>
                    <xdr:row>90</xdr:row>
                    <xdr:rowOff>123825</xdr:rowOff>
                  </from>
                  <to>
                    <xdr:col>14</xdr:col>
                    <xdr:colOff>161925</xdr:colOff>
                    <xdr:row>92</xdr:row>
                    <xdr:rowOff>47625</xdr:rowOff>
                  </to>
                </anchor>
              </controlPr>
            </control>
          </mc:Choice>
        </mc:AlternateContent>
        <mc:AlternateContent xmlns:mc="http://schemas.openxmlformats.org/markup-compatibility/2006">
          <mc:Choice Requires="x14">
            <control shapeId="75788" r:id="rId8" name="Check Box 12">
              <controlPr defaultSize="0" autoFill="0" autoLine="0" autoPict="0">
                <anchor moveWithCells="1">
                  <from>
                    <xdr:col>14</xdr:col>
                    <xdr:colOff>200025</xdr:colOff>
                    <xdr:row>90</xdr:row>
                    <xdr:rowOff>142875</xdr:rowOff>
                  </from>
                  <to>
                    <xdr:col>15</xdr:col>
                    <xdr:colOff>476250</xdr:colOff>
                    <xdr:row>92</xdr:row>
                    <xdr:rowOff>47625</xdr:rowOff>
                  </to>
                </anchor>
              </controlPr>
            </control>
          </mc:Choice>
        </mc:AlternateContent>
        <mc:AlternateContent xmlns:mc="http://schemas.openxmlformats.org/markup-compatibility/2006">
          <mc:Choice Requires="x14">
            <control shapeId="75804" r:id="rId9" name="Check Box 28">
              <controlPr defaultSize="0" autoFill="0" autoLine="0" autoPict="0">
                <anchor moveWithCells="1">
                  <from>
                    <xdr:col>17</xdr:col>
                    <xdr:colOff>171450</xdr:colOff>
                    <xdr:row>117</xdr:row>
                    <xdr:rowOff>66675</xdr:rowOff>
                  </from>
                  <to>
                    <xdr:col>19</xdr:col>
                    <xdr:colOff>247650</xdr:colOff>
                    <xdr:row>118</xdr:row>
                    <xdr:rowOff>114300</xdr:rowOff>
                  </to>
                </anchor>
              </controlPr>
            </control>
          </mc:Choice>
        </mc:AlternateContent>
        <mc:AlternateContent xmlns:mc="http://schemas.openxmlformats.org/markup-compatibility/2006">
          <mc:Choice Requires="x14">
            <control shapeId="75805" r:id="rId10" name="Check Box 29">
              <controlPr defaultSize="0" autoFill="0" autoLine="0" autoPict="0">
                <anchor moveWithCells="1">
                  <from>
                    <xdr:col>15</xdr:col>
                    <xdr:colOff>285750</xdr:colOff>
                    <xdr:row>117</xdr:row>
                    <xdr:rowOff>66675</xdr:rowOff>
                  </from>
                  <to>
                    <xdr:col>17</xdr:col>
                    <xdr:colOff>152400</xdr:colOff>
                    <xdr:row>118</xdr:row>
                    <xdr:rowOff>133350</xdr:rowOff>
                  </to>
                </anchor>
              </controlPr>
            </control>
          </mc:Choice>
        </mc:AlternateContent>
        <mc:AlternateContent xmlns:mc="http://schemas.openxmlformats.org/markup-compatibility/2006">
          <mc:Choice Requires="x14">
            <control shapeId="75806" r:id="rId11" name="Check Box 30">
              <controlPr defaultSize="0" autoFill="0" autoLine="0" autoPict="0">
                <anchor moveWithCells="1">
                  <from>
                    <xdr:col>11</xdr:col>
                    <xdr:colOff>171450</xdr:colOff>
                    <xdr:row>117</xdr:row>
                    <xdr:rowOff>66675</xdr:rowOff>
                  </from>
                  <to>
                    <xdr:col>15</xdr:col>
                    <xdr:colOff>209550</xdr:colOff>
                    <xdr:row>118</xdr:row>
                    <xdr:rowOff>133350</xdr:rowOff>
                  </to>
                </anchor>
              </controlPr>
            </control>
          </mc:Choice>
        </mc:AlternateContent>
        <mc:AlternateContent xmlns:mc="http://schemas.openxmlformats.org/markup-compatibility/2006">
          <mc:Choice Requires="x14">
            <control shapeId="75807" r:id="rId12" name="Check Box 31">
              <controlPr defaultSize="0" autoFill="0" autoLine="0" autoPict="0">
                <anchor moveWithCells="1">
                  <from>
                    <xdr:col>8</xdr:col>
                    <xdr:colOff>133350</xdr:colOff>
                    <xdr:row>117</xdr:row>
                    <xdr:rowOff>57150</xdr:rowOff>
                  </from>
                  <to>
                    <xdr:col>11</xdr:col>
                    <xdr:colOff>76200</xdr:colOff>
                    <xdr:row>118</xdr:row>
                    <xdr:rowOff>133350</xdr:rowOff>
                  </to>
                </anchor>
              </controlPr>
            </control>
          </mc:Choice>
        </mc:AlternateContent>
        <mc:AlternateContent xmlns:mc="http://schemas.openxmlformats.org/markup-compatibility/2006">
          <mc:Choice Requires="x14">
            <control shapeId="75808" r:id="rId13" name="Check Box 32">
              <controlPr defaultSize="0" autoFill="0" autoLine="0" autoPict="0">
                <anchor moveWithCells="1">
                  <from>
                    <xdr:col>5</xdr:col>
                    <xdr:colOff>19050</xdr:colOff>
                    <xdr:row>117</xdr:row>
                    <xdr:rowOff>57150</xdr:rowOff>
                  </from>
                  <to>
                    <xdr:col>8</xdr:col>
                    <xdr:colOff>95250</xdr:colOff>
                    <xdr:row>118</xdr:row>
                    <xdr:rowOff>114300</xdr:rowOff>
                  </to>
                </anchor>
              </controlPr>
            </control>
          </mc:Choice>
        </mc:AlternateContent>
        <mc:AlternateContent xmlns:mc="http://schemas.openxmlformats.org/markup-compatibility/2006">
          <mc:Choice Requires="x14">
            <control shapeId="75809" r:id="rId14" name="Check Box 33">
              <controlPr defaultSize="0" autoFill="0" autoLine="0" autoPict="0">
                <anchor moveWithCells="1">
                  <from>
                    <xdr:col>1</xdr:col>
                    <xdr:colOff>142875</xdr:colOff>
                    <xdr:row>117</xdr:row>
                    <xdr:rowOff>66675</xdr:rowOff>
                  </from>
                  <to>
                    <xdr:col>5</xdr:col>
                    <xdr:colOff>142875</xdr:colOff>
                    <xdr:row>118</xdr:row>
                    <xdr:rowOff>95250</xdr:rowOff>
                  </to>
                </anchor>
              </controlPr>
            </control>
          </mc:Choice>
        </mc:AlternateContent>
        <mc:AlternateContent xmlns:mc="http://schemas.openxmlformats.org/markup-compatibility/2006">
          <mc:Choice Requires="x14">
            <control shapeId="75817" r:id="rId15" name="Check Box 41">
              <controlPr defaultSize="0" autoFill="0" autoLine="0" autoPict="0">
                <anchor moveWithCells="1">
                  <from>
                    <xdr:col>15</xdr:col>
                    <xdr:colOff>409575</xdr:colOff>
                    <xdr:row>90</xdr:row>
                    <xdr:rowOff>142875</xdr:rowOff>
                  </from>
                  <to>
                    <xdr:col>16</xdr:col>
                    <xdr:colOff>276225</xdr:colOff>
                    <xdr:row>92</xdr:row>
                    <xdr:rowOff>28575</xdr:rowOff>
                  </to>
                </anchor>
              </controlPr>
            </control>
          </mc:Choice>
        </mc:AlternateContent>
        <mc:AlternateContent xmlns:mc="http://schemas.openxmlformats.org/markup-compatibility/2006">
          <mc:Choice Requires="x14">
            <control shapeId="75818" r:id="rId16" name="Check Box 42">
              <controlPr defaultSize="0" autoFill="0" autoLine="0" autoPict="0">
                <anchor moveWithCells="1">
                  <from>
                    <xdr:col>16</xdr:col>
                    <xdr:colOff>200025</xdr:colOff>
                    <xdr:row>90</xdr:row>
                    <xdr:rowOff>161925</xdr:rowOff>
                  </from>
                  <to>
                    <xdr:col>17</xdr:col>
                    <xdr:colOff>19050</xdr:colOff>
                    <xdr:row>92</xdr:row>
                    <xdr:rowOff>19050</xdr:rowOff>
                  </to>
                </anchor>
              </controlPr>
            </control>
          </mc:Choice>
        </mc:AlternateContent>
        <mc:AlternateContent xmlns:mc="http://schemas.openxmlformats.org/markup-compatibility/2006">
          <mc:Choice Requires="x14">
            <control shapeId="75819" r:id="rId17" name="Check Box 43">
              <controlPr defaultSize="0" autoFill="0" autoLine="0" autoPict="0">
                <anchor moveWithCells="1">
                  <from>
                    <xdr:col>17</xdr:col>
                    <xdr:colOff>9525</xdr:colOff>
                    <xdr:row>90</xdr:row>
                    <xdr:rowOff>142875</xdr:rowOff>
                  </from>
                  <to>
                    <xdr:col>17</xdr:col>
                    <xdr:colOff>466725</xdr:colOff>
                    <xdr:row>92</xdr:row>
                    <xdr:rowOff>28575</xdr:rowOff>
                  </to>
                </anchor>
              </controlPr>
            </control>
          </mc:Choice>
        </mc:AlternateContent>
        <mc:AlternateContent xmlns:mc="http://schemas.openxmlformats.org/markup-compatibility/2006">
          <mc:Choice Requires="x14">
            <control shapeId="75820" r:id="rId18" name="Check Box 44">
              <controlPr defaultSize="0" autoFill="0" autoLine="0" autoPict="0">
                <anchor moveWithCells="1">
                  <from>
                    <xdr:col>17</xdr:col>
                    <xdr:colOff>476250</xdr:colOff>
                    <xdr:row>90</xdr:row>
                    <xdr:rowOff>142875</xdr:rowOff>
                  </from>
                  <to>
                    <xdr:col>18</xdr:col>
                    <xdr:colOff>438150</xdr:colOff>
                    <xdr:row>92</xdr:row>
                    <xdr:rowOff>57150</xdr:rowOff>
                  </to>
                </anchor>
              </controlPr>
            </control>
          </mc:Choice>
        </mc:AlternateContent>
        <mc:AlternateContent xmlns:mc="http://schemas.openxmlformats.org/markup-compatibility/2006">
          <mc:Choice Requires="x14">
            <control shapeId="75821" r:id="rId19" name="Check Box 45">
              <controlPr defaultSize="0" autoFill="0" autoLine="0" autoPict="0">
                <anchor moveWithCells="1">
                  <from>
                    <xdr:col>18</xdr:col>
                    <xdr:colOff>361950</xdr:colOff>
                    <xdr:row>90</xdr:row>
                    <xdr:rowOff>161925</xdr:rowOff>
                  </from>
                  <to>
                    <xdr:col>19</xdr:col>
                    <xdr:colOff>361950</xdr:colOff>
                    <xdr:row>92</xdr:row>
                    <xdr:rowOff>57150</xdr:rowOff>
                  </to>
                </anchor>
              </controlPr>
            </control>
          </mc:Choice>
        </mc:AlternateContent>
        <mc:AlternateContent xmlns:mc="http://schemas.openxmlformats.org/markup-compatibility/2006">
          <mc:Choice Requires="x14">
            <control shapeId="75822" r:id="rId20" name="Check Box 46">
              <controlPr defaultSize="0" autoFill="0" autoLine="0" autoPict="0">
                <anchor moveWithCells="1">
                  <from>
                    <xdr:col>8</xdr:col>
                    <xdr:colOff>323850</xdr:colOff>
                    <xdr:row>97</xdr:row>
                    <xdr:rowOff>133350</xdr:rowOff>
                  </from>
                  <to>
                    <xdr:col>9</xdr:col>
                    <xdr:colOff>247650</xdr:colOff>
                    <xdr:row>98</xdr:row>
                    <xdr:rowOff>19050</xdr:rowOff>
                  </to>
                </anchor>
              </controlPr>
            </control>
          </mc:Choice>
        </mc:AlternateContent>
        <mc:AlternateContent xmlns:mc="http://schemas.openxmlformats.org/markup-compatibility/2006">
          <mc:Choice Requires="x14">
            <control shapeId="75823" r:id="rId21" name="Check Box 47">
              <controlPr defaultSize="0" autoFill="0" autoLine="0" autoPict="0">
                <anchor moveWithCells="1">
                  <from>
                    <xdr:col>9</xdr:col>
                    <xdr:colOff>171450</xdr:colOff>
                    <xdr:row>97</xdr:row>
                    <xdr:rowOff>152400</xdr:rowOff>
                  </from>
                  <to>
                    <xdr:col>11</xdr:col>
                    <xdr:colOff>76200</xdr:colOff>
                    <xdr:row>98</xdr:row>
                    <xdr:rowOff>0</xdr:rowOff>
                  </to>
                </anchor>
              </controlPr>
            </control>
          </mc:Choice>
        </mc:AlternateContent>
        <mc:AlternateContent xmlns:mc="http://schemas.openxmlformats.org/markup-compatibility/2006">
          <mc:Choice Requires="x14">
            <control shapeId="75824" r:id="rId22" name="Check Box 48">
              <controlPr defaultSize="0" autoFill="0" autoLine="0" autoPict="0">
                <anchor moveWithCells="1">
                  <from>
                    <xdr:col>11</xdr:col>
                    <xdr:colOff>57150</xdr:colOff>
                    <xdr:row>97</xdr:row>
                    <xdr:rowOff>133350</xdr:rowOff>
                  </from>
                  <to>
                    <xdr:col>13</xdr:col>
                    <xdr:colOff>9525</xdr:colOff>
                    <xdr:row>98</xdr:row>
                    <xdr:rowOff>19050</xdr:rowOff>
                  </to>
                </anchor>
              </controlPr>
            </control>
          </mc:Choice>
        </mc:AlternateContent>
        <mc:AlternateContent xmlns:mc="http://schemas.openxmlformats.org/markup-compatibility/2006">
          <mc:Choice Requires="x14">
            <control shapeId="75825" r:id="rId23" name="Check Box 49">
              <controlPr defaultSize="0" autoFill="0" autoLine="0" autoPict="0">
                <anchor moveWithCells="1">
                  <from>
                    <xdr:col>13</xdr:col>
                    <xdr:colOff>47625</xdr:colOff>
                    <xdr:row>97</xdr:row>
                    <xdr:rowOff>133350</xdr:rowOff>
                  </from>
                  <to>
                    <xdr:col>14</xdr:col>
                    <xdr:colOff>171450</xdr:colOff>
                    <xdr:row>98</xdr:row>
                    <xdr:rowOff>38100</xdr:rowOff>
                  </to>
                </anchor>
              </controlPr>
            </control>
          </mc:Choice>
        </mc:AlternateContent>
        <mc:AlternateContent xmlns:mc="http://schemas.openxmlformats.org/markup-compatibility/2006">
          <mc:Choice Requires="x14">
            <control shapeId="75826" r:id="rId24" name="Check Box 50">
              <controlPr defaultSize="0" autoFill="0" autoLine="0" autoPict="0">
                <anchor moveWithCells="1">
                  <from>
                    <xdr:col>14</xdr:col>
                    <xdr:colOff>200025</xdr:colOff>
                    <xdr:row>97</xdr:row>
                    <xdr:rowOff>142875</xdr:rowOff>
                  </from>
                  <to>
                    <xdr:col>15</xdr:col>
                    <xdr:colOff>485775</xdr:colOff>
                    <xdr:row>98</xdr:row>
                    <xdr:rowOff>38100</xdr:rowOff>
                  </to>
                </anchor>
              </controlPr>
            </control>
          </mc:Choice>
        </mc:AlternateContent>
        <mc:AlternateContent xmlns:mc="http://schemas.openxmlformats.org/markup-compatibility/2006">
          <mc:Choice Requires="x14">
            <control shapeId="75827" r:id="rId25" name="Check Box 51">
              <controlPr defaultSize="0" autoFill="0" autoLine="0" autoPict="0">
                <anchor moveWithCells="1">
                  <from>
                    <xdr:col>15</xdr:col>
                    <xdr:colOff>409575</xdr:colOff>
                    <xdr:row>97</xdr:row>
                    <xdr:rowOff>152400</xdr:rowOff>
                  </from>
                  <to>
                    <xdr:col>16</xdr:col>
                    <xdr:colOff>276225</xdr:colOff>
                    <xdr:row>98</xdr:row>
                    <xdr:rowOff>28575</xdr:rowOff>
                  </to>
                </anchor>
              </controlPr>
            </control>
          </mc:Choice>
        </mc:AlternateContent>
        <mc:AlternateContent xmlns:mc="http://schemas.openxmlformats.org/markup-compatibility/2006">
          <mc:Choice Requires="x14">
            <control shapeId="75828" r:id="rId26" name="Check Box 52">
              <controlPr defaultSize="0" autoFill="0" autoLine="0" autoPict="0">
                <anchor moveWithCells="1">
                  <from>
                    <xdr:col>16</xdr:col>
                    <xdr:colOff>200025</xdr:colOff>
                    <xdr:row>97</xdr:row>
                    <xdr:rowOff>161925</xdr:rowOff>
                  </from>
                  <to>
                    <xdr:col>17</xdr:col>
                    <xdr:colOff>19050</xdr:colOff>
                    <xdr:row>98</xdr:row>
                    <xdr:rowOff>9525</xdr:rowOff>
                  </to>
                </anchor>
              </controlPr>
            </control>
          </mc:Choice>
        </mc:AlternateContent>
        <mc:AlternateContent xmlns:mc="http://schemas.openxmlformats.org/markup-compatibility/2006">
          <mc:Choice Requires="x14">
            <control shapeId="75829" r:id="rId27" name="Check Box 53">
              <controlPr defaultSize="0" autoFill="0" autoLine="0" autoPict="0">
                <anchor moveWithCells="1">
                  <from>
                    <xdr:col>17</xdr:col>
                    <xdr:colOff>9525</xdr:colOff>
                    <xdr:row>97</xdr:row>
                    <xdr:rowOff>152400</xdr:rowOff>
                  </from>
                  <to>
                    <xdr:col>17</xdr:col>
                    <xdr:colOff>476250</xdr:colOff>
                    <xdr:row>98</xdr:row>
                    <xdr:rowOff>28575</xdr:rowOff>
                  </to>
                </anchor>
              </controlPr>
            </control>
          </mc:Choice>
        </mc:AlternateContent>
        <mc:AlternateContent xmlns:mc="http://schemas.openxmlformats.org/markup-compatibility/2006">
          <mc:Choice Requires="x14">
            <control shapeId="75830" r:id="rId28" name="Check Box 54">
              <controlPr defaultSize="0" autoFill="0" autoLine="0" autoPict="0">
                <anchor moveWithCells="1">
                  <from>
                    <xdr:col>17</xdr:col>
                    <xdr:colOff>485775</xdr:colOff>
                    <xdr:row>97</xdr:row>
                    <xdr:rowOff>142875</xdr:rowOff>
                  </from>
                  <to>
                    <xdr:col>18</xdr:col>
                    <xdr:colOff>438150</xdr:colOff>
                    <xdr:row>98</xdr:row>
                    <xdr:rowOff>47625</xdr:rowOff>
                  </to>
                </anchor>
              </controlPr>
            </control>
          </mc:Choice>
        </mc:AlternateContent>
        <mc:AlternateContent xmlns:mc="http://schemas.openxmlformats.org/markup-compatibility/2006">
          <mc:Choice Requires="x14">
            <control shapeId="75831" r:id="rId29" name="Check Box 55">
              <controlPr defaultSize="0" autoFill="0" autoLine="0" autoPict="0">
                <anchor moveWithCells="1">
                  <from>
                    <xdr:col>18</xdr:col>
                    <xdr:colOff>371475</xdr:colOff>
                    <xdr:row>97</xdr:row>
                    <xdr:rowOff>161925</xdr:rowOff>
                  </from>
                  <to>
                    <xdr:col>19</xdr:col>
                    <xdr:colOff>361950</xdr:colOff>
                    <xdr:row>98</xdr:row>
                    <xdr:rowOff>47625</xdr:rowOff>
                  </to>
                </anchor>
              </controlPr>
            </control>
          </mc:Choice>
        </mc:AlternateContent>
        <mc:AlternateContent xmlns:mc="http://schemas.openxmlformats.org/markup-compatibility/2006">
          <mc:Choice Requires="x14">
            <control shapeId="75832" r:id="rId30" name="Check Box 56">
              <controlPr defaultSize="0" autoFill="0" autoLine="0" autoPict="0">
                <anchor moveWithCells="1">
                  <from>
                    <xdr:col>8</xdr:col>
                    <xdr:colOff>323850</xdr:colOff>
                    <xdr:row>102</xdr:row>
                    <xdr:rowOff>19050</xdr:rowOff>
                  </from>
                  <to>
                    <xdr:col>9</xdr:col>
                    <xdr:colOff>247650</xdr:colOff>
                    <xdr:row>103</xdr:row>
                    <xdr:rowOff>19050</xdr:rowOff>
                  </to>
                </anchor>
              </controlPr>
            </control>
          </mc:Choice>
        </mc:AlternateContent>
        <mc:AlternateContent xmlns:mc="http://schemas.openxmlformats.org/markup-compatibility/2006">
          <mc:Choice Requires="x14">
            <control shapeId="75833" r:id="rId31" name="Check Box 57">
              <controlPr defaultSize="0" autoFill="0" autoLine="0" autoPict="0">
                <anchor moveWithCells="1">
                  <from>
                    <xdr:col>9</xdr:col>
                    <xdr:colOff>161925</xdr:colOff>
                    <xdr:row>102</xdr:row>
                    <xdr:rowOff>47625</xdr:rowOff>
                  </from>
                  <to>
                    <xdr:col>11</xdr:col>
                    <xdr:colOff>76200</xdr:colOff>
                    <xdr:row>103</xdr:row>
                    <xdr:rowOff>0</xdr:rowOff>
                  </to>
                </anchor>
              </controlPr>
            </control>
          </mc:Choice>
        </mc:AlternateContent>
        <mc:AlternateContent xmlns:mc="http://schemas.openxmlformats.org/markup-compatibility/2006">
          <mc:Choice Requires="x14">
            <control shapeId="75834" r:id="rId32" name="Check Box 58">
              <controlPr defaultSize="0" autoFill="0" autoLine="0" autoPict="0">
                <anchor moveWithCells="1">
                  <from>
                    <xdr:col>11</xdr:col>
                    <xdr:colOff>57150</xdr:colOff>
                    <xdr:row>102</xdr:row>
                    <xdr:rowOff>28575</xdr:rowOff>
                  </from>
                  <to>
                    <xdr:col>13</xdr:col>
                    <xdr:colOff>9525</xdr:colOff>
                    <xdr:row>103</xdr:row>
                    <xdr:rowOff>19050</xdr:rowOff>
                  </to>
                </anchor>
              </controlPr>
            </control>
          </mc:Choice>
        </mc:AlternateContent>
        <mc:AlternateContent xmlns:mc="http://schemas.openxmlformats.org/markup-compatibility/2006">
          <mc:Choice Requires="x14">
            <control shapeId="75835" r:id="rId33" name="Check Box 59">
              <controlPr defaultSize="0" autoFill="0" autoLine="0" autoPict="0">
                <anchor moveWithCells="1">
                  <from>
                    <xdr:col>13</xdr:col>
                    <xdr:colOff>47625</xdr:colOff>
                    <xdr:row>102</xdr:row>
                    <xdr:rowOff>19050</xdr:rowOff>
                  </from>
                  <to>
                    <xdr:col>14</xdr:col>
                    <xdr:colOff>171450</xdr:colOff>
                    <xdr:row>103</xdr:row>
                    <xdr:rowOff>38100</xdr:rowOff>
                  </to>
                </anchor>
              </controlPr>
            </control>
          </mc:Choice>
        </mc:AlternateContent>
        <mc:AlternateContent xmlns:mc="http://schemas.openxmlformats.org/markup-compatibility/2006">
          <mc:Choice Requires="x14">
            <control shapeId="75836" r:id="rId34" name="Check Box 60">
              <controlPr defaultSize="0" autoFill="0" autoLine="0" autoPict="0">
                <anchor moveWithCells="1">
                  <from>
                    <xdr:col>14</xdr:col>
                    <xdr:colOff>200025</xdr:colOff>
                    <xdr:row>102</xdr:row>
                    <xdr:rowOff>38100</xdr:rowOff>
                  </from>
                  <to>
                    <xdr:col>15</xdr:col>
                    <xdr:colOff>485775</xdr:colOff>
                    <xdr:row>103</xdr:row>
                    <xdr:rowOff>38100</xdr:rowOff>
                  </to>
                </anchor>
              </controlPr>
            </control>
          </mc:Choice>
        </mc:AlternateContent>
        <mc:AlternateContent xmlns:mc="http://schemas.openxmlformats.org/markup-compatibility/2006">
          <mc:Choice Requires="x14">
            <control shapeId="75837" r:id="rId35" name="Check Box 61">
              <controlPr defaultSize="0" autoFill="0" autoLine="0" autoPict="0">
                <anchor moveWithCells="1">
                  <from>
                    <xdr:col>15</xdr:col>
                    <xdr:colOff>409575</xdr:colOff>
                    <xdr:row>102</xdr:row>
                    <xdr:rowOff>38100</xdr:rowOff>
                  </from>
                  <to>
                    <xdr:col>16</xdr:col>
                    <xdr:colOff>276225</xdr:colOff>
                    <xdr:row>103</xdr:row>
                    <xdr:rowOff>28575</xdr:rowOff>
                  </to>
                </anchor>
              </controlPr>
            </control>
          </mc:Choice>
        </mc:AlternateContent>
        <mc:AlternateContent xmlns:mc="http://schemas.openxmlformats.org/markup-compatibility/2006">
          <mc:Choice Requires="x14">
            <control shapeId="75838" r:id="rId36" name="Check Box 62">
              <controlPr defaultSize="0" autoFill="0" autoLine="0" autoPict="0">
                <anchor moveWithCells="1">
                  <from>
                    <xdr:col>16</xdr:col>
                    <xdr:colOff>200025</xdr:colOff>
                    <xdr:row>102</xdr:row>
                    <xdr:rowOff>57150</xdr:rowOff>
                  </from>
                  <to>
                    <xdr:col>17</xdr:col>
                    <xdr:colOff>19050</xdr:colOff>
                    <xdr:row>103</xdr:row>
                    <xdr:rowOff>9525</xdr:rowOff>
                  </to>
                </anchor>
              </controlPr>
            </control>
          </mc:Choice>
        </mc:AlternateContent>
        <mc:AlternateContent xmlns:mc="http://schemas.openxmlformats.org/markup-compatibility/2006">
          <mc:Choice Requires="x14">
            <control shapeId="75839" r:id="rId37" name="Check Box 63">
              <controlPr defaultSize="0" autoFill="0" autoLine="0" autoPict="0">
                <anchor moveWithCells="1">
                  <from>
                    <xdr:col>17</xdr:col>
                    <xdr:colOff>9525</xdr:colOff>
                    <xdr:row>102</xdr:row>
                    <xdr:rowOff>38100</xdr:rowOff>
                  </from>
                  <to>
                    <xdr:col>17</xdr:col>
                    <xdr:colOff>466725</xdr:colOff>
                    <xdr:row>103</xdr:row>
                    <xdr:rowOff>28575</xdr:rowOff>
                  </to>
                </anchor>
              </controlPr>
            </control>
          </mc:Choice>
        </mc:AlternateContent>
        <mc:AlternateContent xmlns:mc="http://schemas.openxmlformats.org/markup-compatibility/2006">
          <mc:Choice Requires="x14">
            <control shapeId="75840" r:id="rId38" name="Check Box 64">
              <controlPr defaultSize="0" autoFill="0" autoLine="0" autoPict="0">
                <anchor moveWithCells="1">
                  <from>
                    <xdr:col>17</xdr:col>
                    <xdr:colOff>485775</xdr:colOff>
                    <xdr:row>102</xdr:row>
                    <xdr:rowOff>38100</xdr:rowOff>
                  </from>
                  <to>
                    <xdr:col>18</xdr:col>
                    <xdr:colOff>438150</xdr:colOff>
                    <xdr:row>103</xdr:row>
                    <xdr:rowOff>47625</xdr:rowOff>
                  </to>
                </anchor>
              </controlPr>
            </control>
          </mc:Choice>
        </mc:AlternateContent>
        <mc:AlternateContent xmlns:mc="http://schemas.openxmlformats.org/markup-compatibility/2006">
          <mc:Choice Requires="x14">
            <control shapeId="75841" r:id="rId39" name="Check Box 65">
              <controlPr defaultSize="0" autoFill="0" autoLine="0" autoPict="0">
                <anchor moveWithCells="1">
                  <from>
                    <xdr:col>18</xdr:col>
                    <xdr:colOff>371475</xdr:colOff>
                    <xdr:row>102</xdr:row>
                    <xdr:rowOff>47625</xdr:rowOff>
                  </from>
                  <to>
                    <xdr:col>19</xdr:col>
                    <xdr:colOff>361950</xdr:colOff>
                    <xdr:row>103</xdr:row>
                    <xdr:rowOff>47625</xdr:rowOff>
                  </to>
                </anchor>
              </controlPr>
            </control>
          </mc:Choice>
        </mc:AlternateContent>
        <mc:AlternateContent xmlns:mc="http://schemas.openxmlformats.org/markup-compatibility/2006">
          <mc:Choice Requires="x14">
            <control shapeId="75842" r:id="rId40" name="Check Box 66">
              <controlPr defaultSize="0" autoFill="0" autoLine="0" autoPict="0">
                <anchor moveWithCells="1">
                  <from>
                    <xdr:col>8</xdr:col>
                    <xdr:colOff>342900</xdr:colOff>
                    <xdr:row>108</xdr:row>
                    <xdr:rowOff>123825</xdr:rowOff>
                  </from>
                  <to>
                    <xdr:col>9</xdr:col>
                    <xdr:colOff>266700</xdr:colOff>
                    <xdr:row>109</xdr:row>
                    <xdr:rowOff>19050</xdr:rowOff>
                  </to>
                </anchor>
              </controlPr>
            </control>
          </mc:Choice>
        </mc:AlternateContent>
        <mc:AlternateContent xmlns:mc="http://schemas.openxmlformats.org/markup-compatibility/2006">
          <mc:Choice Requires="x14">
            <control shapeId="75843" r:id="rId41" name="Check Box 67">
              <controlPr defaultSize="0" autoFill="0" autoLine="0" autoPict="0">
                <anchor moveWithCells="1">
                  <from>
                    <xdr:col>9</xdr:col>
                    <xdr:colOff>180975</xdr:colOff>
                    <xdr:row>108</xdr:row>
                    <xdr:rowOff>142875</xdr:rowOff>
                  </from>
                  <to>
                    <xdr:col>11</xdr:col>
                    <xdr:colOff>95250</xdr:colOff>
                    <xdr:row>109</xdr:row>
                    <xdr:rowOff>9525</xdr:rowOff>
                  </to>
                </anchor>
              </controlPr>
            </control>
          </mc:Choice>
        </mc:AlternateContent>
        <mc:AlternateContent xmlns:mc="http://schemas.openxmlformats.org/markup-compatibility/2006">
          <mc:Choice Requires="x14">
            <control shapeId="75844" r:id="rId42" name="Check Box 68">
              <controlPr defaultSize="0" autoFill="0" autoLine="0" autoPict="0">
                <anchor moveWithCells="1">
                  <from>
                    <xdr:col>11</xdr:col>
                    <xdr:colOff>76200</xdr:colOff>
                    <xdr:row>108</xdr:row>
                    <xdr:rowOff>123825</xdr:rowOff>
                  </from>
                  <to>
                    <xdr:col>13</xdr:col>
                    <xdr:colOff>19050</xdr:colOff>
                    <xdr:row>109</xdr:row>
                    <xdr:rowOff>19050</xdr:rowOff>
                  </to>
                </anchor>
              </controlPr>
            </control>
          </mc:Choice>
        </mc:AlternateContent>
        <mc:AlternateContent xmlns:mc="http://schemas.openxmlformats.org/markup-compatibility/2006">
          <mc:Choice Requires="x14">
            <control shapeId="75845" r:id="rId43" name="Check Box 69">
              <controlPr defaultSize="0" autoFill="0" autoLine="0" autoPict="0">
                <anchor moveWithCells="1">
                  <from>
                    <xdr:col>13</xdr:col>
                    <xdr:colOff>57150</xdr:colOff>
                    <xdr:row>108</xdr:row>
                    <xdr:rowOff>123825</xdr:rowOff>
                  </from>
                  <to>
                    <xdr:col>14</xdr:col>
                    <xdr:colOff>180975</xdr:colOff>
                    <xdr:row>109</xdr:row>
                    <xdr:rowOff>38100</xdr:rowOff>
                  </to>
                </anchor>
              </controlPr>
            </control>
          </mc:Choice>
        </mc:AlternateContent>
        <mc:AlternateContent xmlns:mc="http://schemas.openxmlformats.org/markup-compatibility/2006">
          <mc:Choice Requires="x14">
            <control shapeId="75846" r:id="rId44" name="Check Box 70">
              <controlPr defaultSize="0" autoFill="0" autoLine="0" autoPict="0">
                <anchor moveWithCells="1">
                  <from>
                    <xdr:col>14</xdr:col>
                    <xdr:colOff>209550</xdr:colOff>
                    <xdr:row>108</xdr:row>
                    <xdr:rowOff>133350</xdr:rowOff>
                  </from>
                  <to>
                    <xdr:col>15</xdr:col>
                    <xdr:colOff>485775</xdr:colOff>
                    <xdr:row>109</xdr:row>
                    <xdr:rowOff>38100</xdr:rowOff>
                  </to>
                </anchor>
              </controlPr>
            </control>
          </mc:Choice>
        </mc:AlternateContent>
        <mc:AlternateContent xmlns:mc="http://schemas.openxmlformats.org/markup-compatibility/2006">
          <mc:Choice Requires="x14">
            <control shapeId="75847" r:id="rId45" name="Check Box 71">
              <controlPr defaultSize="0" autoFill="0" autoLine="0" autoPict="0">
                <anchor moveWithCells="1">
                  <from>
                    <xdr:col>15</xdr:col>
                    <xdr:colOff>419100</xdr:colOff>
                    <xdr:row>108</xdr:row>
                    <xdr:rowOff>142875</xdr:rowOff>
                  </from>
                  <to>
                    <xdr:col>16</xdr:col>
                    <xdr:colOff>276225</xdr:colOff>
                    <xdr:row>109</xdr:row>
                    <xdr:rowOff>28575</xdr:rowOff>
                  </to>
                </anchor>
              </controlPr>
            </control>
          </mc:Choice>
        </mc:AlternateContent>
        <mc:AlternateContent xmlns:mc="http://schemas.openxmlformats.org/markup-compatibility/2006">
          <mc:Choice Requires="x14">
            <control shapeId="75848" r:id="rId46" name="Check Box 72">
              <controlPr defaultSize="0" autoFill="0" autoLine="0" autoPict="0">
                <anchor moveWithCells="1">
                  <from>
                    <xdr:col>16</xdr:col>
                    <xdr:colOff>209550</xdr:colOff>
                    <xdr:row>108</xdr:row>
                    <xdr:rowOff>152400</xdr:rowOff>
                  </from>
                  <to>
                    <xdr:col>17</xdr:col>
                    <xdr:colOff>28575</xdr:colOff>
                    <xdr:row>109</xdr:row>
                    <xdr:rowOff>19050</xdr:rowOff>
                  </to>
                </anchor>
              </controlPr>
            </control>
          </mc:Choice>
        </mc:AlternateContent>
        <mc:AlternateContent xmlns:mc="http://schemas.openxmlformats.org/markup-compatibility/2006">
          <mc:Choice Requires="x14">
            <control shapeId="75849" r:id="rId47" name="Check Box 73">
              <controlPr defaultSize="0" autoFill="0" autoLine="0" autoPict="0">
                <anchor moveWithCells="1">
                  <from>
                    <xdr:col>17</xdr:col>
                    <xdr:colOff>9525</xdr:colOff>
                    <xdr:row>108</xdr:row>
                    <xdr:rowOff>142875</xdr:rowOff>
                  </from>
                  <to>
                    <xdr:col>17</xdr:col>
                    <xdr:colOff>476250</xdr:colOff>
                    <xdr:row>109</xdr:row>
                    <xdr:rowOff>28575</xdr:rowOff>
                  </to>
                </anchor>
              </controlPr>
            </control>
          </mc:Choice>
        </mc:AlternateContent>
        <mc:AlternateContent xmlns:mc="http://schemas.openxmlformats.org/markup-compatibility/2006">
          <mc:Choice Requires="x14">
            <control shapeId="75850" r:id="rId48" name="Check Box 74">
              <controlPr defaultSize="0" autoFill="0" autoLine="0" autoPict="0">
                <anchor moveWithCells="1">
                  <from>
                    <xdr:col>17</xdr:col>
                    <xdr:colOff>485775</xdr:colOff>
                    <xdr:row>108</xdr:row>
                    <xdr:rowOff>133350</xdr:rowOff>
                  </from>
                  <to>
                    <xdr:col>18</xdr:col>
                    <xdr:colOff>438150</xdr:colOff>
                    <xdr:row>109</xdr:row>
                    <xdr:rowOff>47625</xdr:rowOff>
                  </to>
                </anchor>
              </controlPr>
            </control>
          </mc:Choice>
        </mc:AlternateContent>
        <mc:AlternateContent xmlns:mc="http://schemas.openxmlformats.org/markup-compatibility/2006">
          <mc:Choice Requires="x14">
            <control shapeId="75851" r:id="rId49" name="Check Box 75">
              <controlPr defaultSize="0" autoFill="0" autoLine="0" autoPict="0">
                <anchor moveWithCells="1">
                  <from>
                    <xdr:col>18</xdr:col>
                    <xdr:colOff>371475</xdr:colOff>
                    <xdr:row>108</xdr:row>
                    <xdr:rowOff>152400</xdr:rowOff>
                  </from>
                  <to>
                    <xdr:col>19</xdr:col>
                    <xdr:colOff>361950</xdr:colOff>
                    <xdr:row>109</xdr:row>
                    <xdr:rowOff>47625</xdr:rowOff>
                  </to>
                </anchor>
              </controlPr>
            </control>
          </mc:Choice>
        </mc:AlternateContent>
      </controls>
    </mc:Choice>
  </mc:AlternateConten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8">
    <tabColor theme="9" tint="0.59999389629810485"/>
  </sheetPr>
  <dimension ref="A2:M66"/>
  <sheetViews>
    <sheetView showGridLines="0" view="pageBreakPreview" zoomScaleNormal="100" zoomScaleSheetLayoutView="100" workbookViewId="0">
      <selection activeCell="A2" sqref="A2:M2"/>
    </sheetView>
  </sheetViews>
  <sheetFormatPr defaultColWidth="9" defaultRowHeight="17.25" customHeight="1"/>
  <cols>
    <col min="1" max="1" width="4.375" style="3" customWidth="1"/>
    <col min="2" max="2" width="4.375" style="3" bestFit="1" customWidth="1"/>
    <col min="3" max="3" width="12.75" style="3" customWidth="1"/>
    <col min="4" max="4" width="7.25" style="3" bestFit="1" customWidth="1"/>
    <col min="5" max="5" width="7.625" style="3" customWidth="1"/>
    <col min="6" max="6" width="6.25" style="3" bestFit="1" customWidth="1"/>
    <col min="7" max="8" width="9" style="3"/>
    <col min="9" max="9" width="11.625" style="3" customWidth="1"/>
    <col min="10" max="11" width="9" style="3"/>
    <col min="12" max="12" width="15.5" style="3" customWidth="1"/>
    <col min="13" max="16384" width="9" style="3"/>
  </cols>
  <sheetData>
    <row r="2" spans="1:13" ht="17.25" customHeight="1">
      <c r="A2" s="890" t="s">
        <v>508</v>
      </c>
      <c r="B2" s="890"/>
      <c r="C2" s="890"/>
      <c r="D2" s="890"/>
      <c r="E2" s="890"/>
      <c r="F2" s="890"/>
      <c r="G2" s="890"/>
      <c r="H2" s="890"/>
      <c r="I2" s="890"/>
      <c r="J2" s="890"/>
      <c r="K2" s="890"/>
      <c r="L2" s="890"/>
      <c r="M2" s="890"/>
    </row>
    <row r="3" spans="1:13" ht="17.25" customHeight="1">
      <c r="L3" s="4" t="s">
        <v>319</v>
      </c>
      <c r="M3" s="581">
        <f>'⑮海外研修実施結果（報告書）'!M13</f>
        <v>5</v>
      </c>
    </row>
    <row r="4" spans="1:13" ht="17.25" customHeight="1">
      <c r="A4" s="872"/>
      <c r="B4" s="872" t="s">
        <v>322</v>
      </c>
      <c r="C4" s="872"/>
      <c r="D4" s="872"/>
      <c r="E4" s="872"/>
      <c r="F4" s="899" t="s">
        <v>421</v>
      </c>
      <c r="G4" s="900"/>
      <c r="H4" s="900"/>
      <c r="I4" s="921"/>
      <c r="J4" s="81" t="s">
        <v>334</v>
      </c>
      <c r="K4" s="872" t="s">
        <v>336</v>
      </c>
      <c r="L4" s="872" t="s">
        <v>337</v>
      </c>
      <c r="M4" s="81" t="s">
        <v>338</v>
      </c>
    </row>
    <row r="5" spans="1:13" ht="17.25" customHeight="1" thickBot="1">
      <c r="A5" s="1412"/>
      <c r="B5" s="1412"/>
      <c r="C5" s="1412"/>
      <c r="D5" s="1412"/>
      <c r="E5" s="1412"/>
      <c r="F5" s="1413"/>
      <c r="G5" s="1414"/>
      <c r="H5" s="1414"/>
      <c r="I5" s="1415"/>
      <c r="J5" s="154" t="s">
        <v>335</v>
      </c>
      <c r="K5" s="1412"/>
      <c r="L5" s="1412"/>
      <c r="M5" s="154" t="s">
        <v>339</v>
      </c>
    </row>
    <row r="6" spans="1:13" ht="23.25" customHeight="1" thickTop="1">
      <c r="A6" s="56">
        <v>1</v>
      </c>
      <c r="B6" s="609"/>
      <c r="C6" s="920"/>
      <c r="D6" s="892"/>
      <c r="E6" s="892"/>
      <c r="F6" s="892"/>
      <c r="G6" s="892"/>
      <c r="H6" s="892"/>
      <c r="I6" s="892"/>
      <c r="J6" s="659"/>
      <c r="K6" s="155"/>
      <c r="L6" s="156"/>
      <c r="M6" s="157"/>
    </row>
    <row r="7" spans="1:13" ht="23.25" customHeight="1">
      <c r="A7" s="43">
        <v>2</v>
      </c>
      <c r="B7" s="610"/>
      <c r="C7" s="1416"/>
      <c r="D7" s="1417"/>
      <c r="E7" s="1417"/>
      <c r="F7" s="1417"/>
      <c r="G7" s="1417"/>
      <c r="H7" s="1417"/>
      <c r="I7" s="1417"/>
      <c r="J7" s="660"/>
      <c r="K7" s="158"/>
      <c r="L7" s="159"/>
      <c r="M7" s="160"/>
    </row>
    <row r="8" spans="1:13" ht="23.25" customHeight="1">
      <c r="A8" s="43">
        <v>3</v>
      </c>
      <c r="B8" s="610"/>
      <c r="C8" s="1416"/>
      <c r="D8" s="1417"/>
      <c r="E8" s="1417"/>
      <c r="F8" s="1417"/>
      <c r="G8" s="1417"/>
      <c r="H8" s="1417"/>
      <c r="I8" s="1417"/>
      <c r="J8" s="660"/>
      <c r="K8" s="158"/>
      <c r="L8" s="159"/>
      <c r="M8" s="160"/>
    </row>
    <row r="9" spans="1:13" ht="23.25" customHeight="1">
      <c r="A9" s="43">
        <v>4</v>
      </c>
      <c r="B9" s="610"/>
      <c r="C9" s="1416"/>
      <c r="D9" s="1417"/>
      <c r="E9" s="1417"/>
      <c r="F9" s="1417"/>
      <c r="G9" s="1417"/>
      <c r="H9" s="1417"/>
      <c r="I9" s="1417"/>
      <c r="J9" s="660"/>
      <c r="K9" s="158"/>
      <c r="L9" s="159"/>
      <c r="M9" s="160"/>
    </row>
    <row r="10" spans="1:13" ht="23.25" customHeight="1">
      <c r="A10" s="43">
        <v>5</v>
      </c>
      <c r="B10" s="610"/>
      <c r="C10" s="1416"/>
      <c r="D10" s="1417"/>
      <c r="E10" s="1417"/>
      <c r="F10" s="1417"/>
      <c r="G10" s="1417"/>
      <c r="H10" s="1417"/>
      <c r="I10" s="1417"/>
      <c r="J10" s="660"/>
      <c r="K10" s="158"/>
      <c r="L10" s="159"/>
      <c r="M10" s="160"/>
    </row>
    <row r="11" spans="1:13" ht="23.25" customHeight="1">
      <c r="A11" s="43">
        <v>6</v>
      </c>
      <c r="B11" s="610"/>
      <c r="C11" s="1416"/>
      <c r="D11" s="1417"/>
      <c r="E11" s="1417"/>
      <c r="F11" s="1417"/>
      <c r="G11" s="1417"/>
      <c r="H11" s="1417"/>
      <c r="I11" s="1417"/>
      <c r="J11" s="660"/>
      <c r="K11" s="158"/>
      <c r="L11" s="159"/>
      <c r="M11" s="160"/>
    </row>
    <row r="12" spans="1:13" ht="23.25" customHeight="1">
      <c r="A12" s="43">
        <v>7</v>
      </c>
      <c r="B12" s="610"/>
      <c r="C12" s="1416"/>
      <c r="D12" s="1417"/>
      <c r="E12" s="1417"/>
      <c r="F12" s="1417"/>
      <c r="G12" s="1417"/>
      <c r="H12" s="1417"/>
      <c r="I12" s="1417"/>
      <c r="J12" s="660"/>
      <c r="K12" s="158"/>
      <c r="L12" s="159"/>
      <c r="M12" s="160"/>
    </row>
    <row r="13" spans="1:13" ht="23.25" customHeight="1">
      <c r="A13" s="43">
        <v>8</v>
      </c>
      <c r="B13" s="610"/>
      <c r="C13" s="1416"/>
      <c r="D13" s="1417"/>
      <c r="E13" s="1417"/>
      <c r="F13" s="1417"/>
      <c r="G13" s="1417"/>
      <c r="H13" s="1417"/>
      <c r="I13" s="1417"/>
      <c r="J13" s="660"/>
      <c r="K13" s="158"/>
      <c r="L13" s="159"/>
      <c r="M13" s="160"/>
    </row>
    <row r="14" spans="1:13" ht="23.25" customHeight="1">
      <c r="A14" s="43">
        <v>9</v>
      </c>
      <c r="B14" s="610"/>
      <c r="C14" s="1416"/>
      <c r="D14" s="1417"/>
      <c r="E14" s="1417"/>
      <c r="F14" s="1417"/>
      <c r="G14" s="1417"/>
      <c r="H14" s="1417"/>
      <c r="I14" s="1417"/>
      <c r="J14" s="660"/>
      <c r="K14" s="158"/>
      <c r="L14" s="159"/>
      <c r="M14" s="160"/>
    </row>
    <row r="15" spans="1:13" ht="23.25" customHeight="1">
      <c r="A15" s="43">
        <v>10</v>
      </c>
      <c r="B15" s="610"/>
      <c r="C15" s="1416"/>
      <c r="D15" s="1417"/>
      <c r="E15" s="1417"/>
      <c r="F15" s="1417"/>
      <c r="G15" s="1417"/>
      <c r="H15" s="1417"/>
      <c r="I15" s="1417"/>
      <c r="J15" s="660"/>
      <c r="K15" s="158"/>
      <c r="L15" s="159"/>
      <c r="M15" s="160"/>
    </row>
    <row r="16" spans="1:13" ht="23.25" customHeight="1">
      <c r="A16" s="43">
        <v>11</v>
      </c>
      <c r="B16" s="610"/>
      <c r="C16" s="1416"/>
      <c r="D16" s="1417"/>
      <c r="E16" s="1417"/>
      <c r="F16" s="1417"/>
      <c r="G16" s="1417"/>
      <c r="H16" s="1417"/>
      <c r="I16" s="1417"/>
      <c r="J16" s="660"/>
      <c r="K16" s="158"/>
      <c r="L16" s="159"/>
      <c r="M16" s="160"/>
    </row>
    <row r="17" spans="1:13" ht="23.25" customHeight="1">
      <c r="A17" s="43">
        <v>12</v>
      </c>
      <c r="B17" s="610"/>
      <c r="C17" s="1416"/>
      <c r="D17" s="1417"/>
      <c r="E17" s="1417"/>
      <c r="F17" s="1417"/>
      <c r="G17" s="1417"/>
      <c r="H17" s="1417"/>
      <c r="I17" s="1417"/>
      <c r="J17" s="660"/>
      <c r="K17" s="158"/>
      <c r="L17" s="159"/>
      <c r="M17" s="160"/>
    </row>
    <row r="18" spans="1:13" ht="23.25" customHeight="1">
      <c r="A18" s="43">
        <v>13</v>
      </c>
      <c r="B18" s="610"/>
      <c r="C18" s="1416"/>
      <c r="D18" s="1417"/>
      <c r="E18" s="1417"/>
      <c r="F18" s="1417"/>
      <c r="G18" s="1417"/>
      <c r="H18" s="1417"/>
      <c r="I18" s="1417"/>
      <c r="J18" s="660"/>
      <c r="K18" s="158"/>
      <c r="L18" s="159"/>
      <c r="M18" s="160"/>
    </row>
    <row r="19" spans="1:13" ht="23.25" customHeight="1">
      <c r="A19" s="43">
        <v>14</v>
      </c>
      <c r="B19" s="610"/>
      <c r="C19" s="1416"/>
      <c r="D19" s="1417"/>
      <c r="E19" s="1417"/>
      <c r="F19" s="1417"/>
      <c r="G19" s="1417"/>
      <c r="H19" s="1417"/>
      <c r="I19" s="1417"/>
      <c r="J19" s="660"/>
      <c r="K19" s="158"/>
      <c r="L19" s="159"/>
      <c r="M19" s="160"/>
    </row>
    <row r="20" spans="1:13" ht="23.25" customHeight="1">
      <c r="A20" s="43">
        <v>15</v>
      </c>
      <c r="B20" s="610"/>
      <c r="C20" s="1416"/>
      <c r="D20" s="1417"/>
      <c r="E20" s="1417"/>
      <c r="F20" s="1417"/>
      <c r="G20" s="1417"/>
      <c r="H20" s="1417"/>
      <c r="I20" s="1417"/>
      <c r="J20" s="660"/>
      <c r="K20" s="158"/>
      <c r="L20" s="159"/>
      <c r="M20" s="160"/>
    </row>
    <row r="21" spans="1:13" ht="23.25" customHeight="1">
      <c r="A21" s="43">
        <v>16</v>
      </c>
      <c r="B21" s="610"/>
      <c r="C21" s="1416"/>
      <c r="D21" s="1417"/>
      <c r="E21" s="1417"/>
      <c r="F21" s="1417"/>
      <c r="G21" s="1417"/>
      <c r="H21" s="1417"/>
      <c r="I21" s="1417"/>
      <c r="J21" s="660"/>
      <c r="K21" s="158"/>
      <c r="L21" s="159"/>
      <c r="M21" s="160"/>
    </row>
    <row r="22" spans="1:13" ht="23.25" customHeight="1">
      <c r="A22" s="43">
        <v>17</v>
      </c>
      <c r="B22" s="610"/>
      <c r="C22" s="1416"/>
      <c r="D22" s="1417"/>
      <c r="E22" s="1417"/>
      <c r="F22" s="1417"/>
      <c r="G22" s="1417"/>
      <c r="H22" s="1417"/>
      <c r="I22" s="1417"/>
      <c r="J22" s="660"/>
      <c r="K22" s="158"/>
      <c r="L22" s="159"/>
      <c r="M22" s="160"/>
    </row>
    <row r="23" spans="1:13" ht="23.25" customHeight="1">
      <c r="A23" s="43">
        <v>18</v>
      </c>
      <c r="B23" s="610"/>
      <c r="C23" s="1416"/>
      <c r="D23" s="1417"/>
      <c r="E23" s="1417"/>
      <c r="F23" s="1417"/>
      <c r="G23" s="1417"/>
      <c r="H23" s="1417"/>
      <c r="I23" s="1417"/>
      <c r="J23" s="660"/>
      <c r="K23" s="158"/>
      <c r="L23" s="159"/>
      <c r="M23" s="160"/>
    </row>
    <row r="24" spans="1:13" ht="23.25" customHeight="1">
      <c r="A24" s="43">
        <v>19</v>
      </c>
      <c r="B24" s="610"/>
      <c r="C24" s="1416"/>
      <c r="D24" s="1417"/>
      <c r="E24" s="1417"/>
      <c r="F24" s="1417"/>
      <c r="G24" s="1417"/>
      <c r="H24" s="1417"/>
      <c r="I24" s="1417"/>
      <c r="J24" s="660"/>
      <c r="K24" s="158"/>
      <c r="L24" s="159"/>
      <c r="M24" s="160"/>
    </row>
    <row r="25" spans="1:13" ht="23.25" customHeight="1">
      <c r="A25" s="43">
        <v>20</v>
      </c>
      <c r="B25" s="610"/>
      <c r="C25" s="1416"/>
      <c r="D25" s="1417"/>
      <c r="E25" s="1417"/>
      <c r="F25" s="1417"/>
      <c r="G25" s="1417"/>
      <c r="H25" s="1417"/>
      <c r="I25" s="1417"/>
      <c r="J25" s="660"/>
      <c r="K25" s="158"/>
      <c r="L25" s="159"/>
      <c r="M25" s="160"/>
    </row>
    <row r="26" spans="1:13" ht="23.25" customHeight="1">
      <c r="A26" s="43">
        <v>21</v>
      </c>
      <c r="B26" s="610"/>
      <c r="C26" s="1416"/>
      <c r="D26" s="1417"/>
      <c r="E26" s="1417"/>
      <c r="F26" s="1417"/>
      <c r="G26" s="1417"/>
      <c r="H26" s="1417"/>
      <c r="I26" s="1417"/>
      <c r="J26" s="660"/>
      <c r="K26" s="158"/>
      <c r="L26" s="159"/>
      <c r="M26" s="160"/>
    </row>
    <row r="27" spans="1:13" ht="23.25" customHeight="1">
      <c r="A27" s="43">
        <v>22</v>
      </c>
      <c r="B27" s="610"/>
      <c r="C27" s="1416"/>
      <c r="D27" s="1417"/>
      <c r="E27" s="1417"/>
      <c r="F27" s="1417"/>
      <c r="G27" s="1417"/>
      <c r="H27" s="1417"/>
      <c r="I27" s="1417"/>
      <c r="J27" s="660"/>
      <c r="K27" s="158"/>
      <c r="L27" s="159"/>
      <c r="M27" s="160"/>
    </row>
    <row r="28" spans="1:13" ht="23.25" customHeight="1">
      <c r="A28" s="43">
        <v>23</v>
      </c>
      <c r="B28" s="610"/>
      <c r="C28" s="1416"/>
      <c r="D28" s="1417"/>
      <c r="E28" s="1417"/>
      <c r="F28" s="1417"/>
      <c r="G28" s="1417"/>
      <c r="H28" s="1417"/>
      <c r="I28" s="1417"/>
      <c r="J28" s="660"/>
      <c r="K28" s="158"/>
      <c r="L28" s="159"/>
      <c r="M28" s="160"/>
    </row>
    <row r="29" spans="1:13" ht="23.25" customHeight="1">
      <c r="A29" s="43">
        <v>24</v>
      </c>
      <c r="B29" s="610"/>
      <c r="C29" s="1416"/>
      <c r="D29" s="1417"/>
      <c r="E29" s="1417"/>
      <c r="F29" s="1417"/>
      <c r="G29" s="1417"/>
      <c r="H29" s="1417"/>
      <c r="I29" s="1417"/>
      <c r="J29" s="660"/>
      <c r="K29" s="158"/>
      <c r="L29" s="159"/>
      <c r="M29" s="160"/>
    </row>
    <row r="30" spans="1:13" ht="23.25" customHeight="1">
      <c r="A30" s="43">
        <v>25</v>
      </c>
      <c r="B30" s="610"/>
      <c r="C30" s="1416"/>
      <c r="D30" s="1417"/>
      <c r="E30" s="1417"/>
      <c r="F30" s="1417"/>
      <c r="G30" s="1417"/>
      <c r="H30" s="1417"/>
      <c r="I30" s="1417"/>
      <c r="J30" s="660"/>
      <c r="K30" s="158"/>
      <c r="L30" s="159"/>
      <c r="M30" s="160"/>
    </row>
    <row r="31" spans="1:13" ht="23.25" customHeight="1">
      <c r="A31" s="43">
        <v>26</v>
      </c>
      <c r="B31" s="610"/>
      <c r="C31" s="1416"/>
      <c r="D31" s="1417"/>
      <c r="E31" s="1417"/>
      <c r="F31" s="1417"/>
      <c r="G31" s="1417"/>
      <c r="H31" s="1417"/>
      <c r="I31" s="1417"/>
      <c r="J31" s="660"/>
      <c r="K31" s="158"/>
      <c r="L31" s="159"/>
      <c r="M31" s="160"/>
    </row>
    <row r="32" spans="1:13" ht="23.25" customHeight="1">
      <c r="A32" s="43">
        <v>27</v>
      </c>
      <c r="B32" s="610"/>
      <c r="C32" s="1416"/>
      <c r="D32" s="1417"/>
      <c r="E32" s="1417"/>
      <c r="F32" s="1417"/>
      <c r="G32" s="1417"/>
      <c r="H32" s="1417"/>
      <c r="I32" s="1417"/>
      <c r="J32" s="660"/>
      <c r="K32" s="158"/>
      <c r="L32" s="159"/>
      <c r="M32" s="160"/>
    </row>
    <row r="33" spans="1:13" ht="23.25" customHeight="1">
      <c r="A33" s="43">
        <v>28</v>
      </c>
      <c r="B33" s="610"/>
      <c r="C33" s="1416"/>
      <c r="D33" s="1417"/>
      <c r="E33" s="1417"/>
      <c r="F33" s="1417"/>
      <c r="G33" s="1417"/>
      <c r="H33" s="1417"/>
      <c r="I33" s="1417"/>
      <c r="J33" s="660"/>
      <c r="K33" s="158"/>
      <c r="L33" s="159"/>
      <c r="M33" s="160"/>
    </row>
    <row r="34" spans="1:13" ht="23.25" customHeight="1">
      <c r="A34" s="43">
        <v>29</v>
      </c>
      <c r="B34" s="610"/>
      <c r="C34" s="1416"/>
      <c r="D34" s="1417"/>
      <c r="E34" s="1417"/>
      <c r="F34" s="1417"/>
      <c r="G34" s="1417"/>
      <c r="H34" s="1417"/>
      <c r="I34" s="1417"/>
      <c r="J34" s="660"/>
      <c r="K34" s="158"/>
      <c r="L34" s="159"/>
      <c r="M34" s="160"/>
    </row>
    <row r="35" spans="1:13" ht="23.25" customHeight="1">
      <c r="A35" s="43">
        <v>30</v>
      </c>
      <c r="B35" s="610"/>
      <c r="C35" s="1416"/>
      <c r="D35" s="1417"/>
      <c r="E35" s="1417"/>
      <c r="F35" s="1417"/>
      <c r="G35" s="1417"/>
      <c r="H35" s="1417"/>
      <c r="I35" s="1417"/>
      <c r="J35" s="660"/>
      <c r="K35" s="158"/>
      <c r="L35" s="159"/>
      <c r="M35" s="160"/>
    </row>
    <row r="36" spans="1:13" ht="23.25" hidden="1" customHeight="1">
      <c r="A36" s="43">
        <v>31</v>
      </c>
      <c r="B36" s="86"/>
      <c r="C36" s="1418"/>
      <c r="D36" s="1419"/>
      <c r="E36" s="1419"/>
      <c r="F36" s="1420"/>
      <c r="G36" s="1420"/>
      <c r="H36" s="1420"/>
      <c r="I36" s="1420"/>
      <c r="J36" s="7"/>
      <c r="K36" s="7"/>
      <c r="L36" s="87"/>
      <c r="M36" s="88"/>
    </row>
    <row r="37" spans="1:13" ht="23.25" hidden="1" customHeight="1">
      <c r="A37" s="43">
        <v>32</v>
      </c>
      <c r="B37" s="86"/>
      <c r="C37" s="1418"/>
      <c r="D37" s="1419"/>
      <c r="E37" s="1419"/>
      <c r="F37" s="1420"/>
      <c r="G37" s="1420"/>
      <c r="H37" s="1420"/>
      <c r="I37" s="1420"/>
      <c r="J37" s="7"/>
      <c r="K37" s="7"/>
      <c r="L37" s="87"/>
      <c r="M37" s="88"/>
    </row>
    <row r="38" spans="1:13" ht="23.25" hidden="1" customHeight="1">
      <c r="A38" s="43">
        <v>33</v>
      </c>
      <c r="B38" s="86"/>
      <c r="C38" s="1418"/>
      <c r="D38" s="1419"/>
      <c r="E38" s="1419"/>
      <c r="F38" s="1420"/>
      <c r="G38" s="1420"/>
      <c r="H38" s="1420"/>
      <c r="I38" s="1420"/>
      <c r="J38" s="7"/>
      <c r="K38" s="7"/>
      <c r="L38" s="87"/>
      <c r="M38" s="88"/>
    </row>
    <row r="39" spans="1:13" ht="23.25" hidden="1" customHeight="1">
      <c r="A39" s="43">
        <v>34</v>
      </c>
      <c r="B39" s="86"/>
      <c r="C39" s="1418"/>
      <c r="D39" s="1419"/>
      <c r="E39" s="1419"/>
      <c r="F39" s="1420"/>
      <c r="G39" s="1420"/>
      <c r="H39" s="1420"/>
      <c r="I39" s="1420"/>
      <c r="J39" s="7"/>
      <c r="K39" s="7"/>
      <c r="L39" s="87"/>
      <c r="M39" s="88"/>
    </row>
    <row r="40" spans="1:13" ht="23.25" hidden="1" customHeight="1">
      <c r="A40" s="43">
        <v>35</v>
      </c>
      <c r="B40" s="86"/>
      <c r="C40" s="1418"/>
      <c r="D40" s="1419"/>
      <c r="E40" s="1419"/>
      <c r="F40" s="1420"/>
      <c r="G40" s="1420"/>
      <c r="H40" s="1420"/>
      <c r="I40" s="1420"/>
      <c r="J40" s="7"/>
      <c r="K40" s="7"/>
      <c r="L40" s="87"/>
      <c r="M40" s="88"/>
    </row>
    <row r="41" spans="1:13" ht="23.25" hidden="1" customHeight="1">
      <c r="A41" s="43">
        <v>36</v>
      </c>
      <c r="B41" s="86"/>
      <c r="C41" s="1418"/>
      <c r="D41" s="1419"/>
      <c r="E41" s="1419"/>
      <c r="F41" s="1420"/>
      <c r="G41" s="1420"/>
      <c r="H41" s="1420"/>
      <c r="I41" s="1420"/>
      <c r="J41" s="7"/>
      <c r="K41" s="7"/>
      <c r="L41" s="87"/>
      <c r="M41" s="88"/>
    </row>
    <row r="42" spans="1:13" ht="23.25" hidden="1" customHeight="1">
      <c r="A42" s="43">
        <v>37</v>
      </c>
      <c r="B42" s="86"/>
      <c r="C42" s="1418"/>
      <c r="D42" s="1419"/>
      <c r="E42" s="1419"/>
      <c r="F42" s="1420"/>
      <c r="G42" s="1420"/>
      <c r="H42" s="1420"/>
      <c r="I42" s="1420"/>
      <c r="J42" s="7"/>
      <c r="K42" s="7"/>
      <c r="L42" s="87"/>
      <c r="M42" s="88"/>
    </row>
    <row r="43" spans="1:13" ht="23.25" hidden="1" customHeight="1">
      <c r="A43" s="43">
        <v>38</v>
      </c>
      <c r="B43" s="86"/>
      <c r="C43" s="1418"/>
      <c r="D43" s="1419"/>
      <c r="E43" s="1419"/>
      <c r="F43" s="1420"/>
      <c r="G43" s="1420"/>
      <c r="H43" s="1420"/>
      <c r="I43" s="1420"/>
      <c r="J43" s="7"/>
      <c r="K43" s="7"/>
      <c r="L43" s="87"/>
      <c r="M43" s="88"/>
    </row>
    <row r="44" spans="1:13" ht="23.25" hidden="1" customHeight="1">
      <c r="A44" s="43">
        <v>39</v>
      </c>
      <c r="B44" s="86"/>
      <c r="C44" s="1418"/>
      <c r="D44" s="1419"/>
      <c r="E44" s="1419"/>
      <c r="F44" s="1420"/>
      <c r="G44" s="1420"/>
      <c r="H44" s="1420"/>
      <c r="I44" s="1420"/>
      <c r="J44" s="7"/>
      <c r="K44" s="7"/>
      <c r="L44" s="87"/>
      <c r="M44" s="88"/>
    </row>
    <row r="45" spans="1:13" ht="23.25" hidden="1" customHeight="1">
      <c r="A45" s="43">
        <v>40</v>
      </c>
      <c r="B45" s="86"/>
      <c r="C45" s="1418"/>
      <c r="D45" s="1419"/>
      <c r="E45" s="1419"/>
      <c r="F45" s="1420"/>
      <c r="G45" s="1420"/>
      <c r="H45" s="1420"/>
      <c r="I45" s="1420"/>
      <c r="J45" s="7"/>
      <c r="K45" s="7"/>
      <c r="L45" s="87"/>
      <c r="M45" s="88"/>
    </row>
    <row r="46" spans="1:13" ht="23.25" hidden="1" customHeight="1">
      <c r="A46" s="43">
        <v>41</v>
      </c>
      <c r="B46" s="86"/>
      <c r="C46" s="1418"/>
      <c r="D46" s="1419"/>
      <c r="E46" s="1419"/>
      <c r="F46" s="1420"/>
      <c r="G46" s="1420"/>
      <c r="H46" s="1420"/>
      <c r="I46" s="1420"/>
      <c r="J46" s="7"/>
      <c r="K46" s="7"/>
      <c r="L46" s="87"/>
      <c r="M46" s="88"/>
    </row>
    <row r="47" spans="1:13" ht="23.25" hidden="1" customHeight="1">
      <c r="A47" s="43">
        <v>42</v>
      </c>
      <c r="B47" s="86"/>
      <c r="C47" s="1418"/>
      <c r="D47" s="1419"/>
      <c r="E47" s="1419"/>
      <c r="F47" s="1420"/>
      <c r="G47" s="1420"/>
      <c r="H47" s="1420"/>
      <c r="I47" s="1420"/>
      <c r="J47" s="7"/>
      <c r="K47" s="7"/>
      <c r="L47" s="87"/>
      <c r="M47" s="88"/>
    </row>
    <row r="48" spans="1:13" ht="23.25" hidden="1" customHeight="1">
      <c r="A48" s="43">
        <v>43</v>
      </c>
      <c r="B48" s="86"/>
      <c r="C48" s="1418"/>
      <c r="D48" s="1419"/>
      <c r="E48" s="1419"/>
      <c r="F48" s="1420"/>
      <c r="G48" s="1420"/>
      <c r="H48" s="1420"/>
      <c r="I48" s="1420"/>
      <c r="J48" s="7"/>
      <c r="K48" s="7"/>
      <c r="L48" s="87"/>
      <c r="M48" s="88"/>
    </row>
    <row r="49" spans="1:13" ht="23.25" hidden="1" customHeight="1">
      <c r="A49" s="43">
        <v>44</v>
      </c>
      <c r="B49" s="86"/>
      <c r="C49" s="1418"/>
      <c r="D49" s="1419"/>
      <c r="E49" s="1419"/>
      <c r="F49" s="1420"/>
      <c r="G49" s="1420"/>
      <c r="H49" s="1420"/>
      <c r="I49" s="1420"/>
      <c r="J49" s="7"/>
      <c r="K49" s="7"/>
      <c r="L49" s="87"/>
      <c r="M49" s="88"/>
    </row>
    <row r="50" spans="1:13" ht="23.25" hidden="1" customHeight="1">
      <c r="A50" s="43">
        <v>45</v>
      </c>
      <c r="B50" s="86"/>
      <c r="C50" s="1418"/>
      <c r="D50" s="1419"/>
      <c r="E50" s="1419"/>
      <c r="F50" s="1420"/>
      <c r="G50" s="1420"/>
      <c r="H50" s="1420"/>
      <c r="I50" s="1420"/>
      <c r="J50" s="7"/>
      <c r="K50" s="7"/>
      <c r="L50" s="87"/>
      <c r="M50" s="88"/>
    </row>
    <row r="51" spans="1:13" ht="23.25" hidden="1" customHeight="1">
      <c r="A51" s="43">
        <v>46</v>
      </c>
      <c r="B51" s="86"/>
      <c r="C51" s="1418"/>
      <c r="D51" s="1419"/>
      <c r="E51" s="1419"/>
      <c r="F51" s="1420"/>
      <c r="G51" s="1420"/>
      <c r="H51" s="1420"/>
      <c r="I51" s="1420"/>
      <c r="J51" s="7"/>
      <c r="K51" s="7"/>
      <c r="L51" s="87"/>
      <c r="M51" s="88"/>
    </row>
    <row r="52" spans="1:13" ht="23.25" hidden="1" customHeight="1">
      <c r="A52" s="43">
        <v>47</v>
      </c>
      <c r="B52" s="86"/>
      <c r="C52" s="1418"/>
      <c r="D52" s="1419"/>
      <c r="E52" s="1419"/>
      <c r="F52" s="1420"/>
      <c r="G52" s="1420"/>
      <c r="H52" s="1420"/>
      <c r="I52" s="1420"/>
      <c r="J52" s="7"/>
      <c r="K52" s="7"/>
      <c r="L52" s="87"/>
      <c r="M52" s="88"/>
    </row>
    <row r="53" spans="1:13" ht="23.25" hidden="1" customHeight="1">
      <c r="A53" s="43">
        <v>48</v>
      </c>
      <c r="B53" s="86"/>
      <c r="C53" s="1418"/>
      <c r="D53" s="1419"/>
      <c r="E53" s="1419"/>
      <c r="F53" s="1420"/>
      <c r="G53" s="1420"/>
      <c r="H53" s="1420"/>
      <c r="I53" s="1420"/>
      <c r="J53" s="7"/>
      <c r="K53" s="7"/>
      <c r="L53" s="87"/>
      <c r="M53" s="88"/>
    </row>
    <row r="54" spans="1:13" ht="23.25" hidden="1" customHeight="1">
      <c r="A54" s="43">
        <v>49</v>
      </c>
      <c r="B54" s="86"/>
      <c r="C54" s="1418"/>
      <c r="D54" s="1419"/>
      <c r="E54" s="1419"/>
      <c r="F54" s="1420"/>
      <c r="G54" s="1420"/>
      <c r="H54" s="1420"/>
      <c r="I54" s="1420"/>
      <c r="J54" s="7"/>
      <c r="K54" s="7"/>
      <c r="L54" s="87"/>
      <c r="M54" s="88"/>
    </row>
    <row r="55" spans="1:13" ht="23.25" hidden="1" customHeight="1">
      <c r="A55" s="43">
        <v>50</v>
      </c>
      <c r="B55" s="86"/>
      <c r="C55" s="1418"/>
      <c r="D55" s="1419"/>
      <c r="E55" s="1419"/>
      <c r="F55" s="1420"/>
      <c r="G55" s="1420"/>
      <c r="H55" s="1420"/>
      <c r="I55" s="1420"/>
      <c r="J55" s="7"/>
      <c r="K55" s="7"/>
      <c r="L55" s="87"/>
      <c r="M55" s="88"/>
    </row>
    <row r="57" spans="1:13" ht="17.25" customHeight="1">
      <c r="A57" s="1424">
        <f>COUNTA(C6:C55)</f>
        <v>0</v>
      </c>
      <c r="B57" s="1424"/>
      <c r="C57" s="1424"/>
      <c r="D57" s="663" t="s">
        <v>320</v>
      </c>
      <c r="E57" s="661">
        <f>COUNTIF(B6:B55,"Mr.")</f>
        <v>0</v>
      </c>
      <c r="F57" s="663" t="s">
        <v>321</v>
      </c>
      <c r="G57" s="662">
        <f>COUNTIF(B6:B55,"Ms.")</f>
        <v>0</v>
      </c>
    </row>
    <row r="59" spans="1:13" ht="17.25" customHeight="1">
      <c r="A59" s="3" t="s">
        <v>323</v>
      </c>
      <c r="B59" s="3" t="s">
        <v>1286</v>
      </c>
    </row>
    <row r="60" spans="1:13" ht="17.25" customHeight="1">
      <c r="A60" s="43">
        <v>1</v>
      </c>
      <c r="B60" s="1421" t="s">
        <v>324</v>
      </c>
      <c r="C60" s="1421"/>
      <c r="D60" s="1421"/>
      <c r="E60" s="1422" t="s">
        <v>329</v>
      </c>
      <c r="F60" s="1232"/>
      <c r="G60" s="1232"/>
      <c r="H60" s="1232"/>
      <c r="I60" s="1232"/>
      <c r="J60" s="1423"/>
    </row>
    <row r="61" spans="1:13" ht="17.25" customHeight="1">
      <c r="A61" s="43">
        <v>2</v>
      </c>
      <c r="B61" s="1421" t="s">
        <v>325</v>
      </c>
      <c r="C61" s="1421"/>
      <c r="D61" s="1421"/>
      <c r="E61" s="1422" t="s">
        <v>330</v>
      </c>
      <c r="F61" s="1232"/>
      <c r="G61" s="1232"/>
      <c r="H61" s="1232"/>
      <c r="I61" s="1232"/>
      <c r="J61" s="1423"/>
    </row>
    <row r="62" spans="1:13" ht="17.25" customHeight="1">
      <c r="A62" s="43">
        <v>3</v>
      </c>
      <c r="B62" s="1421" t="s">
        <v>326</v>
      </c>
      <c r="C62" s="1421"/>
      <c r="D62" s="1421"/>
      <c r="E62" s="1422" t="s">
        <v>331</v>
      </c>
      <c r="F62" s="1232"/>
      <c r="G62" s="1232"/>
      <c r="H62" s="1232"/>
      <c r="I62" s="1232"/>
      <c r="J62" s="1423"/>
    </row>
    <row r="63" spans="1:13" ht="17.25" customHeight="1">
      <c r="A63" s="43">
        <v>4</v>
      </c>
      <c r="B63" s="1421" t="s">
        <v>327</v>
      </c>
      <c r="C63" s="1421"/>
      <c r="D63" s="1421"/>
      <c r="E63" s="1422" t="s">
        <v>332</v>
      </c>
      <c r="F63" s="1232"/>
      <c r="G63" s="1232"/>
      <c r="H63" s="1232"/>
      <c r="I63" s="1232"/>
      <c r="J63" s="1423"/>
    </row>
    <row r="64" spans="1:13" ht="17.25" customHeight="1">
      <c r="A64" s="43">
        <v>5</v>
      </c>
      <c r="B64" s="1421" t="s">
        <v>328</v>
      </c>
      <c r="C64" s="1421"/>
      <c r="D64" s="1421"/>
      <c r="E64" s="1422" t="s">
        <v>333</v>
      </c>
      <c r="F64" s="1232"/>
      <c r="G64" s="1232"/>
      <c r="H64" s="1232"/>
      <c r="I64" s="1232"/>
      <c r="J64" s="1423"/>
    </row>
    <row r="66" spans="1:2" ht="17.25" customHeight="1">
      <c r="A66" s="3" t="s">
        <v>340</v>
      </c>
      <c r="B66" s="3" t="s">
        <v>1204</v>
      </c>
    </row>
  </sheetData>
  <mergeCells count="117">
    <mergeCell ref="B63:D63"/>
    <mergeCell ref="B64:D64"/>
    <mergeCell ref="E60:J60"/>
    <mergeCell ref="E61:J61"/>
    <mergeCell ref="E62:J62"/>
    <mergeCell ref="E63:J63"/>
    <mergeCell ref="E64:J64"/>
    <mergeCell ref="A57:C57"/>
    <mergeCell ref="B60:D60"/>
    <mergeCell ref="B61:D61"/>
    <mergeCell ref="B62:D62"/>
    <mergeCell ref="A2:M2"/>
    <mergeCell ref="F53:I53"/>
    <mergeCell ref="F54:I54"/>
    <mergeCell ref="F55:I55"/>
    <mergeCell ref="A4:A5"/>
    <mergeCell ref="F47:I47"/>
    <mergeCell ref="F48:I48"/>
    <mergeCell ref="F49:I49"/>
    <mergeCell ref="F50:I50"/>
    <mergeCell ref="F51:I51"/>
    <mergeCell ref="F52:I52"/>
    <mergeCell ref="F41:I41"/>
    <mergeCell ref="F42:I42"/>
    <mergeCell ref="F43:I43"/>
    <mergeCell ref="F44:I44"/>
    <mergeCell ref="F45:I45"/>
    <mergeCell ref="F46:I46"/>
    <mergeCell ref="F35:I35"/>
    <mergeCell ref="F36:I36"/>
    <mergeCell ref="F37:I37"/>
    <mergeCell ref="F38:I38"/>
    <mergeCell ref="F39:I39"/>
    <mergeCell ref="F40:I40"/>
    <mergeCell ref="F29:I29"/>
    <mergeCell ref="F11:I11"/>
    <mergeCell ref="F12:I12"/>
    <mergeCell ref="F13:I13"/>
    <mergeCell ref="F14:I14"/>
    <mergeCell ref="F15:I15"/>
    <mergeCell ref="F16:I16"/>
    <mergeCell ref="F30:I30"/>
    <mergeCell ref="F31:I31"/>
    <mergeCell ref="F32:I32"/>
    <mergeCell ref="F23:I23"/>
    <mergeCell ref="F24:I24"/>
    <mergeCell ref="F25:I25"/>
    <mergeCell ref="F26:I26"/>
    <mergeCell ref="F27:I27"/>
    <mergeCell ref="F28:I28"/>
    <mergeCell ref="F17:I17"/>
    <mergeCell ref="F18:I18"/>
    <mergeCell ref="F19:I19"/>
    <mergeCell ref="F20:I20"/>
    <mergeCell ref="F21:I21"/>
    <mergeCell ref="F22:I22"/>
    <mergeCell ref="F33:I33"/>
    <mergeCell ref="F34:I34"/>
    <mergeCell ref="C32:E32"/>
    <mergeCell ref="C33:E33"/>
    <mergeCell ref="C34:E34"/>
    <mergeCell ref="C26:E26"/>
    <mergeCell ref="C27:E27"/>
    <mergeCell ref="C28:E28"/>
    <mergeCell ref="C29:E29"/>
    <mergeCell ref="C30:E30"/>
    <mergeCell ref="C31:E31"/>
    <mergeCell ref="C53:E53"/>
    <mergeCell ref="C54:E54"/>
    <mergeCell ref="C55:E55"/>
    <mergeCell ref="C44:E44"/>
    <mergeCell ref="C45:E45"/>
    <mergeCell ref="C46:E46"/>
    <mergeCell ref="C47:E47"/>
    <mergeCell ref="C48:E48"/>
    <mergeCell ref="C49:E49"/>
    <mergeCell ref="C50:E50"/>
    <mergeCell ref="C51:E51"/>
    <mergeCell ref="C52:E52"/>
    <mergeCell ref="C38:E38"/>
    <mergeCell ref="C39:E39"/>
    <mergeCell ref="C40:E40"/>
    <mergeCell ref="C41:E41"/>
    <mergeCell ref="C42:E42"/>
    <mergeCell ref="C43:E43"/>
    <mergeCell ref="C35:E35"/>
    <mergeCell ref="C36:E36"/>
    <mergeCell ref="C37:E37"/>
    <mergeCell ref="K4:K5"/>
    <mergeCell ref="L4:L5"/>
    <mergeCell ref="C7:E7"/>
    <mergeCell ref="C8:E8"/>
    <mergeCell ref="C9:E9"/>
    <mergeCell ref="C10:E10"/>
    <mergeCell ref="F7:I7"/>
    <mergeCell ref="F8:I8"/>
    <mergeCell ref="F9:I9"/>
    <mergeCell ref="F10:I10"/>
    <mergeCell ref="F4:I5"/>
    <mergeCell ref="C6:E6"/>
    <mergeCell ref="F6:I6"/>
    <mergeCell ref="B4:E5"/>
    <mergeCell ref="C20:E20"/>
    <mergeCell ref="C21:E21"/>
    <mergeCell ref="C22:E22"/>
    <mergeCell ref="C23:E23"/>
    <mergeCell ref="C24:E24"/>
    <mergeCell ref="C25:E25"/>
    <mergeCell ref="C11:E11"/>
    <mergeCell ref="C12:E12"/>
    <mergeCell ref="C13:E13"/>
    <mergeCell ref="C14:E14"/>
    <mergeCell ref="C15:E15"/>
    <mergeCell ref="C16:E16"/>
    <mergeCell ref="C17:E17"/>
    <mergeCell ref="C18:E18"/>
    <mergeCell ref="C19:E19"/>
  </mergeCells>
  <phoneticPr fontId="1"/>
  <dataValidations count="2">
    <dataValidation type="list" allowBlank="1" showInputMessage="1" showErrorMessage="1" errorTitle="入力エラー" error="プルダウンより選択してください。" sqref="B6:B55" xr:uid="{00000000-0002-0000-0F00-000000000000}">
      <formula1>"Mr.,Ms."</formula1>
    </dataValidation>
    <dataValidation type="list" allowBlank="1" showInputMessage="1" showErrorMessage="1" errorTitle="入力エラー" error="プルダウンより選択してください。" sqref="J6:J55" xr:uid="{00000000-0002-0000-0F00-000001000000}">
      <formula1>"1,2,3,4,5"</formula1>
    </dataValidation>
  </dataValidations>
  <printOptions horizontalCentered="1"/>
  <pageMargins left="0.51181102362204722" right="0.51181102362204722" top="0.74803149606299213" bottom="0.55118110236220474" header="0.31496062992125984" footer="0.31496062992125984"/>
  <pageSetup paperSize="9" scale="81" orientation="portrait" blackAndWhite="1"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FE361-DC16-4921-B026-55843C8E6EAA}">
  <sheetPr codeName="Sheet4">
    <tabColor theme="5" tint="0.39997558519241921"/>
  </sheetPr>
  <dimension ref="A1:V60"/>
  <sheetViews>
    <sheetView showGridLines="0" showZeros="0" view="pageBreakPreview" topLeftCell="A4" zoomScaleNormal="100" zoomScaleSheetLayoutView="100" workbookViewId="0">
      <selection activeCell="A5" sqref="A5:K5"/>
    </sheetView>
  </sheetViews>
  <sheetFormatPr defaultColWidth="9" defaultRowHeight="13.5"/>
  <cols>
    <col min="1" max="2" width="9.875" style="3" customWidth="1"/>
    <col min="3" max="3" width="3.25" style="3" customWidth="1"/>
    <col min="4" max="4" width="9.875" style="3" customWidth="1"/>
    <col min="5" max="5" width="3.875" style="3" customWidth="1"/>
    <col min="6" max="9" width="9.875" style="3" customWidth="1"/>
    <col min="10" max="11" width="4.25" style="3" customWidth="1"/>
    <col min="12" max="12" width="2.375" style="3" customWidth="1"/>
    <col min="13" max="20" width="9" style="585"/>
    <col min="21" max="16384" width="9" style="3"/>
  </cols>
  <sheetData>
    <row r="1" spans="1:20" s="283" customFormat="1" ht="33" hidden="1" customHeight="1">
      <c r="A1" s="281" t="s">
        <v>756</v>
      </c>
      <c r="B1" s="282"/>
      <c r="J1" s="73" t="s">
        <v>757</v>
      </c>
      <c r="M1" s="595"/>
      <c r="N1" s="595"/>
      <c r="O1" s="595"/>
      <c r="P1" s="595"/>
      <c r="Q1" s="595"/>
      <c r="R1" s="595"/>
      <c r="S1" s="595"/>
      <c r="T1" s="595"/>
    </row>
    <row r="2" spans="1:20" s="283" customFormat="1" ht="12" hidden="1">
      <c r="A2" s="285"/>
      <c r="B2" s="286"/>
      <c r="C2" s="286"/>
      <c r="M2" s="595"/>
      <c r="N2" s="595"/>
      <c r="O2" s="595"/>
      <c r="P2" s="595"/>
      <c r="Q2" s="595"/>
      <c r="R2" s="595"/>
      <c r="S2" s="595"/>
      <c r="T2" s="595"/>
    </row>
    <row r="3" spans="1:20" s="283" customFormat="1" ht="12" hidden="1" customHeight="1">
      <c r="A3" s="287"/>
      <c r="B3" s="286"/>
      <c r="C3" s="286"/>
      <c r="M3" s="595"/>
      <c r="N3" s="595"/>
      <c r="O3" s="595"/>
      <c r="P3" s="595"/>
      <c r="Q3" s="595"/>
      <c r="R3" s="595"/>
      <c r="S3" s="595"/>
      <c r="T3" s="595"/>
    </row>
    <row r="4" spans="1:20" ht="3" customHeight="1"/>
    <row r="5" spans="1:20" ht="18" customHeight="1">
      <c r="A5" s="983" t="s">
        <v>759</v>
      </c>
      <c r="B5" s="984"/>
      <c r="C5" s="984"/>
      <c r="D5" s="984"/>
      <c r="E5" s="984"/>
      <c r="F5" s="984"/>
      <c r="G5" s="984"/>
      <c r="H5" s="984"/>
      <c r="I5" s="984"/>
      <c r="J5" s="984"/>
      <c r="K5" s="985"/>
      <c r="L5" s="289"/>
    </row>
    <row r="6" spans="1:20" s="174" customFormat="1" ht="38.25" customHeight="1">
      <c r="A6" s="986" t="s">
        <v>760</v>
      </c>
      <c r="B6" s="987"/>
      <c r="C6" s="987"/>
      <c r="D6" s="987"/>
      <c r="E6" s="987"/>
      <c r="F6" s="987"/>
      <c r="G6" s="987"/>
      <c r="H6" s="987"/>
      <c r="I6" s="987"/>
      <c r="J6" s="987"/>
      <c r="K6" s="988"/>
      <c r="L6" s="290"/>
      <c r="M6" s="585"/>
      <c r="N6" s="585"/>
      <c r="O6" s="585"/>
      <c r="P6" s="585"/>
      <c r="Q6" s="585"/>
      <c r="R6" s="585"/>
      <c r="S6" s="585"/>
      <c r="T6" s="585"/>
    </row>
    <row r="7" spans="1:20" ht="23.25" customHeight="1">
      <c r="A7" s="291" t="s">
        <v>35</v>
      </c>
      <c r="B7" s="989" t="str">
        <f>①海外研修実施希望申込書!F11</f>
        <v>株式会社AOTS</v>
      </c>
      <c r="C7" s="990"/>
      <c r="D7" s="990"/>
      <c r="E7" s="990"/>
      <c r="F7" s="990"/>
      <c r="G7" s="990"/>
      <c r="H7" s="990"/>
      <c r="I7" s="990"/>
      <c r="J7" s="990"/>
      <c r="K7" s="991"/>
      <c r="L7" s="292"/>
    </row>
    <row r="8" spans="1:20" ht="10.5" customHeight="1">
      <c r="A8" s="293"/>
      <c r="B8" s="292"/>
      <c r="C8" s="292"/>
      <c r="D8" s="292"/>
      <c r="E8" s="292"/>
      <c r="F8" s="292"/>
      <c r="G8" s="292"/>
      <c r="H8" s="294"/>
      <c r="I8" s="292"/>
      <c r="J8" s="292"/>
      <c r="K8" s="295"/>
      <c r="L8" s="292"/>
    </row>
    <row r="9" spans="1:20" ht="15" customHeight="1">
      <c r="A9" s="992" t="s">
        <v>770</v>
      </c>
      <c r="B9" s="993"/>
      <c r="C9" s="993"/>
      <c r="D9" s="993"/>
      <c r="E9" s="993"/>
      <c r="F9" s="993"/>
      <c r="G9" s="993"/>
      <c r="H9" s="993"/>
      <c r="I9" s="993"/>
      <c r="J9" s="993"/>
      <c r="K9" s="994"/>
      <c r="L9" s="296"/>
    </row>
    <row r="10" spans="1:20" ht="9.75" customHeight="1">
      <c r="A10" s="297"/>
      <c r="B10" s="298"/>
      <c r="C10" s="298"/>
      <c r="D10" s="298"/>
      <c r="E10" s="298"/>
      <c r="F10" s="298"/>
      <c r="G10" s="298"/>
      <c r="H10" s="298"/>
      <c r="I10" s="298"/>
      <c r="J10" s="298"/>
      <c r="K10" s="299"/>
      <c r="L10" s="296"/>
    </row>
    <row r="11" spans="1:20" s="92" customFormat="1" ht="16.5" customHeight="1">
      <c r="A11" s="953" t="s">
        <v>771</v>
      </c>
      <c r="B11" s="954"/>
      <c r="C11" s="954"/>
      <c r="D11" s="954"/>
      <c r="E11" s="954"/>
      <c r="F11" s="954"/>
      <c r="G11" s="954"/>
      <c r="H11" s="954"/>
      <c r="I11" s="954"/>
      <c r="J11" s="954"/>
      <c r="K11" s="955"/>
      <c r="L11" s="300"/>
      <c r="M11" s="596"/>
      <c r="N11" s="596"/>
      <c r="O11" s="596"/>
      <c r="P11" s="596"/>
      <c r="Q11" s="596"/>
      <c r="R11" s="596"/>
      <c r="S11" s="596"/>
      <c r="T11" s="596"/>
    </row>
    <row r="12" spans="1:20" ht="16.5" customHeight="1">
      <c r="A12" s="959"/>
      <c r="B12" s="960"/>
      <c r="C12" s="960"/>
      <c r="D12" s="960"/>
      <c r="E12" s="960"/>
      <c r="F12" s="960"/>
      <c r="G12" s="960"/>
      <c r="H12" s="960"/>
      <c r="I12" s="960"/>
      <c r="J12" s="960"/>
      <c r="K12" s="961"/>
      <c r="L12" s="301"/>
    </row>
    <row r="13" spans="1:20" ht="6.75" customHeight="1">
      <c r="A13" s="962"/>
      <c r="B13" s="963"/>
      <c r="C13" s="963"/>
      <c r="D13" s="963"/>
      <c r="E13" s="963"/>
      <c r="F13" s="963"/>
      <c r="G13" s="963"/>
      <c r="H13" s="963"/>
      <c r="I13" s="963"/>
      <c r="J13" s="963"/>
      <c r="K13" s="964"/>
      <c r="L13" s="301"/>
    </row>
    <row r="14" spans="1:20" ht="6.75" customHeight="1">
      <c r="A14" s="962"/>
      <c r="B14" s="963"/>
      <c r="C14" s="963"/>
      <c r="D14" s="963"/>
      <c r="E14" s="963"/>
      <c r="F14" s="963"/>
      <c r="G14" s="963"/>
      <c r="H14" s="963"/>
      <c r="I14" s="963"/>
      <c r="J14" s="963"/>
      <c r="K14" s="964"/>
      <c r="L14" s="301"/>
    </row>
    <row r="15" spans="1:20" ht="6.75" customHeight="1">
      <c r="A15" s="962"/>
      <c r="B15" s="963"/>
      <c r="C15" s="963"/>
      <c r="D15" s="963"/>
      <c r="E15" s="963"/>
      <c r="F15" s="963"/>
      <c r="G15" s="963"/>
      <c r="H15" s="963"/>
      <c r="I15" s="963"/>
      <c r="J15" s="963"/>
      <c r="K15" s="964"/>
      <c r="L15" s="301"/>
    </row>
    <row r="16" spans="1:20" ht="11.25" customHeight="1">
      <c r="A16" s="965"/>
      <c r="B16" s="966"/>
      <c r="C16" s="966"/>
      <c r="D16" s="966"/>
      <c r="E16" s="966"/>
      <c r="F16" s="966"/>
      <c r="G16" s="966"/>
      <c r="H16" s="966"/>
      <c r="I16" s="966"/>
      <c r="J16" s="966"/>
      <c r="K16" s="967"/>
      <c r="L16" s="301"/>
    </row>
    <row r="17" spans="1:20" ht="6" customHeight="1">
      <c r="A17" s="302"/>
      <c r="B17" s="303"/>
      <c r="C17" s="303"/>
      <c r="D17" s="303"/>
      <c r="E17" s="303"/>
      <c r="F17" s="303"/>
      <c r="G17" s="303"/>
      <c r="H17" s="303"/>
      <c r="I17" s="303"/>
      <c r="J17" s="303"/>
      <c r="K17" s="304"/>
      <c r="L17" s="303"/>
    </row>
    <row r="18" spans="1:20" s="92" customFormat="1" ht="16.5" customHeight="1">
      <c r="A18" s="953" t="s">
        <v>772</v>
      </c>
      <c r="B18" s="954"/>
      <c r="C18" s="954"/>
      <c r="D18" s="954"/>
      <c r="E18" s="954"/>
      <c r="F18" s="954"/>
      <c r="G18" s="954"/>
      <c r="H18" s="954"/>
      <c r="I18" s="954"/>
      <c r="J18" s="954"/>
      <c r="K18" s="955"/>
      <c r="L18" s="300"/>
      <c r="M18" s="596"/>
      <c r="N18" s="596"/>
      <c r="O18" s="596"/>
      <c r="P18" s="596"/>
      <c r="Q18" s="596"/>
      <c r="R18" s="596"/>
      <c r="S18" s="596"/>
      <c r="T18" s="596"/>
    </row>
    <row r="19" spans="1:20" ht="16.5" customHeight="1">
      <c r="A19" s="959"/>
      <c r="B19" s="960"/>
      <c r="C19" s="960"/>
      <c r="D19" s="960"/>
      <c r="E19" s="960"/>
      <c r="F19" s="960"/>
      <c r="G19" s="960"/>
      <c r="H19" s="960"/>
      <c r="I19" s="960"/>
      <c r="J19" s="960"/>
      <c r="K19" s="961"/>
      <c r="L19" s="301"/>
    </row>
    <row r="20" spans="1:20" ht="6.75" customHeight="1">
      <c r="A20" s="962"/>
      <c r="B20" s="963"/>
      <c r="C20" s="963"/>
      <c r="D20" s="963"/>
      <c r="E20" s="963"/>
      <c r="F20" s="963"/>
      <c r="G20" s="963"/>
      <c r="H20" s="963"/>
      <c r="I20" s="963"/>
      <c r="J20" s="963"/>
      <c r="K20" s="964"/>
      <c r="L20" s="301"/>
    </row>
    <row r="21" spans="1:20" ht="6.75" customHeight="1">
      <c r="A21" s="962"/>
      <c r="B21" s="963"/>
      <c r="C21" s="963"/>
      <c r="D21" s="963"/>
      <c r="E21" s="963"/>
      <c r="F21" s="963"/>
      <c r="G21" s="963"/>
      <c r="H21" s="963"/>
      <c r="I21" s="963"/>
      <c r="J21" s="963"/>
      <c r="K21" s="964"/>
      <c r="L21" s="301"/>
    </row>
    <row r="22" spans="1:20" ht="6.75" customHeight="1">
      <c r="A22" s="962"/>
      <c r="B22" s="963"/>
      <c r="C22" s="963"/>
      <c r="D22" s="963"/>
      <c r="E22" s="963"/>
      <c r="F22" s="963"/>
      <c r="G22" s="963"/>
      <c r="H22" s="963"/>
      <c r="I22" s="963"/>
      <c r="J22" s="963"/>
      <c r="K22" s="964"/>
      <c r="L22" s="301"/>
    </row>
    <row r="23" spans="1:20" ht="15" customHeight="1">
      <c r="A23" s="965"/>
      <c r="B23" s="966"/>
      <c r="C23" s="966"/>
      <c r="D23" s="966"/>
      <c r="E23" s="966"/>
      <c r="F23" s="966"/>
      <c r="G23" s="966"/>
      <c r="H23" s="966"/>
      <c r="I23" s="966"/>
      <c r="J23" s="966"/>
      <c r="K23" s="967"/>
      <c r="L23" s="301"/>
    </row>
    <row r="24" spans="1:20" ht="6.75" customHeight="1">
      <c r="A24" s="302"/>
      <c r="B24" s="303"/>
      <c r="C24" s="303"/>
      <c r="D24" s="303"/>
      <c r="E24" s="303"/>
      <c r="F24" s="303"/>
      <c r="G24" s="303"/>
      <c r="H24" s="303"/>
      <c r="I24" s="303"/>
      <c r="J24" s="303"/>
      <c r="K24" s="304"/>
      <c r="L24" s="303"/>
    </row>
    <row r="25" spans="1:20" s="92" customFormat="1" ht="16.5" customHeight="1">
      <c r="A25" s="953" t="s">
        <v>773</v>
      </c>
      <c r="B25" s="954"/>
      <c r="C25" s="954"/>
      <c r="D25" s="954"/>
      <c r="E25" s="954"/>
      <c r="F25" s="954"/>
      <c r="G25" s="954"/>
      <c r="H25" s="954"/>
      <c r="I25" s="954"/>
      <c r="J25" s="954"/>
      <c r="K25" s="955"/>
      <c r="L25" s="300"/>
      <c r="M25" s="596"/>
      <c r="N25" s="596"/>
      <c r="O25" s="596"/>
      <c r="P25" s="596"/>
      <c r="Q25" s="596"/>
      <c r="R25" s="596"/>
      <c r="S25" s="596"/>
      <c r="T25" s="596"/>
    </row>
    <row r="26" spans="1:20" ht="16.5" customHeight="1">
      <c r="A26" s="959"/>
      <c r="B26" s="960"/>
      <c r="C26" s="960"/>
      <c r="D26" s="960"/>
      <c r="E26" s="960"/>
      <c r="F26" s="960"/>
      <c r="G26" s="960"/>
      <c r="H26" s="960"/>
      <c r="I26" s="960"/>
      <c r="J26" s="960"/>
      <c r="K26" s="961"/>
      <c r="L26" s="301"/>
    </row>
    <row r="27" spans="1:20" ht="6.75" customHeight="1">
      <c r="A27" s="962"/>
      <c r="B27" s="963"/>
      <c r="C27" s="963"/>
      <c r="D27" s="963"/>
      <c r="E27" s="963"/>
      <c r="F27" s="963"/>
      <c r="G27" s="963"/>
      <c r="H27" s="963"/>
      <c r="I27" s="963"/>
      <c r="J27" s="963"/>
      <c r="K27" s="964"/>
      <c r="L27" s="301"/>
    </row>
    <row r="28" spans="1:20" ht="6.75" customHeight="1">
      <c r="A28" s="962"/>
      <c r="B28" s="963"/>
      <c r="C28" s="963"/>
      <c r="D28" s="963"/>
      <c r="E28" s="963"/>
      <c r="F28" s="963"/>
      <c r="G28" s="963"/>
      <c r="H28" s="963"/>
      <c r="I28" s="963"/>
      <c r="J28" s="963"/>
      <c r="K28" s="964"/>
      <c r="L28" s="301"/>
    </row>
    <row r="29" spans="1:20" ht="6.75" customHeight="1">
      <c r="A29" s="962"/>
      <c r="B29" s="963"/>
      <c r="C29" s="963"/>
      <c r="D29" s="963"/>
      <c r="E29" s="963"/>
      <c r="F29" s="963"/>
      <c r="G29" s="963"/>
      <c r="H29" s="963"/>
      <c r="I29" s="963"/>
      <c r="J29" s="963"/>
      <c r="K29" s="964"/>
      <c r="L29" s="301"/>
    </row>
    <row r="30" spans="1:20" ht="23.25" customHeight="1">
      <c r="A30" s="965"/>
      <c r="B30" s="966"/>
      <c r="C30" s="966"/>
      <c r="D30" s="966"/>
      <c r="E30" s="966"/>
      <c r="F30" s="966"/>
      <c r="G30" s="966"/>
      <c r="H30" s="966"/>
      <c r="I30" s="966"/>
      <c r="J30" s="966"/>
      <c r="K30" s="967"/>
      <c r="L30" s="301"/>
    </row>
    <row r="31" spans="1:20" ht="6.75" customHeight="1">
      <c r="A31" s="302"/>
      <c r="B31" s="303"/>
      <c r="C31" s="303"/>
      <c r="D31" s="303"/>
      <c r="E31" s="303"/>
      <c r="F31" s="303"/>
      <c r="G31" s="303"/>
      <c r="H31" s="303"/>
      <c r="I31" s="303"/>
      <c r="J31" s="303"/>
      <c r="K31" s="304"/>
      <c r="L31" s="303"/>
    </row>
    <row r="32" spans="1:20" s="296" customFormat="1" ht="16.5" customHeight="1">
      <c r="A32" s="995" t="s">
        <v>774</v>
      </c>
      <c r="B32" s="996"/>
      <c r="C32" s="996"/>
      <c r="D32" s="996"/>
      <c r="E32" s="996"/>
      <c r="F32" s="996"/>
      <c r="G32" s="996"/>
      <c r="H32" s="996"/>
      <c r="I32" s="996"/>
      <c r="J32" s="996"/>
      <c r="K32" s="997"/>
      <c r="L32" s="300"/>
      <c r="M32" s="596"/>
      <c r="N32" s="596"/>
      <c r="O32" s="596"/>
      <c r="P32" s="596"/>
      <c r="Q32" s="596"/>
      <c r="R32" s="596"/>
      <c r="S32" s="596"/>
      <c r="T32" s="596"/>
    </row>
    <row r="33" spans="1:20" s="174" customFormat="1" ht="17.25" customHeight="1">
      <c r="A33" s="998" t="s">
        <v>761</v>
      </c>
      <c r="B33" s="999"/>
      <c r="C33" s="999"/>
      <c r="D33" s="999"/>
      <c r="E33" s="999"/>
      <c r="F33" s="999"/>
      <c r="G33" s="999"/>
      <c r="H33" s="999"/>
      <c r="I33" s="999"/>
      <c r="J33" s="999"/>
      <c r="K33" s="307"/>
      <c r="M33" s="585"/>
      <c r="N33" s="585"/>
      <c r="O33" s="585"/>
      <c r="P33" s="585"/>
      <c r="Q33" s="585"/>
      <c r="R33" s="585"/>
      <c r="S33" s="585"/>
      <c r="T33" s="585"/>
    </row>
    <row r="34" spans="1:20" s="174" customFormat="1" ht="17.25" customHeight="1">
      <c r="A34" s="308"/>
      <c r="B34" s="309" t="s">
        <v>762</v>
      </c>
      <c r="C34" s="597"/>
      <c r="D34" s="309" t="s">
        <v>382</v>
      </c>
      <c r="E34" s="597"/>
      <c r="F34" s="310"/>
      <c r="G34" s="310"/>
      <c r="H34" s="310"/>
      <c r="I34" s="310"/>
      <c r="J34" s="310"/>
      <c r="K34" s="307"/>
      <c r="M34" s="1000" t="s">
        <v>777</v>
      </c>
      <c r="N34" s="599">
        <v>1</v>
      </c>
      <c r="O34" s="600" t="s">
        <v>778</v>
      </c>
      <c r="P34" s="585"/>
      <c r="Q34" s="585"/>
      <c r="R34" s="585"/>
      <c r="S34" s="585"/>
      <c r="T34" s="585"/>
    </row>
    <row r="35" spans="1:20" s="174" customFormat="1" ht="17.25" customHeight="1">
      <c r="A35" s="998" t="s">
        <v>763</v>
      </c>
      <c r="B35" s="999"/>
      <c r="C35" s="311"/>
      <c r="D35" s="311"/>
      <c r="E35" s="311"/>
      <c r="F35" s="311"/>
      <c r="G35" s="311"/>
      <c r="H35" s="311"/>
      <c r="I35" s="311"/>
      <c r="J35" s="311"/>
      <c r="K35" s="307"/>
      <c r="M35" s="1000"/>
      <c r="N35" s="599">
        <v>2</v>
      </c>
      <c r="O35" s="600" t="s">
        <v>779</v>
      </c>
      <c r="P35" s="585"/>
      <c r="Q35" s="585"/>
      <c r="R35" s="585"/>
      <c r="S35" s="585"/>
      <c r="T35" s="585"/>
    </row>
    <row r="36" spans="1:20" s="174" customFormat="1" ht="17.25" customHeight="1">
      <c r="A36" s="312" t="s">
        <v>776</v>
      </c>
      <c r="B36" s="1003"/>
      <c r="C36" s="1003"/>
      <c r="D36" s="1003"/>
      <c r="E36" s="1003"/>
      <c r="F36" s="1003"/>
      <c r="G36" s="311"/>
      <c r="H36" s="311"/>
      <c r="I36" s="311"/>
      <c r="J36" s="311"/>
      <c r="K36" s="307"/>
      <c r="M36" s="1000"/>
      <c r="N36" s="599">
        <v>3</v>
      </c>
      <c r="O36" s="600" t="s">
        <v>780</v>
      </c>
      <c r="P36" s="585"/>
      <c r="Q36" s="585"/>
      <c r="R36" s="585"/>
      <c r="S36" s="585"/>
      <c r="T36" s="585"/>
    </row>
    <row r="37" spans="1:20" s="174" customFormat="1" ht="8.25" customHeight="1">
      <c r="A37" s="305"/>
      <c r="B37" s="306"/>
      <c r="C37" s="311"/>
      <c r="D37" s="311"/>
      <c r="E37" s="311"/>
      <c r="F37" s="311"/>
      <c r="G37" s="311"/>
      <c r="H37" s="311"/>
      <c r="I37" s="311"/>
      <c r="J37" s="311"/>
      <c r="K37" s="307"/>
      <c r="M37" s="1000"/>
      <c r="N37" s="599">
        <v>4</v>
      </c>
      <c r="O37" s="600" t="s">
        <v>781</v>
      </c>
      <c r="P37" s="585"/>
      <c r="Q37" s="585"/>
      <c r="R37" s="585"/>
      <c r="S37" s="585"/>
      <c r="T37" s="585"/>
    </row>
    <row r="38" spans="1:20" s="174" customFormat="1" ht="21" customHeight="1">
      <c r="A38" s="312" t="s">
        <v>764</v>
      </c>
      <c r="B38" s="979"/>
      <c r="C38" s="979"/>
      <c r="D38" s="979"/>
      <c r="E38" s="979"/>
      <c r="F38" s="979"/>
      <c r="G38" s="310"/>
      <c r="H38" s="310"/>
      <c r="I38" s="310"/>
      <c r="J38" s="310"/>
      <c r="K38" s="307"/>
      <c r="M38" s="1000"/>
      <c r="N38" s="599">
        <v>5</v>
      </c>
      <c r="O38" s="600" t="s">
        <v>782</v>
      </c>
      <c r="P38" s="585"/>
      <c r="Q38" s="585"/>
      <c r="R38" s="585"/>
      <c r="S38" s="585"/>
      <c r="T38" s="585"/>
    </row>
    <row r="39" spans="1:20" s="174" customFormat="1" ht="6.75" customHeight="1">
      <c r="A39" s="312"/>
      <c r="B39" s="313"/>
      <c r="C39" s="313"/>
      <c r="D39" s="313"/>
      <c r="E39" s="313"/>
      <c r="F39" s="313"/>
      <c r="G39" s="310"/>
      <c r="H39" s="310"/>
      <c r="I39" s="310"/>
      <c r="J39" s="310"/>
      <c r="K39" s="307"/>
      <c r="M39" s="1000"/>
      <c r="N39" s="599">
        <v>6</v>
      </c>
      <c r="O39" s="600" t="s">
        <v>783</v>
      </c>
      <c r="P39" s="585"/>
      <c r="Q39" s="585"/>
      <c r="R39" s="585"/>
      <c r="S39" s="585"/>
      <c r="T39" s="585"/>
    </row>
    <row r="40" spans="1:20" s="174" customFormat="1" ht="21" customHeight="1">
      <c r="A40" s="312" t="s">
        <v>765</v>
      </c>
      <c r="B40" s="979"/>
      <c r="C40" s="979"/>
      <c r="D40" s="979"/>
      <c r="E40" s="979"/>
      <c r="F40" s="979"/>
      <c r="G40" s="314" t="s">
        <v>766</v>
      </c>
      <c r="H40" s="979"/>
      <c r="I40" s="979"/>
      <c r="J40" s="979"/>
      <c r="K40" s="307"/>
      <c r="M40" s="1000"/>
      <c r="N40" s="599">
        <v>7</v>
      </c>
      <c r="O40" s="600" t="s">
        <v>784</v>
      </c>
      <c r="P40" s="585"/>
      <c r="Q40" s="585"/>
      <c r="R40" s="585"/>
      <c r="S40" s="585"/>
      <c r="T40" s="585"/>
    </row>
    <row r="41" spans="1:20" s="174" customFormat="1" ht="7.5" customHeight="1">
      <c r="A41" s="308"/>
      <c r="B41" s="313"/>
      <c r="C41" s="313"/>
      <c r="D41" s="313"/>
      <c r="E41" s="313"/>
      <c r="F41" s="313"/>
      <c r="G41" s="310"/>
      <c r="H41" s="313"/>
      <c r="I41" s="313"/>
      <c r="J41" s="313"/>
      <c r="K41" s="307"/>
      <c r="M41" s="1000"/>
      <c r="N41" s="599">
        <v>8</v>
      </c>
      <c r="O41" s="600" t="s">
        <v>785</v>
      </c>
      <c r="P41" s="585"/>
      <c r="Q41" s="585"/>
      <c r="R41" s="585"/>
      <c r="S41" s="585"/>
      <c r="T41" s="585"/>
    </row>
    <row r="42" spans="1:20" s="174" customFormat="1" ht="17.25" customHeight="1">
      <c r="A42" s="1001" t="s">
        <v>767</v>
      </c>
      <c r="B42" s="1002"/>
      <c r="C42" s="1002"/>
      <c r="D42" s="1002"/>
      <c r="E42" s="1002"/>
      <c r="F42" s="1002"/>
      <c r="G42" s="1002"/>
      <c r="H42" s="1002"/>
      <c r="I42" s="1002"/>
      <c r="J42" s="1002"/>
      <c r="K42" s="307"/>
      <c r="M42" s="1000"/>
      <c r="N42" s="599">
        <v>9</v>
      </c>
      <c r="O42" s="600" t="s">
        <v>786</v>
      </c>
      <c r="P42" s="585"/>
      <c r="Q42" s="585"/>
      <c r="R42" s="585"/>
      <c r="S42" s="585"/>
      <c r="T42" s="585"/>
    </row>
    <row r="43" spans="1:20" s="174" customFormat="1" ht="80.25" customHeight="1">
      <c r="A43" s="956"/>
      <c r="B43" s="957"/>
      <c r="C43" s="957"/>
      <c r="D43" s="957"/>
      <c r="E43" s="957"/>
      <c r="F43" s="957"/>
      <c r="G43" s="957"/>
      <c r="H43" s="957"/>
      <c r="I43" s="957"/>
      <c r="J43" s="957"/>
      <c r="K43" s="958"/>
      <c r="M43" s="1000"/>
      <c r="N43" s="599">
        <v>10</v>
      </c>
      <c r="O43" s="600" t="s">
        <v>787</v>
      </c>
      <c r="P43" s="585"/>
      <c r="Q43" s="585"/>
      <c r="R43" s="585"/>
      <c r="S43" s="585"/>
      <c r="T43" s="585"/>
    </row>
    <row r="44" spans="1:20" s="174" customFormat="1" ht="17.25" customHeight="1">
      <c r="A44" s="1001" t="s">
        <v>768</v>
      </c>
      <c r="B44" s="1002"/>
      <c r="C44" s="1002"/>
      <c r="D44" s="1002"/>
      <c r="E44" s="1002"/>
      <c r="F44" s="1002"/>
      <c r="G44" s="1002"/>
      <c r="H44" s="1002"/>
      <c r="I44" s="1002"/>
      <c r="J44" s="1002"/>
      <c r="K44" s="307"/>
      <c r="M44" s="1000"/>
      <c r="N44" s="599">
        <v>11</v>
      </c>
      <c r="O44" s="600" t="s">
        <v>788</v>
      </c>
      <c r="P44" s="585"/>
      <c r="Q44" s="585"/>
      <c r="R44" s="585"/>
      <c r="S44" s="585"/>
      <c r="T44" s="585"/>
    </row>
    <row r="45" spans="1:20" s="174" customFormat="1" ht="51.75" customHeight="1">
      <c r="A45" s="956"/>
      <c r="B45" s="957"/>
      <c r="C45" s="957"/>
      <c r="D45" s="957"/>
      <c r="E45" s="957"/>
      <c r="F45" s="957"/>
      <c r="G45" s="957"/>
      <c r="H45" s="957"/>
      <c r="I45" s="957"/>
      <c r="J45" s="957"/>
      <c r="K45" s="958"/>
      <c r="M45" s="1000"/>
      <c r="N45" s="599">
        <v>12</v>
      </c>
      <c r="O45" s="600" t="s">
        <v>789</v>
      </c>
      <c r="P45" s="585"/>
      <c r="Q45" s="585"/>
      <c r="R45" s="585"/>
      <c r="S45" s="585"/>
      <c r="T45" s="585"/>
    </row>
    <row r="46" spans="1:20" s="174" customFormat="1" ht="6.75" customHeight="1">
      <c r="A46" s="302"/>
      <c r="B46" s="303"/>
      <c r="C46" s="303"/>
      <c r="D46" s="303"/>
      <c r="E46" s="303"/>
      <c r="F46" s="303"/>
      <c r="G46" s="303"/>
      <c r="H46" s="303"/>
      <c r="I46" s="303"/>
      <c r="J46" s="303"/>
      <c r="K46" s="304"/>
      <c r="L46" s="303"/>
      <c r="M46" s="1000"/>
      <c r="N46" s="599">
        <v>13</v>
      </c>
      <c r="O46" s="600" t="s">
        <v>790</v>
      </c>
      <c r="P46" s="585"/>
      <c r="Q46" s="585"/>
      <c r="R46" s="585"/>
      <c r="S46" s="585"/>
      <c r="T46" s="585"/>
    </row>
    <row r="47" spans="1:20" s="92" customFormat="1" ht="16.5" customHeight="1">
      <c r="A47" s="953" t="s">
        <v>775</v>
      </c>
      <c r="B47" s="954"/>
      <c r="C47" s="954"/>
      <c r="D47" s="954"/>
      <c r="E47" s="954"/>
      <c r="F47" s="954"/>
      <c r="G47" s="954"/>
      <c r="H47" s="954"/>
      <c r="I47" s="954"/>
      <c r="J47" s="954"/>
      <c r="K47" s="955"/>
      <c r="L47" s="300"/>
      <c r="M47" s="1000"/>
      <c r="N47" s="599">
        <v>14</v>
      </c>
      <c r="O47" s="600" t="s">
        <v>791</v>
      </c>
      <c r="P47" s="596"/>
      <c r="Q47" s="596"/>
      <c r="R47" s="596"/>
      <c r="S47" s="596"/>
      <c r="T47" s="596"/>
    </row>
    <row r="48" spans="1:20" ht="16.5" customHeight="1">
      <c r="A48" s="959"/>
      <c r="B48" s="960"/>
      <c r="C48" s="960"/>
      <c r="D48" s="960"/>
      <c r="E48" s="960"/>
      <c r="F48" s="960"/>
      <c r="G48" s="960"/>
      <c r="H48" s="960"/>
      <c r="I48" s="960"/>
      <c r="J48" s="960"/>
      <c r="K48" s="961"/>
      <c r="L48" s="301"/>
      <c r="M48" s="1000"/>
      <c r="N48" s="599">
        <v>15</v>
      </c>
      <c r="O48" s="600" t="s">
        <v>792</v>
      </c>
    </row>
    <row r="49" spans="1:22" s="283" customFormat="1" ht="6.75" customHeight="1">
      <c r="A49" s="962"/>
      <c r="B49" s="963"/>
      <c r="C49" s="963"/>
      <c r="D49" s="963"/>
      <c r="E49" s="963"/>
      <c r="F49" s="963"/>
      <c r="G49" s="963"/>
      <c r="H49" s="963"/>
      <c r="I49" s="963"/>
      <c r="J49" s="963"/>
      <c r="K49" s="964"/>
      <c r="L49" s="301"/>
      <c r="M49" s="1000"/>
      <c r="N49" s="599">
        <v>16</v>
      </c>
      <c r="O49" s="600" t="s">
        <v>793</v>
      </c>
      <c r="P49" s="585"/>
      <c r="Q49" s="585"/>
      <c r="R49" s="585"/>
      <c r="S49" s="585"/>
      <c r="T49" s="585"/>
      <c r="U49" s="3"/>
      <c r="V49" s="3"/>
    </row>
    <row r="50" spans="1:22" s="283" customFormat="1" ht="6.75" customHeight="1">
      <c r="A50" s="962"/>
      <c r="B50" s="963"/>
      <c r="C50" s="963"/>
      <c r="D50" s="963"/>
      <c r="E50" s="963"/>
      <c r="F50" s="963"/>
      <c r="G50" s="963"/>
      <c r="H50" s="963"/>
      <c r="I50" s="963"/>
      <c r="J50" s="963"/>
      <c r="K50" s="964"/>
      <c r="L50" s="301"/>
      <c r="M50" s="1000"/>
      <c r="N50" s="599">
        <v>17</v>
      </c>
      <c r="O50" s="600" t="s">
        <v>794</v>
      </c>
      <c r="P50" s="585"/>
      <c r="Q50" s="585"/>
      <c r="R50" s="585"/>
      <c r="S50" s="585"/>
      <c r="T50" s="585"/>
      <c r="U50" s="3"/>
      <c r="V50" s="3"/>
    </row>
    <row r="51" spans="1:22" s="283" customFormat="1" ht="6.75" customHeight="1">
      <c r="A51" s="962"/>
      <c r="B51" s="963"/>
      <c r="C51" s="963"/>
      <c r="D51" s="963"/>
      <c r="E51" s="963"/>
      <c r="F51" s="963"/>
      <c r="G51" s="963"/>
      <c r="H51" s="963"/>
      <c r="I51" s="963"/>
      <c r="J51" s="963"/>
      <c r="K51" s="964"/>
      <c r="L51" s="301"/>
      <c r="M51" s="1000" t="s">
        <v>795</v>
      </c>
      <c r="N51" s="599">
        <v>18</v>
      </c>
      <c r="O51" s="600" t="s">
        <v>796</v>
      </c>
      <c r="P51" s="585"/>
      <c r="Q51" s="585"/>
      <c r="R51" s="585"/>
      <c r="S51" s="585"/>
      <c r="T51" s="585"/>
      <c r="U51" s="3"/>
      <c r="V51" s="3"/>
    </row>
    <row r="52" spans="1:22" s="283" customFormat="1" ht="23.25" customHeight="1">
      <c r="A52" s="965"/>
      <c r="B52" s="966"/>
      <c r="C52" s="966"/>
      <c r="D52" s="966"/>
      <c r="E52" s="966"/>
      <c r="F52" s="966"/>
      <c r="G52" s="966"/>
      <c r="H52" s="966"/>
      <c r="I52" s="966"/>
      <c r="J52" s="966"/>
      <c r="K52" s="967"/>
      <c r="L52" s="301"/>
      <c r="M52" s="1000"/>
      <c r="N52" s="599">
        <v>19</v>
      </c>
      <c r="O52" s="600" t="s">
        <v>797</v>
      </c>
      <c r="P52" s="585"/>
      <c r="Q52" s="585"/>
      <c r="R52" s="585"/>
      <c r="S52" s="585"/>
      <c r="T52" s="585"/>
      <c r="U52" s="3"/>
      <c r="V52" s="3"/>
    </row>
    <row r="53" spans="1:22" s="283" customFormat="1" ht="6.75" customHeight="1">
      <c r="A53" s="302"/>
      <c r="B53" s="303"/>
      <c r="C53" s="303"/>
      <c r="D53" s="303"/>
      <c r="E53" s="303"/>
      <c r="F53" s="303"/>
      <c r="G53" s="303"/>
      <c r="H53" s="303"/>
      <c r="I53" s="303"/>
      <c r="J53" s="303"/>
      <c r="K53" s="304"/>
      <c r="L53" s="303"/>
      <c r="M53" s="1000"/>
      <c r="N53" s="599">
        <v>20</v>
      </c>
      <c r="O53" s="600" t="s">
        <v>798</v>
      </c>
      <c r="P53" s="585"/>
      <c r="Q53" s="585"/>
      <c r="R53" s="585"/>
      <c r="S53" s="585"/>
      <c r="T53" s="585"/>
      <c r="U53" s="3"/>
      <c r="V53" s="3"/>
    </row>
    <row r="54" spans="1:22">
      <c r="M54" s="1000"/>
      <c r="N54" s="599">
        <v>21</v>
      </c>
      <c r="O54" s="600" t="s">
        <v>799</v>
      </c>
    </row>
    <row r="55" spans="1:22">
      <c r="M55" s="1000"/>
      <c r="N55" s="599">
        <v>22</v>
      </c>
      <c r="O55" s="600" t="s">
        <v>800</v>
      </c>
    </row>
    <row r="56" spans="1:22">
      <c r="M56" s="1000"/>
      <c r="N56" s="599">
        <v>23</v>
      </c>
      <c r="O56" s="600" t="s">
        <v>801</v>
      </c>
    </row>
    <row r="57" spans="1:22">
      <c r="M57" s="1000"/>
      <c r="N57" s="599">
        <v>24</v>
      </c>
      <c r="O57" s="600" t="s">
        <v>802</v>
      </c>
    </row>
    <row r="58" spans="1:22">
      <c r="M58" s="1000"/>
      <c r="N58" s="599">
        <v>25</v>
      </c>
      <c r="O58" s="600" t="s">
        <v>803</v>
      </c>
    </row>
    <row r="59" spans="1:22">
      <c r="M59" s="1000"/>
      <c r="N59" s="599">
        <v>26</v>
      </c>
      <c r="O59" s="600" t="s">
        <v>804</v>
      </c>
    </row>
    <row r="60" spans="1:22">
      <c r="O60" s="585" t="s">
        <v>703</v>
      </c>
    </row>
  </sheetData>
  <mergeCells count="25">
    <mergeCell ref="A5:K5"/>
    <mergeCell ref="A6:K6"/>
    <mergeCell ref="B7:K7"/>
    <mergeCell ref="A9:K9"/>
    <mergeCell ref="A11:K11"/>
    <mergeCell ref="A12:K16"/>
    <mergeCell ref="A18:K18"/>
    <mergeCell ref="A19:K23"/>
    <mergeCell ref="A25:K25"/>
    <mergeCell ref="A26:K30"/>
    <mergeCell ref="A32:K32"/>
    <mergeCell ref="A33:J33"/>
    <mergeCell ref="A35:B35"/>
    <mergeCell ref="M34:M50"/>
    <mergeCell ref="M51:M59"/>
    <mergeCell ref="A45:K45"/>
    <mergeCell ref="A47:K47"/>
    <mergeCell ref="A48:K52"/>
    <mergeCell ref="B40:F40"/>
    <mergeCell ref="H40:J40"/>
    <mergeCell ref="A42:J42"/>
    <mergeCell ref="A43:K43"/>
    <mergeCell ref="A44:J44"/>
    <mergeCell ref="B38:F38"/>
    <mergeCell ref="B36:F36"/>
  </mergeCells>
  <phoneticPr fontId="1"/>
  <dataValidations count="2">
    <dataValidation type="list" allowBlank="1" showInputMessage="1" showErrorMessage="1" sqref="C34 E34" xr:uid="{BFE7216D-9755-42ED-890C-251168A1C462}">
      <formula1>"✓"</formula1>
    </dataValidation>
    <dataValidation type="list" allowBlank="1" showInputMessage="1" showErrorMessage="1" sqref="B36:F36" xr:uid="{47ED6EDC-BBE5-4647-BCD4-F2DA206FD88D}">
      <formula1>$O$34:$O$60</formula1>
    </dataValidation>
  </dataValidations>
  <printOptions horizontalCentered="1"/>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8231E-E42F-46EE-BE63-6A93B6E8EF96}">
  <sheetPr codeName="Sheet39">
    <tabColor theme="9" tint="0.59999389629810485"/>
  </sheetPr>
  <dimension ref="A1:R63"/>
  <sheetViews>
    <sheetView showGridLines="0" showZeros="0" view="pageBreakPreview" zoomScaleNormal="100" zoomScaleSheetLayoutView="100" workbookViewId="0">
      <selection activeCell="A5" sqref="A5:O5"/>
    </sheetView>
  </sheetViews>
  <sheetFormatPr defaultColWidth="9" defaultRowHeight="17.25" customHeight="1"/>
  <cols>
    <col min="1" max="15" width="7.875" style="3" customWidth="1"/>
    <col min="16" max="17" width="9" style="3"/>
    <col min="18" max="18" width="9" style="585"/>
    <col min="19" max="16384" width="9" style="3"/>
  </cols>
  <sheetData>
    <row r="1" spans="1:18" ht="5.0999999999999996" customHeight="1">
      <c r="R1" s="598" t="s">
        <v>713</v>
      </c>
    </row>
    <row r="2" spans="1:18" ht="5.0999999999999996" customHeight="1">
      <c r="A2" s="1026"/>
      <c r="B2" s="1026"/>
      <c r="C2" s="1026"/>
      <c r="D2" s="1026"/>
      <c r="E2" s="1026"/>
      <c r="F2" s="1026"/>
      <c r="G2" s="1026"/>
      <c r="H2" s="1026"/>
      <c r="I2" s="1026"/>
      <c r="J2" s="1026"/>
      <c r="K2" s="1026"/>
      <c r="L2" s="1026"/>
      <c r="M2" s="1026"/>
      <c r="N2" s="1026"/>
      <c r="O2" s="1026"/>
      <c r="R2" s="598" t="s">
        <v>96</v>
      </c>
    </row>
    <row r="3" spans="1:18" ht="5.0999999999999996" customHeight="1">
      <c r="A3" s="780"/>
      <c r="B3" s="780"/>
      <c r="C3" s="780"/>
      <c r="D3" s="780"/>
      <c r="E3" s="780"/>
      <c r="F3" s="780"/>
      <c r="G3" s="780"/>
      <c r="H3" s="780"/>
      <c r="I3" s="780"/>
      <c r="J3" s="780"/>
      <c r="K3" s="780"/>
      <c r="L3" s="780"/>
      <c r="M3" s="780"/>
      <c r="N3" s="780"/>
      <c r="O3" s="780"/>
      <c r="R3" s="598"/>
    </row>
    <row r="4" spans="1:18" ht="5.0999999999999996" customHeight="1">
      <c r="R4" s="598" t="s">
        <v>97</v>
      </c>
    </row>
    <row r="5" spans="1:18" ht="17.25" customHeight="1">
      <c r="A5" s="890" t="s">
        <v>716</v>
      </c>
      <c r="B5" s="890"/>
      <c r="C5" s="890"/>
      <c r="D5" s="890"/>
      <c r="E5" s="890"/>
      <c r="F5" s="890"/>
      <c r="G5" s="890"/>
      <c r="H5" s="890"/>
      <c r="I5" s="890"/>
      <c r="J5" s="890"/>
      <c r="K5" s="890"/>
      <c r="L5" s="890"/>
      <c r="M5" s="890"/>
      <c r="N5" s="890"/>
      <c r="O5" s="890"/>
      <c r="R5" s="598" t="s">
        <v>98</v>
      </c>
    </row>
    <row r="6" spans="1:18" ht="17.25" customHeight="1">
      <c r="R6" s="598" t="s">
        <v>99</v>
      </c>
    </row>
    <row r="7" spans="1:18" ht="17.25" customHeight="1">
      <c r="A7" s="869" t="s">
        <v>91</v>
      </c>
      <c r="B7" s="900" t="s">
        <v>92</v>
      </c>
      <c r="C7" s="900"/>
      <c r="D7" s="900"/>
      <c r="E7" s="900"/>
      <c r="F7" s="1013" t="s">
        <v>28</v>
      </c>
      <c r="G7" s="1011" t="s">
        <v>712</v>
      </c>
      <c r="H7" s="666" t="s">
        <v>1288</v>
      </c>
      <c r="I7" s="900" t="s">
        <v>94</v>
      </c>
      <c r="J7" s="900"/>
      <c r="K7" s="900"/>
      <c r="L7" s="900"/>
      <c r="M7" s="1013" t="s">
        <v>28</v>
      </c>
      <c r="N7" s="1011" t="s">
        <v>712</v>
      </c>
      <c r="O7" s="666" t="s">
        <v>1288</v>
      </c>
      <c r="R7" s="598" t="s">
        <v>714</v>
      </c>
    </row>
    <row r="8" spans="1:18" ht="17.25" customHeight="1">
      <c r="A8" s="1591"/>
      <c r="B8" s="1594" t="str">
        <f>'②海外研修日程案 '!B8</f>
        <v>（ 00：00 ～ 00：00 )</v>
      </c>
      <c r="C8" s="1241"/>
      <c r="D8" s="1241"/>
      <c r="E8" s="1241"/>
      <c r="F8" s="1592"/>
      <c r="G8" s="1593"/>
      <c r="H8" s="664" t="s">
        <v>1287</v>
      </c>
      <c r="I8" s="1594" t="str">
        <f>'②海外研修日程案 '!I8</f>
        <v>（ 00：00 ～ 00：00 )</v>
      </c>
      <c r="J8" s="1241"/>
      <c r="K8" s="1241"/>
      <c r="L8" s="1241"/>
      <c r="M8" s="1592"/>
      <c r="N8" s="1593"/>
      <c r="O8" s="664" t="s">
        <v>1287</v>
      </c>
    </row>
    <row r="9" spans="1:18" ht="36.75" customHeight="1">
      <c r="A9" s="670">
        <f>'②海外研修日程案 '!A9</f>
        <v>0</v>
      </c>
      <c r="B9" s="671">
        <f>'②海外研修日程案 '!B9</f>
        <v>0</v>
      </c>
      <c r="C9" s="1583">
        <f>'②海外研修日程案 '!C9</f>
        <v>0</v>
      </c>
      <c r="D9" s="1584"/>
      <c r="E9" s="1584"/>
      <c r="F9" s="672">
        <f>'②海外研修日程案 '!F9</f>
        <v>0</v>
      </c>
      <c r="G9" s="759">
        <f>'②海外研修日程案 '!G9</f>
        <v>0</v>
      </c>
      <c r="H9" s="673">
        <f>'②海外研修日程案 '!H9</f>
        <v>0</v>
      </c>
      <c r="I9" s="760">
        <f>'②海外研修日程案 '!I9</f>
        <v>0</v>
      </c>
      <c r="J9" s="1585">
        <f>'②海外研修日程案 '!J9</f>
        <v>0</v>
      </c>
      <c r="K9" s="1586"/>
      <c r="L9" s="1586"/>
      <c r="M9" s="761">
        <f>'②海外研修日程案 '!M9</f>
        <v>0</v>
      </c>
      <c r="N9" s="762">
        <f>'②海外研修日程案 '!N9</f>
        <v>0</v>
      </c>
      <c r="O9" s="673">
        <f>'②海外研修日程案 '!O9</f>
        <v>0</v>
      </c>
    </row>
    <row r="10" spans="1:18" ht="36.75" customHeight="1">
      <c r="A10" s="269">
        <f>A9</f>
        <v>0</v>
      </c>
      <c r="B10" s="674">
        <f>'②海外研修日程案 '!B10</f>
        <v>0</v>
      </c>
      <c r="C10" s="1579">
        <f>'②海外研修日程案 '!C10</f>
        <v>0</v>
      </c>
      <c r="D10" s="1580"/>
      <c r="E10" s="1580"/>
      <c r="F10" s="675">
        <f>'②海外研修日程案 '!F10</f>
        <v>0</v>
      </c>
      <c r="G10" s="763">
        <f>'②海外研修日程案 '!G10</f>
        <v>0</v>
      </c>
      <c r="H10" s="1618">
        <f>'②海外研修日程案 '!H10</f>
        <v>0</v>
      </c>
      <c r="I10" s="764">
        <f>'②海外研修日程案 '!I10</f>
        <v>0</v>
      </c>
      <c r="J10" s="1587">
        <f>'②海外研修日程案 '!J10</f>
        <v>0</v>
      </c>
      <c r="K10" s="1588"/>
      <c r="L10" s="1588"/>
      <c r="M10" s="765">
        <f>'②海外研修日程案 '!M10</f>
        <v>0</v>
      </c>
      <c r="N10" s="766">
        <f>'②海外研修日程案 '!N10</f>
        <v>0</v>
      </c>
      <c r="O10" s="1618">
        <f>'②海外研修日程案 '!O10</f>
        <v>0</v>
      </c>
    </row>
    <row r="11" spans="1:18" ht="33" customHeight="1">
      <c r="A11" s="270"/>
      <c r="B11" s="676">
        <f>'②海外研修日程案 '!B11</f>
        <v>0</v>
      </c>
      <c r="C11" s="1589">
        <f>'②海外研修日程案 '!C11</f>
        <v>0</v>
      </c>
      <c r="D11" s="1590"/>
      <c r="E11" s="1590"/>
      <c r="F11" s="677">
        <f>'②海外研修日程案 '!F11</f>
        <v>0</v>
      </c>
      <c r="G11" s="678">
        <f>'②海外研修日程案 '!G11</f>
        <v>0</v>
      </c>
      <c r="H11" s="1619"/>
      <c r="I11" s="676">
        <f>'②海外研修日程案 '!I11</f>
        <v>0</v>
      </c>
      <c r="J11" s="1589">
        <f>'②海外研修日程案 '!J11</f>
        <v>0</v>
      </c>
      <c r="K11" s="1590"/>
      <c r="L11" s="1590"/>
      <c r="M11" s="677">
        <f>'②海外研修日程案 '!M11</f>
        <v>0</v>
      </c>
      <c r="N11" s="679">
        <f>'②海外研修日程案 '!N11</f>
        <v>0</v>
      </c>
      <c r="O11" s="1619"/>
    </row>
    <row r="12" spans="1:18" ht="36.75" customHeight="1">
      <c r="A12" s="670">
        <f>A9+1</f>
        <v>1</v>
      </c>
      <c r="B12" s="671">
        <f>'②海外研修日程案 '!B12</f>
        <v>0</v>
      </c>
      <c r="C12" s="1583">
        <f>'②海外研修日程案 '!C12</f>
        <v>0</v>
      </c>
      <c r="D12" s="1584"/>
      <c r="E12" s="1584"/>
      <c r="F12" s="672">
        <f>'②海外研修日程案 '!F12</f>
        <v>0</v>
      </c>
      <c r="G12" s="759">
        <f>'②海外研修日程案 '!G12</f>
        <v>0</v>
      </c>
      <c r="H12" s="680">
        <f>'②海外研修日程案 '!H12</f>
        <v>0</v>
      </c>
      <c r="I12" s="760">
        <f>'②海外研修日程案 '!I12</f>
        <v>0</v>
      </c>
      <c r="J12" s="1585">
        <f>'②海外研修日程案 '!J12</f>
        <v>0</v>
      </c>
      <c r="K12" s="1586"/>
      <c r="L12" s="1586"/>
      <c r="M12" s="761">
        <f>'②海外研修日程案 '!M12</f>
        <v>0</v>
      </c>
      <c r="N12" s="762">
        <f>'②海外研修日程案 '!N12</f>
        <v>0</v>
      </c>
      <c r="O12" s="680">
        <f>'②海外研修日程案 '!O12</f>
        <v>0</v>
      </c>
    </row>
    <row r="13" spans="1:18" ht="36.75" customHeight="1">
      <c r="A13" s="269">
        <f>A12</f>
        <v>1</v>
      </c>
      <c r="B13" s="674">
        <f>'②海外研修日程案 '!B13</f>
        <v>0</v>
      </c>
      <c r="C13" s="1579">
        <f>'②海外研修日程案 '!C13</f>
        <v>0</v>
      </c>
      <c r="D13" s="1580"/>
      <c r="E13" s="1580"/>
      <c r="F13" s="675">
        <f>'②海外研修日程案 '!F13</f>
        <v>0</v>
      </c>
      <c r="G13" s="763">
        <f>'②海外研修日程案 '!G13</f>
        <v>0</v>
      </c>
      <c r="H13" s="1618">
        <f>'②海外研修日程案 '!H13</f>
        <v>0</v>
      </c>
      <c r="I13" s="764">
        <f>'②海外研修日程案 '!I13</f>
        <v>0</v>
      </c>
      <c r="J13" s="1587">
        <f>'②海外研修日程案 '!J13</f>
        <v>0</v>
      </c>
      <c r="K13" s="1588"/>
      <c r="L13" s="1588"/>
      <c r="M13" s="765">
        <f>'②海外研修日程案 '!M13</f>
        <v>0</v>
      </c>
      <c r="N13" s="766">
        <f>'②海外研修日程案 '!N13</f>
        <v>0</v>
      </c>
      <c r="O13" s="1618">
        <f>'②海外研修日程案 '!O13</f>
        <v>0</v>
      </c>
    </row>
    <row r="14" spans="1:18" ht="33" customHeight="1">
      <c r="A14" s="270"/>
      <c r="B14" s="676">
        <f>'②海外研修日程案 '!B14</f>
        <v>0</v>
      </c>
      <c r="C14" s="1589">
        <f>'②海外研修日程案 '!C14</f>
        <v>0</v>
      </c>
      <c r="D14" s="1590"/>
      <c r="E14" s="1590"/>
      <c r="F14" s="677">
        <f>'②海外研修日程案 '!F14</f>
        <v>0</v>
      </c>
      <c r="G14" s="678">
        <f>'②海外研修日程案 '!G14</f>
        <v>0</v>
      </c>
      <c r="H14" s="1619"/>
      <c r="I14" s="676">
        <f>'②海外研修日程案 '!I14</f>
        <v>0</v>
      </c>
      <c r="J14" s="1589">
        <f>'②海外研修日程案 '!J14</f>
        <v>0</v>
      </c>
      <c r="K14" s="1590"/>
      <c r="L14" s="1590"/>
      <c r="M14" s="677">
        <f>'②海外研修日程案 '!M14</f>
        <v>0</v>
      </c>
      <c r="N14" s="679">
        <f>'②海外研修日程案 '!N14</f>
        <v>0</v>
      </c>
      <c r="O14" s="1619"/>
    </row>
    <row r="15" spans="1:18" ht="36.75" customHeight="1">
      <c r="A15" s="686">
        <f>A12+1</f>
        <v>2</v>
      </c>
      <c r="B15" s="674">
        <f>'②海外研修日程案 '!B15</f>
        <v>0</v>
      </c>
      <c r="C15" s="1579">
        <f>'②海外研修日程案 '!C15</f>
        <v>0</v>
      </c>
      <c r="D15" s="1580"/>
      <c r="E15" s="1580"/>
      <c r="F15" s="675">
        <f>'②海外研修日程案 '!F15</f>
        <v>0</v>
      </c>
      <c r="G15" s="683">
        <f>'②海外研修日程案 '!G15</f>
        <v>0</v>
      </c>
      <c r="H15" s="680">
        <f>'②海外研修日程案 '!H15</f>
        <v>0</v>
      </c>
      <c r="I15" s="681">
        <f>'②海外研修日程案 '!I15</f>
        <v>0</v>
      </c>
      <c r="J15" s="1581">
        <f>'②海外研修日程案 '!J15</f>
        <v>0</v>
      </c>
      <c r="K15" s="1582"/>
      <c r="L15" s="1582"/>
      <c r="M15" s="682">
        <f>'②海外研修日程案 '!M15</f>
        <v>0</v>
      </c>
      <c r="N15" s="684">
        <f>'②海外研修日程案 '!N15</f>
        <v>0</v>
      </c>
      <c r="O15" s="680">
        <f>'②海外研修日程案 '!O15</f>
        <v>0</v>
      </c>
    </row>
    <row r="16" spans="1:18" ht="36.75" customHeight="1">
      <c r="A16" s="269">
        <f>A15</f>
        <v>2</v>
      </c>
      <c r="B16" s="674">
        <f>'②海外研修日程案 '!B16</f>
        <v>0</v>
      </c>
      <c r="C16" s="1579">
        <f>'②海外研修日程案 '!C16</f>
        <v>0</v>
      </c>
      <c r="D16" s="1580"/>
      <c r="E16" s="1580"/>
      <c r="F16" s="675">
        <f>'②海外研修日程案 '!F16</f>
        <v>0</v>
      </c>
      <c r="G16" s="763">
        <f>'②海外研修日程案 '!G16</f>
        <v>0</v>
      </c>
      <c r="H16" s="1618">
        <f>'②海外研修日程案 '!H16</f>
        <v>0</v>
      </c>
      <c r="I16" s="764">
        <f>'②海外研修日程案 '!I16</f>
        <v>0</v>
      </c>
      <c r="J16" s="1587">
        <f>'②海外研修日程案 '!J16</f>
        <v>0</v>
      </c>
      <c r="K16" s="1588"/>
      <c r="L16" s="1588"/>
      <c r="M16" s="765">
        <f>'②海外研修日程案 '!M16</f>
        <v>0</v>
      </c>
      <c r="N16" s="766">
        <f>'②海外研修日程案 '!N16</f>
        <v>0</v>
      </c>
      <c r="O16" s="1618">
        <f>'②海外研修日程案 '!O16</f>
        <v>0</v>
      </c>
    </row>
    <row r="17" spans="1:15" ht="33" customHeight="1">
      <c r="A17" s="687"/>
      <c r="B17" s="681">
        <f>'②海外研修日程案 '!B17</f>
        <v>0</v>
      </c>
      <c r="C17" s="1581">
        <f>'②海外研修日程案 '!C17</f>
        <v>0</v>
      </c>
      <c r="D17" s="1582"/>
      <c r="E17" s="1582"/>
      <c r="F17" s="682">
        <f>'②海外研修日程案 '!F17</f>
        <v>0</v>
      </c>
      <c r="G17" s="678">
        <f>'②海外研修日程案 '!G17</f>
        <v>0</v>
      </c>
      <c r="H17" s="1619"/>
      <c r="I17" s="676">
        <f>'②海外研修日程案 '!I17</f>
        <v>0</v>
      </c>
      <c r="J17" s="1589">
        <f>'②海外研修日程案 '!J17</f>
        <v>0</v>
      </c>
      <c r="K17" s="1590"/>
      <c r="L17" s="1590"/>
      <c r="M17" s="677">
        <f>'②海外研修日程案 '!M17</f>
        <v>0</v>
      </c>
      <c r="N17" s="679">
        <f>'②海外研修日程案 '!N17</f>
        <v>0</v>
      </c>
      <c r="O17" s="1619"/>
    </row>
    <row r="18" spans="1:15" ht="36.75" customHeight="1">
      <c r="A18" s="670">
        <f>A15+1</f>
        <v>3</v>
      </c>
      <c r="B18" s="671">
        <f>'②海外研修日程案 '!B18</f>
        <v>0</v>
      </c>
      <c r="C18" s="1583">
        <f>'②海外研修日程案 '!C18</f>
        <v>0</v>
      </c>
      <c r="D18" s="1584"/>
      <c r="E18" s="1584"/>
      <c r="F18" s="672">
        <f>'②海外研修日程案 '!F18</f>
        <v>0</v>
      </c>
      <c r="G18" s="759">
        <f>'②海外研修日程案 '!G18</f>
        <v>0</v>
      </c>
      <c r="H18" s="680">
        <f>'②海外研修日程案 '!H18</f>
        <v>0</v>
      </c>
      <c r="I18" s="760">
        <f>'②海外研修日程案 '!I18</f>
        <v>0</v>
      </c>
      <c r="J18" s="1585">
        <f>'②海外研修日程案 '!J18</f>
        <v>0</v>
      </c>
      <c r="K18" s="1586"/>
      <c r="L18" s="1586"/>
      <c r="M18" s="761">
        <f>'②海外研修日程案 '!M18</f>
        <v>0</v>
      </c>
      <c r="N18" s="762">
        <f>'②海外研修日程案 '!N18</f>
        <v>0</v>
      </c>
      <c r="O18" s="680">
        <f>'②海外研修日程案 '!O18</f>
        <v>0</v>
      </c>
    </row>
    <row r="19" spans="1:15" ht="36.75" customHeight="1">
      <c r="A19" s="269">
        <f>A18</f>
        <v>3</v>
      </c>
      <c r="B19" s="674">
        <f>'②海外研修日程案 '!B19</f>
        <v>0</v>
      </c>
      <c r="C19" s="1579">
        <f>'②海外研修日程案 '!C19</f>
        <v>0</v>
      </c>
      <c r="D19" s="1580"/>
      <c r="E19" s="1580"/>
      <c r="F19" s="675">
        <f>'②海外研修日程案 '!F19</f>
        <v>0</v>
      </c>
      <c r="G19" s="763">
        <f>'②海外研修日程案 '!G19</f>
        <v>0</v>
      </c>
      <c r="H19" s="1618">
        <f>'②海外研修日程案 '!H19</f>
        <v>0</v>
      </c>
      <c r="I19" s="764">
        <f>'②海外研修日程案 '!I19</f>
        <v>0</v>
      </c>
      <c r="J19" s="1587">
        <f>'②海外研修日程案 '!J19</f>
        <v>0</v>
      </c>
      <c r="K19" s="1588"/>
      <c r="L19" s="1588"/>
      <c r="M19" s="765">
        <f>'②海外研修日程案 '!M19</f>
        <v>0</v>
      </c>
      <c r="N19" s="766">
        <f>'②海外研修日程案 '!N19</f>
        <v>0</v>
      </c>
      <c r="O19" s="1618">
        <f>'②海外研修日程案 '!O19</f>
        <v>0</v>
      </c>
    </row>
    <row r="20" spans="1:15" ht="33" customHeight="1">
      <c r="A20" s="270"/>
      <c r="B20" s="676">
        <f>'②海外研修日程案 '!B20</f>
        <v>0</v>
      </c>
      <c r="C20" s="1589">
        <f>'②海外研修日程案 '!C20</f>
        <v>0</v>
      </c>
      <c r="D20" s="1590"/>
      <c r="E20" s="1590"/>
      <c r="F20" s="677">
        <f>'②海外研修日程案 '!F20</f>
        <v>0</v>
      </c>
      <c r="G20" s="678">
        <f>'②海外研修日程案 '!G20</f>
        <v>0</v>
      </c>
      <c r="H20" s="1619"/>
      <c r="I20" s="676">
        <f>'②海外研修日程案 '!I20</f>
        <v>0</v>
      </c>
      <c r="J20" s="1589">
        <f>'②海外研修日程案 '!J20</f>
        <v>0</v>
      </c>
      <c r="K20" s="1590"/>
      <c r="L20" s="1590"/>
      <c r="M20" s="677">
        <f>'②海外研修日程案 '!M20</f>
        <v>0</v>
      </c>
      <c r="N20" s="679">
        <f>'②海外研修日程案 '!N20</f>
        <v>0</v>
      </c>
      <c r="O20" s="1619"/>
    </row>
    <row r="21" spans="1:15" ht="36.75" customHeight="1">
      <c r="A21" s="670">
        <f>A18+1</f>
        <v>4</v>
      </c>
      <c r="B21" s="671">
        <f>'②海外研修日程案 '!B21</f>
        <v>0</v>
      </c>
      <c r="C21" s="1583">
        <f>'②海外研修日程案 '!C21</f>
        <v>0</v>
      </c>
      <c r="D21" s="1584"/>
      <c r="E21" s="1584"/>
      <c r="F21" s="672">
        <f>'②海外研修日程案 '!F21</f>
        <v>0</v>
      </c>
      <c r="G21" s="759">
        <f>'②海外研修日程案 '!G21</f>
        <v>0</v>
      </c>
      <c r="H21" s="680">
        <f>'②海外研修日程案 '!H21</f>
        <v>0</v>
      </c>
      <c r="I21" s="760">
        <f>'②海外研修日程案 '!I21</f>
        <v>0</v>
      </c>
      <c r="J21" s="1585">
        <f>'②海外研修日程案 '!J21</f>
        <v>0</v>
      </c>
      <c r="K21" s="1586"/>
      <c r="L21" s="1586"/>
      <c r="M21" s="761">
        <f>'②海外研修日程案 '!M21</f>
        <v>0</v>
      </c>
      <c r="N21" s="762">
        <f>'②海外研修日程案 '!N21</f>
        <v>0</v>
      </c>
      <c r="O21" s="680">
        <f>'②海外研修日程案 '!O21</f>
        <v>0</v>
      </c>
    </row>
    <row r="22" spans="1:15" ht="36.75" customHeight="1">
      <c r="A22" s="269">
        <f>A21</f>
        <v>4</v>
      </c>
      <c r="B22" s="674">
        <f>'②海外研修日程案 '!B22</f>
        <v>0</v>
      </c>
      <c r="C22" s="1579">
        <f>'②海外研修日程案 '!C22</f>
        <v>0</v>
      </c>
      <c r="D22" s="1580"/>
      <c r="E22" s="1580"/>
      <c r="F22" s="675">
        <f>'②海外研修日程案 '!F22</f>
        <v>0</v>
      </c>
      <c r="G22" s="763">
        <f>'②海外研修日程案 '!G22</f>
        <v>0</v>
      </c>
      <c r="H22" s="1618">
        <f>'②海外研修日程案 '!H22</f>
        <v>0</v>
      </c>
      <c r="I22" s="764">
        <f>'②海外研修日程案 '!I22</f>
        <v>0</v>
      </c>
      <c r="J22" s="1587">
        <f>'②海外研修日程案 '!J22</f>
        <v>0</v>
      </c>
      <c r="K22" s="1588"/>
      <c r="L22" s="1588"/>
      <c r="M22" s="765">
        <f>'②海外研修日程案 '!M22</f>
        <v>0</v>
      </c>
      <c r="N22" s="766">
        <f>'②海外研修日程案 '!N22</f>
        <v>0</v>
      </c>
      <c r="O22" s="1618">
        <f>'②海外研修日程案 '!O22</f>
        <v>0</v>
      </c>
    </row>
    <row r="23" spans="1:15" ht="33" customHeight="1">
      <c r="A23" s="270"/>
      <c r="B23" s="676">
        <f>'②海外研修日程案 '!B23</f>
        <v>0</v>
      </c>
      <c r="C23" s="1589">
        <f>'②海外研修日程案 '!C23</f>
        <v>0</v>
      </c>
      <c r="D23" s="1590"/>
      <c r="E23" s="1590"/>
      <c r="F23" s="677">
        <f>'②海外研修日程案 '!F23</f>
        <v>0</v>
      </c>
      <c r="G23" s="678">
        <f>'②海外研修日程案 '!G23</f>
        <v>0</v>
      </c>
      <c r="H23" s="1619"/>
      <c r="I23" s="676">
        <f>'②海外研修日程案 '!I23</f>
        <v>0</v>
      </c>
      <c r="J23" s="1589">
        <f>'②海外研修日程案 '!J23</f>
        <v>0</v>
      </c>
      <c r="K23" s="1590"/>
      <c r="L23" s="1590"/>
      <c r="M23" s="677">
        <f>'②海外研修日程案 '!M23</f>
        <v>0</v>
      </c>
      <c r="N23" s="679">
        <f>'②海外研修日程案 '!N23</f>
        <v>0</v>
      </c>
      <c r="O23" s="1619"/>
    </row>
    <row r="24" spans="1:15" ht="36.75" customHeight="1">
      <c r="A24" s="670">
        <f>A21+1</f>
        <v>5</v>
      </c>
      <c r="B24" s="671">
        <f>'②海外研修日程案 '!B24</f>
        <v>0</v>
      </c>
      <c r="C24" s="1583">
        <f>'②海外研修日程案 '!C24</f>
        <v>0</v>
      </c>
      <c r="D24" s="1584"/>
      <c r="E24" s="1584"/>
      <c r="F24" s="672">
        <f>'②海外研修日程案 '!F24</f>
        <v>0</v>
      </c>
      <c r="G24" s="759">
        <f>'②海外研修日程案 '!G24</f>
        <v>0</v>
      </c>
      <c r="H24" s="680">
        <f>'②海外研修日程案 '!H24</f>
        <v>0</v>
      </c>
      <c r="I24" s="760">
        <f>'②海外研修日程案 '!I24</f>
        <v>0</v>
      </c>
      <c r="J24" s="1585">
        <f>'②海外研修日程案 '!J24</f>
        <v>0</v>
      </c>
      <c r="K24" s="1586"/>
      <c r="L24" s="1586"/>
      <c r="M24" s="761">
        <f>'②海外研修日程案 '!M24</f>
        <v>0</v>
      </c>
      <c r="N24" s="762">
        <f>'②海外研修日程案 '!N24</f>
        <v>0</v>
      </c>
      <c r="O24" s="680">
        <f>'②海外研修日程案 '!O24</f>
        <v>0</v>
      </c>
    </row>
    <row r="25" spans="1:15" ht="36.75" customHeight="1">
      <c r="A25" s="269">
        <f>A24</f>
        <v>5</v>
      </c>
      <c r="B25" s="674">
        <f>'②海外研修日程案 '!B25</f>
        <v>0</v>
      </c>
      <c r="C25" s="1579">
        <f>'②海外研修日程案 '!C25</f>
        <v>0</v>
      </c>
      <c r="D25" s="1580"/>
      <c r="E25" s="1580"/>
      <c r="F25" s="675">
        <f>'②海外研修日程案 '!F25</f>
        <v>0</v>
      </c>
      <c r="G25" s="763">
        <f>'②海外研修日程案 '!G25</f>
        <v>0</v>
      </c>
      <c r="H25" s="1618">
        <f>'②海外研修日程案 '!H25</f>
        <v>0</v>
      </c>
      <c r="I25" s="764">
        <f>'②海外研修日程案 '!I25</f>
        <v>0</v>
      </c>
      <c r="J25" s="1587">
        <f>'②海外研修日程案 '!J25</f>
        <v>0</v>
      </c>
      <c r="K25" s="1588"/>
      <c r="L25" s="1588"/>
      <c r="M25" s="765">
        <f>'②海外研修日程案 '!M25</f>
        <v>0</v>
      </c>
      <c r="N25" s="766">
        <f>'②海外研修日程案 '!N25</f>
        <v>0</v>
      </c>
      <c r="O25" s="1618">
        <f>'②海外研修日程案 '!O25</f>
        <v>0</v>
      </c>
    </row>
    <row r="26" spans="1:15" ht="33" customHeight="1">
      <c r="A26" s="270"/>
      <c r="B26" s="676">
        <f>'②海外研修日程案 '!B26</f>
        <v>0</v>
      </c>
      <c r="C26" s="1589">
        <f>'②海外研修日程案 '!C26</f>
        <v>0</v>
      </c>
      <c r="D26" s="1590"/>
      <c r="E26" s="1590"/>
      <c r="F26" s="677">
        <f>'②海外研修日程案 '!F26</f>
        <v>0</v>
      </c>
      <c r="G26" s="678">
        <f>'②海外研修日程案 '!G26</f>
        <v>0</v>
      </c>
      <c r="H26" s="1619"/>
      <c r="I26" s="676">
        <f>'②海外研修日程案 '!I26</f>
        <v>0</v>
      </c>
      <c r="J26" s="1589">
        <f>'②海外研修日程案 '!J26</f>
        <v>0</v>
      </c>
      <c r="K26" s="1590"/>
      <c r="L26" s="1590"/>
      <c r="M26" s="677">
        <f>'②海外研修日程案 '!M26</f>
        <v>0</v>
      </c>
      <c r="N26" s="679">
        <f>'②海外研修日程案 '!N26</f>
        <v>0</v>
      </c>
      <c r="O26" s="1619"/>
    </row>
    <row r="27" spans="1:15" ht="36.75" customHeight="1">
      <c r="A27" s="670">
        <f>A24+1</f>
        <v>6</v>
      </c>
      <c r="B27" s="671">
        <f>'②海外研修日程案 '!B27</f>
        <v>0</v>
      </c>
      <c r="C27" s="1583">
        <f>'②海外研修日程案 '!C27</f>
        <v>0</v>
      </c>
      <c r="D27" s="1584"/>
      <c r="E27" s="1584"/>
      <c r="F27" s="672">
        <f>'②海外研修日程案 '!F27</f>
        <v>0</v>
      </c>
      <c r="G27" s="759">
        <f>'②海外研修日程案 '!G27</f>
        <v>0</v>
      </c>
      <c r="H27" s="680">
        <f>'②海外研修日程案 '!H27</f>
        <v>0</v>
      </c>
      <c r="I27" s="760">
        <f>'②海外研修日程案 '!I27</f>
        <v>0</v>
      </c>
      <c r="J27" s="1585">
        <f>'②海外研修日程案 '!J27</f>
        <v>0</v>
      </c>
      <c r="K27" s="1586"/>
      <c r="L27" s="1586"/>
      <c r="M27" s="761">
        <f>'②海外研修日程案 '!M27</f>
        <v>0</v>
      </c>
      <c r="N27" s="762">
        <f>'②海外研修日程案 '!N27</f>
        <v>0</v>
      </c>
      <c r="O27" s="680">
        <f>'②海外研修日程案 '!O27</f>
        <v>0</v>
      </c>
    </row>
    <row r="28" spans="1:15" ht="36.75" customHeight="1">
      <c r="A28" s="269">
        <f>A27</f>
        <v>6</v>
      </c>
      <c r="B28" s="674">
        <f>'②海外研修日程案 '!B28</f>
        <v>0</v>
      </c>
      <c r="C28" s="1579">
        <f>'②海外研修日程案 '!C28</f>
        <v>0</v>
      </c>
      <c r="D28" s="1580"/>
      <c r="E28" s="1580"/>
      <c r="F28" s="675">
        <f>'②海外研修日程案 '!F28</f>
        <v>0</v>
      </c>
      <c r="G28" s="763">
        <f>'②海外研修日程案 '!G28</f>
        <v>0</v>
      </c>
      <c r="H28" s="1618">
        <f>'②海外研修日程案 '!H28</f>
        <v>0</v>
      </c>
      <c r="I28" s="764">
        <f>'②海外研修日程案 '!I28</f>
        <v>0</v>
      </c>
      <c r="J28" s="1587">
        <f>'②海外研修日程案 '!J28</f>
        <v>0</v>
      </c>
      <c r="K28" s="1588"/>
      <c r="L28" s="1588"/>
      <c r="M28" s="765">
        <f>'②海外研修日程案 '!M28</f>
        <v>0</v>
      </c>
      <c r="N28" s="766">
        <f>'②海外研修日程案 '!N28</f>
        <v>0</v>
      </c>
      <c r="O28" s="1618">
        <f>'②海外研修日程案 '!O28</f>
        <v>0</v>
      </c>
    </row>
    <row r="29" spans="1:15" ht="33" customHeight="1">
      <c r="A29" s="270"/>
      <c r="B29" s="676">
        <f>'②海外研修日程案 '!B29</f>
        <v>0</v>
      </c>
      <c r="C29" s="1589">
        <f>'②海外研修日程案 '!C29</f>
        <v>0</v>
      </c>
      <c r="D29" s="1590"/>
      <c r="E29" s="1590"/>
      <c r="F29" s="677">
        <f>'②海外研修日程案 '!F29</f>
        <v>0</v>
      </c>
      <c r="G29" s="678">
        <f>'②海外研修日程案 '!G29</f>
        <v>0</v>
      </c>
      <c r="H29" s="1619"/>
      <c r="I29" s="676">
        <f>'②海外研修日程案 '!I29</f>
        <v>0</v>
      </c>
      <c r="J29" s="1589">
        <f>'②海外研修日程案 '!J29</f>
        <v>0</v>
      </c>
      <c r="K29" s="1590"/>
      <c r="L29" s="1590"/>
      <c r="M29" s="677">
        <f>'②海外研修日程案 '!M29</f>
        <v>0</v>
      </c>
      <c r="N29" s="679">
        <f>'②海外研修日程案 '!N29</f>
        <v>0</v>
      </c>
      <c r="O29" s="1619"/>
    </row>
    <row r="30" spans="1:15" ht="36.75" customHeight="1">
      <c r="A30" s="670">
        <f>A27+1</f>
        <v>7</v>
      </c>
      <c r="B30" s="671">
        <f>'②海外研修日程案 '!B30</f>
        <v>0</v>
      </c>
      <c r="C30" s="1583">
        <f>'②海外研修日程案 '!C30</f>
        <v>0</v>
      </c>
      <c r="D30" s="1584"/>
      <c r="E30" s="1584"/>
      <c r="F30" s="672">
        <f>'②海外研修日程案 '!F30</f>
        <v>0</v>
      </c>
      <c r="G30" s="759">
        <f>'②海外研修日程案 '!G30</f>
        <v>0</v>
      </c>
      <c r="H30" s="680">
        <f>'②海外研修日程案 '!H30</f>
        <v>0</v>
      </c>
      <c r="I30" s="760">
        <f>'②海外研修日程案 '!I30</f>
        <v>0</v>
      </c>
      <c r="J30" s="1585">
        <f>'②海外研修日程案 '!J30</f>
        <v>0</v>
      </c>
      <c r="K30" s="1586"/>
      <c r="L30" s="1586"/>
      <c r="M30" s="761">
        <f>'②海外研修日程案 '!M30</f>
        <v>0</v>
      </c>
      <c r="N30" s="762">
        <f>'②海外研修日程案 '!N30</f>
        <v>0</v>
      </c>
      <c r="O30" s="680">
        <f>'②海外研修日程案 '!O30</f>
        <v>0</v>
      </c>
    </row>
    <row r="31" spans="1:15" ht="36.75" customHeight="1">
      <c r="A31" s="269">
        <f>A30</f>
        <v>7</v>
      </c>
      <c r="B31" s="674">
        <f>'②海外研修日程案 '!B31</f>
        <v>0</v>
      </c>
      <c r="C31" s="1579">
        <f>'②海外研修日程案 '!C31</f>
        <v>0</v>
      </c>
      <c r="D31" s="1580"/>
      <c r="E31" s="1580"/>
      <c r="F31" s="675">
        <f>'②海外研修日程案 '!F31</f>
        <v>0</v>
      </c>
      <c r="G31" s="763">
        <f>'②海外研修日程案 '!G31</f>
        <v>0</v>
      </c>
      <c r="H31" s="1618">
        <f>'②海外研修日程案 '!H31</f>
        <v>0</v>
      </c>
      <c r="I31" s="764">
        <f>'②海外研修日程案 '!I31</f>
        <v>0</v>
      </c>
      <c r="J31" s="1587">
        <f>'②海外研修日程案 '!J31</f>
        <v>0</v>
      </c>
      <c r="K31" s="1588"/>
      <c r="L31" s="1588"/>
      <c r="M31" s="765">
        <f>'②海外研修日程案 '!M31</f>
        <v>0</v>
      </c>
      <c r="N31" s="766">
        <f>'②海外研修日程案 '!N31</f>
        <v>0</v>
      </c>
      <c r="O31" s="1618">
        <f>'②海外研修日程案 '!O31</f>
        <v>0</v>
      </c>
    </row>
    <row r="32" spans="1:15" ht="33" customHeight="1">
      <c r="A32" s="270"/>
      <c r="B32" s="676">
        <f>'②海外研修日程案 '!B32</f>
        <v>0</v>
      </c>
      <c r="C32" s="1589">
        <f>'②海外研修日程案 '!C32</f>
        <v>0</v>
      </c>
      <c r="D32" s="1590"/>
      <c r="E32" s="1590"/>
      <c r="F32" s="677">
        <f>'②海外研修日程案 '!F32</f>
        <v>0</v>
      </c>
      <c r="G32" s="678">
        <f>'②海外研修日程案 '!G32</f>
        <v>0</v>
      </c>
      <c r="H32" s="1619"/>
      <c r="I32" s="676">
        <f>'②海外研修日程案 '!I32</f>
        <v>0</v>
      </c>
      <c r="J32" s="1589">
        <f>'②海外研修日程案 '!J32</f>
        <v>0</v>
      </c>
      <c r="K32" s="1590"/>
      <c r="L32" s="1590"/>
      <c r="M32" s="677">
        <f>'②海外研修日程案 '!M32</f>
        <v>0</v>
      </c>
      <c r="N32" s="679">
        <f>'②海外研修日程案 '!N32</f>
        <v>0</v>
      </c>
      <c r="O32" s="1619"/>
    </row>
    <row r="33" spans="1:15" ht="36.75" customHeight="1">
      <c r="A33" s="670">
        <f>A30+1</f>
        <v>8</v>
      </c>
      <c r="B33" s="671">
        <f>'②海外研修日程案 '!B33</f>
        <v>0</v>
      </c>
      <c r="C33" s="1583">
        <f>'②海外研修日程案 '!C33</f>
        <v>0</v>
      </c>
      <c r="D33" s="1584"/>
      <c r="E33" s="1584"/>
      <c r="F33" s="672">
        <f>'②海外研修日程案 '!F33</f>
        <v>0</v>
      </c>
      <c r="G33" s="759">
        <f>'②海外研修日程案 '!G33</f>
        <v>0</v>
      </c>
      <c r="H33" s="680">
        <f>'②海外研修日程案 '!H33</f>
        <v>0</v>
      </c>
      <c r="I33" s="760">
        <f>'②海外研修日程案 '!I33</f>
        <v>0</v>
      </c>
      <c r="J33" s="1585">
        <f>'②海外研修日程案 '!J33</f>
        <v>0</v>
      </c>
      <c r="K33" s="1586"/>
      <c r="L33" s="1586"/>
      <c r="M33" s="761">
        <f>'②海外研修日程案 '!M33</f>
        <v>0</v>
      </c>
      <c r="N33" s="762">
        <f>'②海外研修日程案 '!N33</f>
        <v>0</v>
      </c>
      <c r="O33" s="680">
        <f>'②海外研修日程案 '!O33</f>
        <v>0</v>
      </c>
    </row>
    <row r="34" spans="1:15" ht="36.75" customHeight="1">
      <c r="A34" s="269">
        <f>A33</f>
        <v>8</v>
      </c>
      <c r="B34" s="674">
        <f>'②海外研修日程案 '!B34</f>
        <v>0</v>
      </c>
      <c r="C34" s="1579">
        <f>'②海外研修日程案 '!C34</f>
        <v>0</v>
      </c>
      <c r="D34" s="1580"/>
      <c r="E34" s="1580"/>
      <c r="F34" s="675">
        <f>'②海外研修日程案 '!F34</f>
        <v>0</v>
      </c>
      <c r="G34" s="763">
        <f>'②海外研修日程案 '!G34</f>
        <v>0</v>
      </c>
      <c r="H34" s="1618">
        <f>'②海外研修日程案 '!H34</f>
        <v>0</v>
      </c>
      <c r="I34" s="764">
        <f>'②海外研修日程案 '!I34</f>
        <v>0</v>
      </c>
      <c r="J34" s="1587">
        <f>'②海外研修日程案 '!J34</f>
        <v>0</v>
      </c>
      <c r="K34" s="1588"/>
      <c r="L34" s="1588"/>
      <c r="M34" s="765">
        <f>'②海外研修日程案 '!M34</f>
        <v>0</v>
      </c>
      <c r="N34" s="766">
        <f>'②海外研修日程案 '!N34</f>
        <v>0</v>
      </c>
      <c r="O34" s="1618">
        <f>'②海外研修日程案 '!O34</f>
        <v>0</v>
      </c>
    </row>
    <row r="35" spans="1:15" ht="33" customHeight="1">
      <c r="A35" s="270"/>
      <c r="B35" s="676">
        <f>'②海外研修日程案 '!B35</f>
        <v>0</v>
      </c>
      <c r="C35" s="1589">
        <f>'②海外研修日程案 '!C35</f>
        <v>0</v>
      </c>
      <c r="D35" s="1590"/>
      <c r="E35" s="1590"/>
      <c r="F35" s="677">
        <f>'②海外研修日程案 '!F35</f>
        <v>0</v>
      </c>
      <c r="G35" s="678">
        <f>'②海外研修日程案 '!G35</f>
        <v>0</v>
      </c>
      <c r="H35" s="1619"/>
      <c r="I35" s="676">
        <f>'②海外研修日程案 '!I35</f>
        <v>0</v>
      </c>
      <c r="J35" s="1589">
        <f>'②海外研修日程案 '!J35</f>
        <v>0</v>
      </c>
      <c r="K35" s="1590"/>
      <c r="L35" s="1590"/>
      <c r="M35" s="677">
        <f>'②海外研修日程案 '!M35</f>
        <v>0</v>
      </c>
      <c r="N35" s="679">
        <f>'②海外研修日程案 '!N35</f>
        <v>0</v>
      </c>
      <c r="O35" s="1619"/>
    </row>
    <row r="37" spans="1:15" ht="17.25" customHeight="1">
      <c r="H37" s="43" t="s">
        <v>1359</v>
      </c>
      <c r="I37" s="685">
        <f>'②海外研修日程案 '!I37</f>
        <v>0</v>
      </c>
      <c r="J37" s="685">
        <f>'②海外研修日程案 '!J37</f>
        <v>0</v>
      </c>
      <c r="K37" s="685">
        <f>'②海外研修日程案 '!K37</f>
        <v>0</v>
      </c>
      <c r="L37" s="685">
        <f>'②海外研修日程案 '!L37</f>
        <v>0</v>
      </c>
      <c r="M37" s="685">
        <f>'②海外研修日程案 '!M37</f>
        <v>0</v>
      </c>
      <c r="N37" s="263" t="s">
        <v>681</v>
      </c>
    </row>
    <row r="38" spans="1:15" ht="17.25" customHeight="1">
      <c r="A38" s="1018" t="s">
        <v>95</v>
      </c>
      <c r="B38" s="1018"/>
      <c r="C38" s="1261">
        <f>'②海外研修日程案 '!C38</f>
        <v>0</v>
      </c>
      <c r="D38" s="1261"/>
      <c r="E38" s="1261"/>
      <c r="F38" s="1261"/>
      <c r="G38" s="255"/>
      <c r="H38" s="43" t="s">
        <v>96</v>
      </c>
      <c r="I38" s="558">
        <f>SUMIFS($G$9:$G$35,$F$9:$F$35,I$37,$B$9:$B$35,$H38)+SUMIFS($N$9:$N$35,$M$9:$M$35,I$37,$I$9:$I$35,$H38)</f>
        <v>0</v>
      </c>
      <c r="J38" s="558">
        <f t="shared" ref="J38:L38" si="0">SUMIFS($G$9:$G$35,$F$9:$F$35,J$37,$B$9:$B$35,$H38)+SUMIFS($N$9:$N$35,$M$9:$M$35,J$37,$I$9:$I$35,$H38)</f>
        <v>0</v>
      </c>
      <c r="K38" s="558">
        <f t="shared" si="0"/>
        <v>0</v>
      </c>
      <c r="L38" s="558">
        <f t="shared" si="0"/>
        <v>0</v>
      </c>
      <c r="M38" s="558">
        <f>SUMIFS($G$9:$G$35,$F$9:$F$35,M$37,$B$9:$B$35,$H38)+SUMIFS($N$9:$N$35,$M$9:$M$35,M$37,$I$9:$I$35,$H38)</f>
        <v>0</v>
      </c>
      <c r="N38" s="560">
        <f>SUM(I38:M38)</f>
        <v>0</v>
      </c>
    </row>
    <row r="39" spans="1:15" ht="17.25" customHeight="1">
      <c r="A39" s="1018" t="s">
        <v>66</v>
      </c>
      <c r="B39" s="1018"/>
      <c r="C39" s="1019" t="str">
        <f>'②海外研修日程案 '!C39</f>
        <v>日本語</v>
      </c>
      <c r="D39" s="1019"/>
      <c r="E39" s="1019"/>
      <c r="F39" s="1019"/>
      <c r="G39" s="256"/>
      <c r="H39" s="43" t="s">
        <v>97</v>
      </c>
      <c r="I39" s="558">
        <f t="shared" ref="I39:M41" si="1">SUMIFS($G$9:$G$35,$F$9:$F$35,I$37,$B$9:$B$35,$H39)+SUMIFS($N$9:$N$35,$M$9:$M$35,I$37,$I$9:$I$35,$H39)</f>
        <v>0</v>
      </c>
      <c r="J39" s="558">
        <f t="shared" si="1"/>
        <v>0</v>
      </c>
      <c r="K39" s="558">
        <f t="shared" si="1"/>
        <v>0</v>
      </c>
      <c r="L39" s="558">
        <f t="shared" si="1"/>
        <v>0</v>
      </c>
      <c r="M39" s="558">
        <f t="shared" si="1"/>
        <v>0</v>
      </c>
      <c r="N39" s="560">
        <f t="shared" ref="N39:N41" si="2">SUM(I39:M39)</f>
        <v>0</v>
      </c>
    </row>
    <row r="40" spans="1:15" ht="17.25" customHeight="1">
      <c r="A40" s="1018" t="s">
        <v>67</v>
      </c>
      <c r="B40" s="1018"/>
      <c r="C40" s="1019" t="str">
        <f>'②海外研修日程案 '!C40</f>
        <v>インドネシア語</v>
      </c>
      <c r="D40" s="1019"/>
      <c r="E40" s="1019"/>
      <c r="F40" s="1019"/>
      <c r="G40" s="256"/>
      <c r="H40" s="43" t="s">
        <v>98</v>
      </c>
      <c r="I40" s="558">
        <f t="shared" si="1"/>
        <v>0</v>
      </c>
      <c r="J40" s="558">
        <f t="shared" si="1"/>
        <v>0</v>
      </c>
      <c r="K40" s="558">
        <f t="shared" si="1"/>
        <v>0</v>
      </c>
      <c r="L40" s="558">
        <f t="shared" si="1"/>
        <v>0</v>
      </c>
      <c r="M40" s="558">
        <f t="shared" si="1"/>
        <v>0</v>
      </c>
      <c r="N40" s="560">
        <f t="shared" si="2"/>
        <v>0</v>
      </c>
    </row>
    <row r="41" spans="1:15" ht="17.25" customHeight="1" thickBot="1">
      <c r="G41" s="257"/>
      <c r="H41" s="252" t="s">
        <v>99</v>
      </c>
      <c r="I41" s="782">
        <f t="shared" si="1"/>
        <v>0</v>
      </c>
      <c r="J41" s="782">
        <f t="shared" si="1"/>
        <v>0</v>
      </c>
      <c r="K41" s="782">
        <f t="shared" si="1"/>
        <v>0</v>
      </c>
      <c r="L41" s="782">
        <f t="shared" si="1"/>
        <v>0</v>
      </c>
      <c r="M41" s="782">
        <f t="shared" si="1"/>
        <v>0</v>
      </c>
      <c r="N41" s="783">
        <f t="shared" si="2"/>
        <v>0</v>
      </c>
    </row>
    <row r="42" spans="1:15" ht="17.25" customHeight="1" thickTop="1">
      <c r="H42" s="56" t="s">
        <v>681</v>
      </c>
      <c r="I42" s="784">
        <f>SUM(I38:I41)</f>
        <v>0</v>
      </c>
      <c r="J42" s="784">
        <f t="shared" ref="J42:K42" si="3">SUM(J38:J41)</f>
        <v>0</v>
      </c>
      <c r="K42" s="784">
        <f t="shared" si="3"/>
        <v>0</v>
      </c>
      <c r="L42" s="787">
        <f>SUM(L38:L41)</f>
        <v>0</v>
      </c>
      <c r="M42" s="787">
        <f>SUM(M38:M41)</f>
        <v>0</v>
      </c>
      <c r="N42" s="785">
        <f>SUM(N38:N41)</f>
        <v>0</v>
      </c>
    </row>
    <row r="45" spans="1:15" ht="17.25" customHeight="1">
      <c r="B45" s="82" t="s">
        <v>341</v>
      </c>
      <c r="C45" s="82"/>
      <c r="D45" s="82"/>
      <c r="E45" s="82"/>
      <c r="F45" s="82"/>
      <c r="G45" s="82"/>
      <c r="H45" s="82"/>
      <c r="I45" s="82"/>
      <c r="J45" s="82"/>
      <c r="K45" s="89"/>
      <c r="L45" s="82"/>
      <c r="M45" s="82"/>
    </row>
    <row r="46" spans="1:15" ht="17.25" customHeight="1">
      <c r="B46" s="899" t="s">
        <v>342</v>
      </c>
      <c r="C46" s="1144"/>
      <c r="D46" s="1145"/>
      <c r="E46" s="899" t="s">
        <v>344</v>
      </c>
      <c r="F46" s="921"/>
      <c r="G46" s="1603" t="s">
        <v>1289</v>
      </c>
      <c r="H46" s="1604"/>
      <c r="I46" s="1603" t="s">
        <v>1290</v>
      </c>
      <c r="J46" s="1607"/>
      <c r="K46" s="1602" t="s">
        <v>345</v>
      </c>
      <c r="L46" s="1145"/>
      <c r="M46" s="82"/>
    </row>
    <row r="47" spans="1:15" ht="17.25" customHeight="1">
      <c r="B47" s="1146"/>
      <c r="C47" s="1147"/>
      <c r="D47" s="1148"/>
      <c r="E47" s="901"/>
      <c r="F47" s="909"/>
      <c r="G47" s="1605"/>
      <c r="H47" s="1606"/>
      <c r="I47" s="1605"/>
      <c r="J47" s="1608"/>
      <c r="K47" s="1146"/>
      <c r="L47" s="1148"/>
      <c r="M47" s="82"/>
    </row>
    <row r="48" spans="1:15" ht="17.25" customHeight="1">
      <c r="A48" s="82"/>
      <c r="B48" s="1597">
        <f>I37</f>
        <v>0</v>
      </c>
      <c r="C48" s="1598"/>
      <c r="D48" s="1599"/>
      <c r="E48" s="1600">
        <v>6000</v>
      </c>
      <c r="F48" s="1601"/>
      <c r="G48" s="1615">
        <v>10</v>
      </c>
      <c r="H48" s="1616"/>
      <c r="I48" s="1615">
        <v>7.5</v>
      </c>
      <c r="J48" s="1617"/>
      <c r="K48" s="1595">
        <f>E48*I48</f>
        <v>45000</v>
      </c>
      <c r="L48" s="1596"/>
      <c r="M48" s="82"/>
    </row>
    <row r="49" spans="1:13" ht="17.25" customHeight="1">
      <c r="A49" s="82"/>
      <c r="B49" s="1597">
        <f>J37</f>
        <v>0</v>
      </c>
      <c r="C49" s="1598"/>
      <c r="D49" s="1599"/>
      <c r="E49" s="1600">
        <v>7900</v>
      </c>
      <c r="F49" s="1601"/>
      <c r="G49" s="1615"/>
      <c r="H49" s="1616"/>
      <c r="I49" s="1615"/>
      <c r="J49" s="1617"/>
      <c r="K49" s="1595">
        <f t="shared" ref="K49:K51" si="4">E49*I49</f>
        <v>0</v>
      </c>
      <c r="L49" s="1596"/>
      <c r="M49" s="82"/>
    </row>
    <row r="50" spans="1:13" ht="17.25" customHeight="1">
      <c r="A50" s="82"/>
      <c r="B50" s="1597">
        <f>K37</f>
        <v>0</v>
      </c>
      <c r="C50" s="1598"/>
      <c r="D50" s="1599"/>
      <c r="E50" s="1600"/>
      <c r="F50" s="1601"/>
      <c r="G50" s="1615"/>
      <c r="H50" s="1616"/>
      <c r="I50" s="1615"/>
      <c r="J50" s="1617"/>
      <c r="K50" s="1595">
        <f t="shared" si="4"/>
        <v>0</v>
      </c>
      <c r="L50" s="1596"/>
      <c r="M50" s="82"/>
    </row>
    <row r="51" spans="1:13" ht="17.25" customHeight="1">
      <c r="A51" s="82"/>
      <c r="B51" s="1597">
        <f>L37</f>
        <v>0</v>
      </c>
      <c r="C51" s="1598"/>
      <c r="D51" s="1599"/>
      <c r="E51" s="1600"/>
      <c r="F51" s="1601"/>
      <c r="G51" s="1615"/>
      <c r="H51" s="1616"/>
      <c r="I51" s="1615"/>
      <c r="J51" s="1617"/>
      <c r="K51" s="1595">
        <f t="shared" si="4"/>
        <v>0</v>
      </c>
      <c r="L51" s="1596"/>
      <c r="M51" s="82"/>
    </row>
    <row r="52" spans="1:13" ht="17.25" customHeight="1">
      <c r="A52" s="82"/>
      <c r="B52" s="82"/>
      <c r="C52" s="82"/>
      <c r="D52" s="82"/>
      <c r="E52" s="82"/>
      <c r="F52" s="82"/>
      <c r="G52" s="82"/>
      <c r="H52" s="82"/>
      <c r="I52" s="82"/>
      <c r="J52" s="90" t="s">
        <v>100</v>
      </c>
      <c r="K52" s="1595">
        <f>SUM(K48:L51)</f>
        <v>45000</v>
      </c>
      <c r="L52" s="1596"/>
      <c r="M52" s="82"/>
    </row>
    <row r="53" spans="1:13" ht="17.25" hidden="1" customHeight="1">
      <c r="A53" s="82"/>
      <c r="B53" s="82" t="s">
        <v>346</v>
      </c>
      <c r="C53" s="82"/>
      <c r="D53" s="82"/>
      <c r="E53" s="82"/>
      <c r="F53" s="82"/>
      <c r="G53" s="82"/>
      <c r="H53" s="82"/>
      <c r="I53" s="82"/>
      <c r="J53" s="89"/>
      <c r="K53" s="82"/>
      <c r="L53" s="82"/>
      <c r="M53" s="82"/>
    </row>
    <row r="54" spans="1:13" ht="17.25" hidden="1" customHeight="1">
      <c r="A54" s="82"/>
      <c r="B54" s="948" t="s">
        <v>347</v>
      </c>
      <c r="C54" s="1265"/>
      <c r="D54" s="949"/>
      <c r="E54" s="948" t="s">
        <v>348</v>
      </c>
      <c r="F54" s="949"/>
      <c r="G54" s="43" t="s">
        <v>343</v>
      </c>
      <c r="H54" s="948" t="s">
        <v>344</v>
      </c>
      <c r="I54" s="949"/>
      <c r="J54" s="91" t="s">
        <v>349</v>
      </c>
      <c r="K54" s="872" t="s">
        <v>350</v>
      </c>
      <c r="L54" s="872"/>
      <c r="M54" s="82"/>
    </row>
    <row r="55" spans="1:13" ht="17.25" hidden="1" customHeight="1">
      <c r="A55" s="82"/>
      <c r="B55" s="1610"/>
      <c r="C55" s="1611"/>
      <c r="D55" s="1612"/>
      <c r="E55" s="1610"/>
      <c r="F55" s="1612"/>
      <c r="G55" s="158"/>
      <c r="H55" s="1613"/>
      <c r="I55" s="1614"/>
      <c r="J55" s="164"/>
      <c r="K55" s="1609">
        <f>H55*J55</f>
        <v>0</v>
      </c>
      <c r="L55" s="1609"/>
      <c r="M55" s="82"/>
    </row>
    <row r="56" spans="1:13" ht="17.25" hidden="1" customHeight="1">
      <c r="A56" s="82"/>
      <c r="B56" s="1610"/>
      <c r="C56" s="1611"/>
      <c r="D56" s="1612"/>
      <c r="E56" s="1610"/>
      <c r="F56" s="1612"/>
      <c r="G56" s="158"/>
      <c r="H56" s="1613"/>
      <c r="I56" s="1614"/>
      <c r="J56" s="164"/>
      <c r="K56" s="1609">
        <f>H56*J56</f>
        <v>0</v>
      </c>
      <c r="L56" s="1609"/>
      <c r="M56" s="82"/>
    </row>
    <row r="57" spans="1:13" ht="17.25" hidden="1" customHeight="1">
      <c r="A57" s="82"/>
      <c r="B57" s="82"/>
      <c r="C57" s="82"/>
      <c r="D57" s="82"/>
      <c r="E57" s="82"/>
      <c r="F57" s="82"/>
      <c r="G57" s="82"/>
      <c r="H57" s="82"/>
      <c r="I57" s="82"/>
      <c r="J57" s="90" t="s">
        <v>100</v>
      </c>
      <c r="K57" s="1609">
        <f>SUM(K55:L56)</f>
        <v>0</v>
      </c>
      <c r="L57" s="1609"/>
      <c r="M57" s="82"/>
    </row>
    <row r="58" spans="1:13" ht="17.25" hidden="1" customHeight="1">
      <c r="A58" s="82"/>
      <c r="B58" s="82" t="s">
        <v>352</v>
      </c>
      <c r="C58" s="82"/>
      <c r="D58" s="82"/>
      <c r="E58" s="82"/>
      <c r="F58" s="82"/>
      <c r="G58" s="82"/>
      <c r="H58" s="82"/>
      <c r="I58" s="82"/>
      <c r="J58" s="89"/>
      <c r="K58" s="82"/>
      <c r="L58" s="82"/>
      <c r="M58" s="82"/>
    </row>
    <row r="59" spans="1:13" ht="17.25" hidden="1" customHeight="1">
      <c r="A59" s="82"/>
      <c r="B59" s="948" t="s">
        <v>347</v>
      </c>
      <c r="C59" s="1265"/>
      <c r="D59" s="949"/>
      <c r="E59" s="948" t="s">
        <v>348</v>
      </c>
      <c r="F59" s="949"/>
      <c r="G59" s="43" t="s">
        <v>343</v>
      </c>
      <c r="H59" s="948" t="s">
        <v>344</v>
      </c>
      <c r="I59" s="949"/>
      <c r="J59" s="91" t="s">
        <v>349</v>
      </c>
      <c r="K59" s="872" t="s">
        <v>351</v>
      </c>
      <c r="L59" s="872"/>
      <c r="M59" s="82"/>
    </row>
    <row r="60" spans="1:13" ht="17.25" hidden="1" customHeight="1">
      <c r="A60" s="82"/>
      <c r="B60" s="1610"/>
      <c r="C60" s="1611"/>
      <c r="D60" s="1612"/>
      <c r="E60" s="1610"/>
      <c r="F60" s="1612"/>
      <c r="G60" s="158"/>
      <c r="H60" s="1613"/>
      <c r="I60" s="1614"/>
      <c r="J60" s="164"/>
      <c r="K60" s="1609">
        <f>H60*J60</f>
        <v>0</v>
      </c>
      <c r="L60" s="1609"/>
      <c r="M60" s="82"/>
    </row>
    <row r="61" spans="1:13" ht="17.25" hidden="1" customHeight="1">
      <c r="A61" s="82"/>
      <c r="B61" s="1610"/>
      <c r="C61" s="1611"/>
      <c r="D61" s="1612"/>
      <c r="E61" s="1610"/>
      <c r="F61" s="1612"/>
      <c r="G61" s="158"/>
      <c r="H61" s="1613"/>
      <c r="I61" s="1614"/>
      <c r="J61" s="164"/>
      <c r="K61" s="1609">
        <f>H61*J61</f>
        <v>0</v>
      </c>
      <c r="L61" s="1609"/>
      <c r="M61" s="82"/>
    </row>
    <row r="62" spans="1:13" ht="17.25" hidden="1" customHeight="1">
      <c r="A62" s="82"/>
      <c r="B62" s="82"/>
      <c r="C62" s="82"/>
      <c r="D62" s="82"/>
      <c r="E62" s="82"/>
      <c r="F62" s="82"/>
      <c r="G62" s="82"/>
      <c r="H62" s="82"/>
      <c r="I62" s="82"/>
      <c r="J62" s="90" t="s">
        <v>100</v>
      </c>
      <c r="K62" s="1609">
        <f>SUM(K60:L61)</f>
        <v>0</v>
      </c>
      <c r="L62" s="1609"/>
      <c r="M62" s="82"/>
    </row>
    <row r="63" spans="1:13" ht="17.25" hidden="1" customHeight="1">
      <c r="A63" s="82"/>
      <c r="B63" s="82"/>
      <c r="C63" s="82"/>
      <c r="D63" s="82"/>
      <c r="E63" s="82"/>
      <c r="F63" s="82"/>
      <c r="G63" s="82"/>
      <c r="H63" s="82"/>
      <c r="I63" s="82"/>
      <c r="J63" s="82"/>
      <c r="K63" s="82"/>
      <c r="L63" s="82"/>
      <c r="M63" s="82"/>
    </row>
  </sheetData>
  <mergeCells count="141">
    <mergeCell ref="I48:J48"/>
    <mergeCell ref="I49:J49"/>
    <mergeCell ref="I50:J50"/>
    <mergeCell ref="I51:J51"/>
    <mergeCell ref="H10:H11"/>
    <mergeCell ref="H25:H26"/>
    <mergeCell ref="J14:L14"/>
    <mergeCell ref="O25:O26"/>
    <mergeCell ref="O28:O29"/>
    <mergeCell ref="H28:H29"/>
    <mergeCell ref="H31:H32"/>
    <mergeCell ref="O31:O32"/>
    <mergeCell ref="H34:H35"/>
    <mergeCell ref="O34:O35"/>
    <mergeCell ref="O10:O11"/>
    <mergeCell ref="H13:H14"/>
    <mergeCell ref="O13:O14"/>
    <mergeCell ref="H16:H17"/>
    <mergeCell ref="O16:O17"/>
    <mergeCell ref="H19:H20"/>
    <mergeCell ref="O19:O20"/>
    <mergeCell ref="O22:O23"/>
    <mergeCell ref="H22:H23"/>
    <mergeCell ref="J16:L16"/>
    <mergeCell ref="K62:L62"/>
    <mergeCell ref="K59:L59"/>
    <mergeCell ref="B61:D61"/>
    <mergeCell ref="E61:F61"/>
    <mergeCell ref="H61:I61"/>
    <mergeCell ref="K61:L61"/>
    <mergeCell ref="B60:D60"/>
    <mergeCell ref="E60:F60"/>
    <mergeCell ref="H60:I60"/>
    <mergeCell ref="K60:L60"/>
    <mergeCell ref="E50:F50"/>
    <mergeCell ref="K50:L50"/>
    <mergeCell ref="G46:H47"/>
    <mergeCell ref="I46:J47"/>
    <mergeCell ref="K57:L57"/>
    <mergeCell ref="B59:D59"/>
    <mergeCell ref="E59:F59"/>
    <mergeCell ref="H59:I59"/>
    <mergeCell ref="K54:L54"/>
    <mergeCell ref="B55:D55"/>
    <mergeCell ref="E55:F55"/>
    <mergeCell ref="H55:I55"/>
    <mergeCell ref="K55:L55"/>
    <mergeCell ref="B56:D56"/>
    <mergeCell ref="E56:F56"/>
    <mergeCell ref="H56:I56"/>
    <mergeCell ref="K56:L56"/>
    <mergeCell ref="B54:D54"/>
    <mergeCell ref="E54:F54"/>
    <mergeCell ref="H54:I54"/>
    <mergeCell ref="G48:H48"/>
    <mergeCell ref="G49:H49"/>
    <mergeCell ref="G50:H50"/>
    <mergeCell ref="G51:H51"/>
    <mergeCell ref="K46:L47"/>
    <mergeCell ref="C19:E19"/>
    <mergeCell ref="J19:L19"/>
    <mergeCell ref="C20:E20"/>
    <mergeCell ref="J20:L20"/>
    <mergeCell ref="C33:E33"/>
    <mergeCell ref="J33:L33"/>
    <mergeCell ref="C34:E34"/>
    <mergeCell ref="J34:L34"/>
    <mergeCell ref="C22:E22"/>
    <mergeCell ref="J22:L22"/>
    <mergeCell ref="C23:E23"/>
    <mergeCell ref="J23:L23"/>
    <mergeCell ref="C24:E24"/>
    <mergeCell ref="J24:L24"/>
    <mergeCell ref="C25:E25"/>
    <mergeCell ref="J25:L25"/>
    <mergeCell ref="C26:E26"/>
    <mergeCell ref="J26:L26"/>
    <mergeCell ref="C35:E35"/>
    <mergeCell ref="J21:L21"/>
    <mergeCell ref="C9:E9"/>
    <mergeCell ref="J9:L9"/>
    <mergeCell ref="C10:E10"/>
    <mergeCell ref="K52:L52"/>
    <mergeCell ref="B48:D48"/>
    <mergeCell ref="E48:F48"/>
    <mergeCell ref="K48:L48"/>
    <mergeCell ref="B51:D51"/>
    <mergeCell ref="E51:F51"/>
    <mergeCell ref="K51:L51"/>
    <mergeCell ref="J35:L35"/>
    <mergeCell ref="A38:B38"/>
    <mergeCell ref="C38:F38"/>
    <mergeCell ref="A39:B39"/>
    <mergeCell ref="C39:F39"/>
    <mergeCell ref="B49:D49"/>
    <mergeCell ref="E49:F49"/>
    <mergeCell ref="K49:L49"/>
    <mergeCell ref="B50:D50"/>
    <mergeCell ref="C21:E21"/>
    <mergeCell ref="A40:B40"/>
    <mergeCell ref="C40:F40"/>
    <mergeCell ref="B46:D47"/>
    <mergeCell ref="E46:F47"/>
    <mergeCell ref="A2:O2"/>
    <mergeCell ref="A5:O5"/>
    <mergeCell ref="A7:A8"/>
    <mergeCell ref="B7:E7"/>
    <mergeCell ref="F7:F8"/>
    <mergeCell ref="G7:G8"/>
    <mergeCell ref="I7:L7"/>
    <mergeCell ref="M7:M8"/>
    <mergeCell ref="N7:N8"/>
    <mergeCell ref="B8:E8"/>
    <mergeCell ref="I8:L8"/>
    <mergeCell ref="J10:L10"/>
    <mergeCell ref="C12:E12"/>
    <mergeCell ref="J12:L12"/>
    <mergeCell ref="C13:E13"/>
    <mergeCell ref="J13:L13"/>
    <mergeCell ref="C11:E11"/>
    <mergeCell ref="J11:L11"/>
    <mergeCell ref="C14:E14"/>
    <mergeCell ref="C15:E15"/>
    <mergeCell ref="J15:L15"/>
    <mergeCell ref="C16:E16"/>
    <mergeCell ref="C17:E17"/>
    <mergeCell ref="C30:E30"/>
    <mergeCell ref="J30:L30"/>
    <mergeCell ref="C31:E31"/>
    <mergeCell ref="J31:L31"/>
    <mergeCell ref="C32:E32"/>
    <mergeCell ref="J32:L32"/>
    <mergeCell ref="C27:E27"/>
    <mergeCell ref="J27:L27"/>
    <mergeCell ref="C28:E28"/>
    <mergeCell ref="J28:L28"/>
    <mergeCell ref="C29:E29"/>
    <mergeCell ref="J29:L29"/>
    <mergeCell ref="J17:L17"/>
    <mergeCell ref="C18:E18"/>
    <mergeCell ref="J18:L18"/>
  </mergeCells>
  <phoneticPr fontId="1"/>
  <dataValidations disablePrompts="1" count="1">
    <dataValidation type="list" allowBlank="1" showInputMessage="1" showErrorMessage="1" sqref="I9:I35 B9:B35" xr:uid="{9689344A-AB3A-4219-9B9E-D9586DF1169C}">
      <formula1>$R$1:$R$7</formula1>
    </dataValidation>
  </dataValidations>
  <printOptions horizontalCentered="1"/>
  <pageMargins left="0.51181102362204722" right="0.51181102362204722" top="0.74803149606299213" bottom="0.55118110236220474" header="0.31496062992125984" footer="0.31496062992125984"/>
  <pageSetup paperSize="9" scale="60" fitToHeight="2" orientation="portrait" blackAndWhite="1" r:id="rId1"/>
  <drawing r:id="rId2"/>
  <legacyDrawing r:id="rId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A37BB-9252-45CE-9FC2-0C7DF35866FC}">
  <sheetPr codeName="Sheet40">
    <tabColor theme="9" tint="0.59999389629810485"/>
  </sheetPr>
  <dimension ref="A1:AR62"/>
  <sheetViews>
    <sheetView showZeros="0" view="pageBreakPreview" zoomScaleNormal="100" zoomScaleSheetLayoutView="100" workbookViewId="0">
      <selection activeCell="A3" sqref="A3:AM4"/>
    </sheetView>
  </sheetViews>
  <sheetFormatPr defaultColWidth="9" defaultRowHeight="12"/>
  <cols>
    <col min="1" max="1" width="3.125" style="318" customWidth="1"/>
    <col min="2" max="2" width="2.125" style="318" customWidth="1"/>
    <col min="3" max="3" width="3.125" style="318" customWidth="1"/>
    <col min="4" max="4" width="2.125" style="318" customWidth="1"/>
    <col min="5" max="23" width="2.5" style="318" customWidth="1"/>
    <col min="24" max="35" width="2.375" style="318" customWidth="1"/>
    <col min="36" max="49" width="2.125" style="318" customWidth="1"/>
    <col min="50" max="16384" width="9" style="318"/>
  </cols>
  <sheetData>
    <row r="1" spans="1:44" ht="13.5">
      <c r="A1" s="3"/>
    </row>
    <row r="2" spans="1:44" ht="14.25">
      <c r="A2" s="1026" t="s">
        <v>828</v>
      </c>
      <c r="B2" s="1026"/>
      <c r="C2" s="1026"/>
      <c r="D2" s="1026"/>
      <c r="E2" s="1026"/>
      <c r="F2" s="1026"/>
      <c r="G2" s="1026"/>
      <c r="H2" s="1026"/>
      <c r="I2" s="1026"/>
      <c r="J2" s="1026"/>
      <c r="K2" s="1026"/>
      <c r="L2" s="1026"/>
      <c r="M2" s="1026"/>
      <c r="N2" s="1026"/>
      <c r="O2" s="1026"/>
      <c r="P2" s="1026"/>
      <c r="Q2" s="1026"/>
      <c r="R2" s="1026"/>
      <c r="S2" s="1026"/>
      <c r="T2" s="1026"/>
      <c r="U2" s="1026"/>
      <c r="V2" s="1026"/>
      <c r="W2" s="1026"/>
      <c r="X2" s="1026"/>
      <c r="Y2" s="1026"/>
      <c r="Z2" s="1026"/>
      <c r="AA2" s="1026"/>
      <c r="AB2" s="1026"/>
      <c r="AC2" s="1026"/>
      <c r="AD2" s="1026"/>
      <c r="AE2" s="1026"/>
      <c r="AF2" s="1026"/>
      <c r="AG2" s="1026"/>
      <c r="AH2" s="1026"/>
      <c r="AI2" s="1026"/>
      <c r="AJ2" s="1026"/>
      <c r="AK2" s="1026"/>
      <c r="AL2" s="1026"/>
      <c r="AM2" s="1026"/>
    </row>
    <row r="3" spans="1:44" ht="12" customHeight="1">
      <c r="A3" s="1062" t="s">
        <v>845</v>
      </c>
      <c r="B3" s="1062"/>
      <c r="C3" s="1062"/>
      <c r="D3" s="1062"/>
      <c r="E3" s="1062"/>
      <c r="F3" s="1062"/>
      <c r="G3" s="1062"/>
      <c r="H3" s="1062"/>
      <c r="I3" s="1062"/>
      <c r="J3" s="1062"/>
      <c r="K3" s="1062"/>
      <c r="L3" s="1062"/>
      <c r="M3" s="1062"/>
      <c r="N3" s="1062"/>
      <c r="O3" s="1062"/>
      <c r="P3" s="1062"/>
      <c r="Q3" s="1062"/>
      <c r="R3" s="1062"/>
      <c r="S3" s="1062"/>
      <c r="T3" s="1062"/>
      <c r="U3" s="1062"/>
      <c r="V3" s="1062"/>
      <c r="W3" s="1062"/>
      <c r="X3" s="1062"/>
      <c r="Y3" s="1062"/>
      <c r="Z3" s="1062"/>
      <c r="AA3" s="1062"/>
      <c r="AB3" s="1062"/>
      <c r="AC3" s="1062"/>
      <c r="AD3" s="1062"/>
      <c r="AE3" s="1062"/>
      <c r="AF3" s="1062"/>
      <c r="AG3" s="1062"/>
      <c r="AH3" s="1062"/>
      <c r="AI3" s="1062"/>
      <c r="AJ3" s="1062"/>
      <c r="AK3" s="1062"/>
      <c r="AL3" s="1062"/>
      <c r="AM3" s="1062"/>
      <c r="AN3" s="319"/>
      <c r="AO3" s="319"/>
      <c r="AP3" s="319"/>
      <c r="AQ3" s="319"/>
    </row>
    <row r="4" spans="1:44" ht="12" customHeight="1">
      <c r="A4" s="1062"/>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319"/>
      <c r="AO4" s="319"/>
      <c r="AP4" s="319"/>
      <c r="AQ4" s="319"/>
    </row>
    <row r="5" spans="1:44" ht="12" customHeight="1">
      <c r="A5" s="319"/>
      <c r="B5" s="319"/>
      <c r="C5" s="319"/>
      <c r="D5" s="319"/>
      <c r="E5" s="319"/>
      <c r="F5" s="319"/>
      <c r="G5" s="319"/>
      <c r="H5" s="319"/>
      <c r="I5" s="319"/>
      <c r="J5" s="319"/>
      <c r="K5" s="319"/>
      <c r="L5" s="319"/>
      <c r="M5" s="319"/>
      <c r="N5" s="319"/>
      <c r="O5" s="319"/>
      <c r="P5" s="319"/>
      <c r="Q5" s="319"/>
      <c r="R5" s="319"/>
      <c r="S5" s="319"/>
      <c r="T5" s="319"/>
      <c r="U5" s="319"/>
      <c r="V5" s="319"/>
      <c r="W5" s="319"/>
      <c r="X5" s="319"/>
      <c r="Y5" s="319"/>
      <c r="Z5" s="319"/>
      <c r="AA5" s="319"/>
      <c r="AB5" s="319"/>
      <c r="AC5" s="319"/>
      <c r="AD5" s="319"/>
      <c r="AE5" s="319"/>
      <c r="AF5" s="319"/>
      <c r="AG5" s="319"/>
      <c r="AH5" s="319"/>
      <c r="AI5" s="319"/>
      <c r="AJ5" s="319"/>
      <c r="AK5" s="319"/>
      <c r="AL5" s="319"/>
      <c r="AM5" s="319"/>
      <c r="AN5" s="319"/>
      <c r="AO5" s="319"/>
      <c r="AP5" s="319"/>
      <c r="AQ5" s="319"/>
      <c r="AR5" s="319"/>
    </row>
    <row r="7" spans="1:44" ht="13.5" customHeight="1">
      <c r="A7" s="1059" t="s">
        <v>812</v>
      </c>
      <c r="B7" s="1060"/>
      <c r="C7" s="1060"/>
      <c r="D7" s="1061"/>
      <c r="E7" s="1059" t="s">
        <v>813</v>
      </c>
      <c r="F7" s="1060"/>
      <c r="G7" s="1060"/>
      <c r="H7" s="1060"/>
      <c r="I7" s="1060"/>
      <c r="J7" s="1060"/>
      <c r="K7" s="1060"/>
      <c r="L7" s="1061"/>
      <c r="M7" s="1059" t="s">
        <v>814</v>
      </c>
      <c r="N7" s="1060"/>
      <c r="O7" s="1060"/>
      <c r="P7" s="1060"/>
      <c r="Q7" s="1060"/>
      <c r="R7" s="1060"/>
      <c r="S7" s="1060"/>
      <c r="T7" s="1060"/>
      <c r="U7" s="1060"/>
      <c r="V7" s="1060"/>
      <c r="W7" s="1061"/>
      <c r="X7" s="1059" t="s">
        <v>815</v>
      </c>
      <c r="Y7" s="1060"/>
      <c r="Z7" s="1060"/>
      <c r="AA7" s="1060"/>
      <c r="AB7" s="1061"/>
      <c r="AC7" s="1059" t="s">
        <v>816</v>
      </c>
      <c r="AD7" s="1060"/>
      <c r="AE7" s="1060"/>
      <c r="AF7" s="1060"/>
      <c r="AG7" s="1060"/>
      <c r="AH7" s="1060"/>
      <c r="AI7" s="1060"/>
      <c r="AJ7" s="1060"/>
      <c r="AK7" s="1060"/>
      <c r="AL7" s="1060"/>
      <c r="AM7" s="1061"/>
    </row>
    <row r="8" spans="1:44">
      <c r="A8" s="320"/>
      <c r="D8" s="321"/>
      <c r="E8" s="1621">
        <f>'②-b【三国型実務】日程表案'!E8</f>
        <v>0</v>
      </c>
      <c r="F8" s="1622"/>
      <c r="G8" s="1622"/>
      <c r="H8" s="1622"/>
      <c r="I8" s="1622"/>
      <c r="J8" s="1622"/>
      <c r="K8" s="1622"/>
      <c r="L8" s="1623"/>
      <c r="M8" s="1630">
        <f>'②-b【三国型実務】日程表案'!M8</f>
        <v>0</v>
      </c>
      <c r="N8" s="1631"/>
      <c r="O8" s="1631"/>
      <c r="P8" s="1631"/>
      <c r="Q8" s="1631"/>
      <c r="R8" s="1631"/>
      <c r="S8" s="1631"/>
      <c r="T8" s="1631"/>
      <c r="U8" s="1631"/>
      <c r="V8" s="1631"/>
      <c r="W8" s="1632"/>
      <c r="X8" s="692">
        <f>'②-b【三国型実務】日程表案'!X8</f>
        <v>0</v>
      </c>
      <c r="Y8" s="323" t="s">
        <v>817</v>
      </c>
      <c r="Z8" s="323"/>
      <c r="AA8" s="323"/>
      <c r="AB8" s="324"/>
      <c r="AC8" s="320" t="s">
        <v>818</v>
      </c>
      <c r="AD8" s="325"/>
      <c r="AE8" s="325"/>
      <c r="AF8" s="325"/>
      <c r="AG8" s="326"/>
      <c r="AH8" s="327"/>
      <c r="AI8" s="327"/>
      <c r="AJ8" s="327"/>
      <c r="AK8" s="327"/>
      <c r="AL8" s="327"/>
      <c r="AM8" s="328"/>
    </row>
    <row r="9" spans="1:44">
      <c r="A9" s="690">
        <f>'②-b【三国型実務】日程表案'!A9</f>
        <v>0</v>
      </c>
      <c r="B9" s="318" t="s">
        <v>819</v>
      </c>
      <c r="C9" s="691">
        <f>'②-b【三国型実務】日程表案'!C9</f>
        <v>0</v>
      </c>
      <c r="D9" s="321" t="s">
        <v>820</v>
      </c>
      <c r="E9" s="1624"/>
      <c r="F9" s="1625"/>
      <c r="G9" s="1625"/>
      <c r="H9" s="1625"/>
      <c r="I9" s="1625"/>
      <c r="J9" s="1625"/>
      <c r="K9" s="1625"/>
      <c r="L9" s="1626"/>
      <c r="M9" s="1633"/>
      <c r="N9" s="1634"/>
      <c r="O9" s="1634"/>
      <c r="P9" s="1634"/>
      <c r="Q9" s="1634"/>
      <c r="R9" s="1634"/>
      <c r="S9" s="1634"/>
      <c r="T9" s="1634"/>
      <c r="U9" s="1634"/>
      <c r="V9" s="1634"/>
      <c r="W9" s="1635"/>
      <c r="X9" s="693">
        <f>'②-b【三国型実務】日程表案'!X9</f>
        <v>0</v>
      </c>
      <c r="Y9" s="318" t="s">
        <v>97</v>
      </c>
      <c r="AB9" s="321"/>
      <c r="AC9" s="693">
        <f>'②-b【三国型実務】日程表案'!AC9</f>
        <v>0</v>
      </c>
      <c r="AD9" s="318" t="s">
        <v>821</v>
      </c>
      <c r="AF9" s="325"/>
      <c r="AG9" s="326"/>
      <c r="AH9" s="332"/>
      <c r="AI9" s="332"/>
      <c r="AJ9" s="332"/>
      <c r="AK9" s="332"/>
      <c r="AL9" s="332"/>
      <c r="AM9" s="333"/>
    </row>
    <row r="10" spans="1:44">
      <c r="A10" s="320"/>
      <c r="B10" s="1049" t="s">
        <v>196</v>
      </c>
      <c r="C10" s="1049"/>
      <c r="D10" s="321"/>
      <c r="E10" s="1624"/>
      <c r="F10" s="1625"/>
      <c r="G10" s="1625"/>
      <c r="H10" s="1625"/>
      <c r="I10" s="1625"/>
      <c r="J10" s="1625"/>
      <c r="K10" s="1625"/>
      <c r="L10" s="1626"/>
      <c r="M10" s="1633"/>
      <c r="N10" s="1634"/>
      <c r="O10" s="1634"/>
      <c r="P10" s="1634"/>
      <c r="Q10" s="1634"/>
      <c r="R10" s="1634"/>
      <c r="S10" s="1634"/>
      <c r="T10" s="1634"/>
      <c r="U10" s="1634"/>
      <c r="V10" s="1634"/>
      <c r="W10" s="1635"/>
      <c r="X10" s="693">
        <f>'②-b【三国型実務】日程表案'!X10</f>
        <v>0</v>
      </c>
      <c r="Y10" s="318" t="s">
        <v>98</v>
      </c>
      <c r="AB10" s="321"/>
      <c r="AC10" s="693">
        <f>'②-b【三国型実務】日程表案'!AC10</f>
        <v>0</v>
      </c>
      <c r="AD10" s="318" t="s">
        <v>822</v>
      </c>
      <c r="AH10" s="332"/>
      <c r="AI10" s="332"/>
      <c r="AJ10" s="327"/>
      <c r="AK10" s="327"/>
      <c r="AL10" s="327"/>
      <c r="AM10" s="328"/>
    </row>
    <row r="11" spans="1:44">
      <c r="A11" s="690">
        <f>'②-b【三国型実務】日程表案'!A11</f>
        <v>0</v>
      </c>
      <c r="B11" s="318" t="s">
        <v>819</v>
      </c>
      <c r="C11" s="691">
        <f>'②-b【三国型実務】日程表案'!C11</f>
        <v>0</v>
      </c>
      <c r="D11" s="321" t="s">
        <v>820</v>
      </c>
      <c r="E11" s="1624"/>
      <c r="F11" s="1625"/>
      <c r="G11" s="1625"/>
      <c r="H11" s="1625"/>
      <c r="I11" s="1625"/>
      <c r="J11" s="1625"/>
      <c r="K11" s="1625"/>
      <c r="L11" s="1626"/>
      <c r="M11" s="1633"/>
      <c r="N11" s="1634"/>
      <c r="O11" s="1634"/>
      <c r="P11" s="1634"/>
      <c r="Q11" s="1634"/>
      <c r="R11" s="1634"/>
      <c r="S11" s="1634"/>
      <c r="T11" s="1634"/>
      <c r="U11" s="1634"/>
      <c r="V11" s="1634"/>
      <c r="W11" s="1635"/>
      <c r="X11" s="693">
        <f>'②-b【三国型実務】日程表案'!X11</f>
        <v>0</v>
      </c>
      <c r="Y11" s="318" t="s">
        <v>31</v>
      </c>
      <c r="AB11" s="321"/>
      <c r="AC11" s="320"/>
      <c r="AD11" s="1050" t="s">
        <v>823</v>
      </c>
      <c r="AE11" s="1050"/>
      <c r="AF11" s="1050"/>
      <c r="AG11" s="1050"/>
      <c r="AH11" s="1639">
        <f>'②-b【三国型実務】日程表案'!AH11</f>
        <v>0</v>
      </c>
      <c r="AI11" s="1639"/>
      <c r="AJ11" s="1639"/>
      <c r="AK11" s="1639"/>
      <c r="AL11" s="1639"/>
      <c r="AM11" s="1640"/>
    </row>
    <row r="12" spans="1:44">
      <c r="A12" s="1641" t="str">
        <f>'②-b【三国型実務】日程表案'!A12</f>
        <v>（●日間）※</v>
      </c>
      <c r="B12" s="1642"/>
      <c r="C12" s="1642"/>
      <c r="D12" s="1643"/>
      <c r="E12" s="1624"/>
      <c r="F12" s="1625"/>
      <c r="G12" s="1625"/>
      <c r="H12" s="1625"/>
      <c r="I12" s="1625"/>
      <c r="J12" s="1625"/>
      <c r="K12" s="1625"/>
      <c r="L12" s="1626"/>
      <c r="M12" s="1633"/>
      <c r="N12" s="1634"/>
      <c r="O12" s="1634"/>
      <c r="P12" s="1634"/>
      <c r="Q12" s="1634"/>
      <c r="R12" s="1634"/>
      <c r="S12" s="1634"/>
      <c r="T12" s="1634"/>
      <c r="U12" s="1634"/>
      <c r="V12" s="1634"/>
      <c r="W12" s="1635"/>
      <c r="X12" s="320"/>
      <c r="Y12" s="1644">
        <f>'②-b【三国型実務】日程表案'!Y12</f>
        <v>0</v>
      </c>
      <c r="Z12" s="1644"/>
      <c r="AA12" s="1644"/>
      <c r="AB12" s="321"/>
      <c r="AC12" s="334"/>
      <c r="AD12" s="1050" t="s">
        <v>825</v>
      </c>
      <c r="AE12" s="1050"/>
      <c r="AF12" s="1050"/>
      <c r="AG12" s="1050"/>
      <c r="AH12" s="1639">
        <f>'②-b【三国型実務】日程表案'!AH12</f>
        <v>0</v>
      </c>
      <c r="AI12" s="1639"/>
      <c r="AJ12" s="1639"/>
      <c r="AK12" s="1639"/>
      <c r="AL12" s="1639"/>
      <c r="AM12" s="1640"/>
    </row>
    <row r="13" spans="1:44">
      <c r="A13" s="335" t="s">
        <v>826</v>
      </c>
      <c r="B13" s="336"/>
      <c r="C13" s="336"/>
      <c r="D13" s="337"/>
      <c r="E13" s="1627"/>
      <c r="F13" s="1628"/>
      <c r="G13" s="1628"/>
      <c r="H13" s="1628"/>
      <c r="I13" s="1628"/>
      <c r="J13" s="1628"/>
      <c r="K13" s="1628"/>
      <c r="L13" s="1629"/>
      <c r="M13" s="1636"/>
      <c r="N13" s="1637"/>
      <c r="O13" s="1637"/>
      <c r="P13" s="1637"/>
      <c r="Q13" s="1637"/>
      <c r="R13" s="1637"/>
      <c r="S13" s="1637"/>
      <c r="T13" s="1637"/>
      <c r="U13" s="1637"/>
      <c r="V13" s="1637"/>
      <c r="W13" s="1638"/>
      <c r="X13" s="335"/>
      <c r="Y13" s="1645"/>
      <c r="Z13" s="1645"/>
      <c r="AA13" s="1645"/>
      <c r="AB13" s="337"/>
      <c r="AC13" s="338"/>
      <c r="AD13" s="1058" t="s">
        <v>225</v>
      </c>
      <c r="AE13" s="1058"/>
      <c r="AF13" s="1058"/>
      <c r="AG13" s="1058"/>
      <c r="AH13" s="1620">
        <f>'②-b【三国型実務】日程表案'!AH13</f>
        <v>0</v>
      </c>
      <c r="AI13" s="1620"/>
      <c r="AJ13" s="1620"/>
      <c r="AK13" s="688" t="s">
        <v>827</v>
      </c>
      <c r="AL13" s="688"/>
      <c r="AM13" s="689"/>
    </row>
    <row r="14" spans="1:44" ht="13.5" customHeight="1">
      <c r="A14" s="1059" t="s">
        <v>812</v>
      </c>
      <c r="B14" s="1060"/>
      <c r="C14" s="1060"/>
      <c r="D14" s="1061"/>
      <c r="E14" s="1059" t="s">
        <v>813</v>
      </c>
      <c r="F14" s="1060"/>
      <c r="G14" s="1060"/>
      <c r="H14" s="1060"/>
      <c r="I14" s="1060"/>
      <c r="J14" s="1060"/>
      <c r="K14" s="1060"/>
      <c r="L14" s="1061"/>
      <c r="M14" s="1059" t="s">
        <v>814</v>
      </c>
      <c r="N14" s="1060"/>
      <c r="O14" s="1060"/>
      <c r="P14" s="1060"/>
      <c r="Q14" s="1060"/>
      <c r="R14" s="1060"/>
      <c r="S14" s="1060"/>
      <c r="T14" s="1060"/>
      <c r="U14" s="1060"/>
      <c r="V14" s="1060"/>
      <c r="W14" s="1061"/>
      <c r="X14" s="1059" t="s">
        <v>815</v>
      </c>
      <c r="Y14" s="1060"/>
      <c r="Z14" s="1060"/>
      <c r="AA14" s="1060"/>
      <c r="AB14" s="1061"/>
      <c r="AC14" s="1059" t="s">
        <v>816</v>
      </c>
      <c r="AD14" s="1060"/>
      <c r="AE14" s="1060"/>
      <c r="AF14" s="1060"/>
      <c r="AG14" s="1060"/>
      <c r="AH14" s="1060"/>
      <c r="AI14" s="1060"/>
      <c r="AJ14" s="1060"/>
      <c r="AK14" s="1060"/>
      <c r="AL14" s="1060"/>
      <c r="AM14" s="1061"/>
    </row>
    <row r="15" spans="1:44">
      <c r="A15" s="320"/>
      <c r="D15" s="321"/>
      <c r="E15" s="1621">
        <f>'②-b【三国型実務】日程表案'!E15</f>
        <v>0</v>
      </c>
      <c r="F15" s="1622"/>
      <c r="G15" s="1622"/>
      <c r="H15" s="1622"/>
      <c r="I15" s="1622"/>
      <c r="J15" s="1622"/>
      <c r="K15" s="1622"/>
      <c r="L15" s="1623"/>
      <c r="M15" s="1630">
        <f>'②-b【三国型実務】日程表案'!M15</f>
        <v>0</v>
      </c>
      <c r="N15" s="1631"/>
      <c r="O15" s="1631"/>
      <c r="P15" s="1631"/>
      <c r="Q15" s="1631"/>
      <c r="R15" s="1631"/>
      <c r="S15" s="1631"/>
      <c r="T15" s="1631"/>
      <c r="U15" s="1631"/>
      <c r="V15" s="1631"/>
      <c r="W15" s="1632"/>
      <c r="X15" s="692">
        <f>'②-b【三国型実務】日程表案'!X15</f>
        <v>0</v>
      </c>
      <c r="Y15" s="323" t="s">
        <v>817</v>
      </c>
      <c r="Z15" s="323"/>
      <c r="AA15" s="323"/>
      <c r="AB15" s="324"/>
      <c r="AC15" s="320" t="s">
        <v>818</v>
      </c>
      <c r="AD15" s="325"/>
      <c r="AE15" s="325"/>
      <c r="AF15" s="325"/>
      <c r="AG15" s="326"/>
      <c r="AH15" s="327"/>
      <c r="AI15" s="327"/>
      <c r="AJ15" s="327"/>
      <c r="AK15" s="327"/>
      <c r="AL15" s="327"/>
      <c r="AM15" s="328"/>
    </row>
    <row r="16" spans="1:44">
      <c r="A16" s="690">
        <f>'②-b【三国型実務】日程表案'!A16</f>
        <v>0</v>
      </c>
      <c r="B16" s="318" t="s">
        <v>819</v>
      </c>
      <c r="C16" s="691">
        <f>'②-b【三国型実務】日程表案'!C16</f>
        <v>0</v>
      </c>
      <c r="D16" s="321" t="s">
        <v>820</v>
      </c>
      <c r="E16" s="1624"/>
      <c r="F16" s="1625"/>
      <c r="G16" s="1625"/>
      <c r="H16" s="1625"/>
      <c r="I16" s="1625"/>
      <c r="J16" s="1625"/>
      <c r="K16" s="1625"/>
      <c r="L16" s="1626"/>
      <c r="M16" s="1633"/>
      <c r="N16" s="1634"/>
      <c r="O16" s="1634"/>
      <c r="P16" s="1634"/>
      <c r="Q16" s="1634"/>
      <c r="R16" s="1634"/>
      <c r="S16" s="1634"/>
      <c r="T16" s="1634"/>
      <c r="U16" s="1634"/>
      <c r="V16" s="1634"/>
      <c r="W16" s="1635"/>
      <c r="X16" s="693">
        <f>'②-b【三国型実務】日程表案'!X16</f>
        <v>0</v>
      </c>
      <c r="Y16" s="318" t="s">
        <v>97</v>
      </c>
      <c r="AB16" s="321"/>
      <c r="AC16" s="693">
        <f>'②-b【三国型実務】日程表案'!AC16</f>
        <v>0</v>
      </c>
      <c r="AD16" s="318" t="s">
        <v>821</v>
      </c>
      <c r="AF16" s="325"/>
      <c r="AG16" s="326"/>
      <c r="AH16" s="332"/>
      <c r="AI16" s="332"/>
      <c r="AJ16" s="332"/>
      <c r="AK16" s="332"/>
      <c r="AL16" s="332"/>
      <c r="AM16" s="333"/>
    </row>
    <row r="17" spans="1:39">
      <c r="A17" s="320"/>
      <c r="B17" s="1049" t="s">
        <v>196</v>
      </c>
      <c r="C17" s="1049"/>
      <c r="D17" s="321"/>
      <c r="E17" s="1624"/>
      <c r="F17" s="1625"/>
      <c r="G17" s="1625"/>
      <c r="H17" s="1625"/>
      <c r="I17" s="1625"/>
      <c r="J17" s="1625"/>
      <c r="K17" s="1625"/>
      <c r="L17" s="1626"/>
      <c r="M17" s="1633"/>
      <c r="N17" s="1634"/>
      <c r="O17" s="1634"/>
      <c r="P17" s="1634"/>
      <c r="Q17" s="1634"/>
      <c r="R17" s="1634"/>
      <c r="S17" s="1634"/>
      <c r="T17" s="1634"/>
      <c r="U17" s="1634"/>
      <c r="V17" s="1634"/>
      <c r="W17" s="1635"/>
      <c r="X17" s="693">
        <f>'②-b【三国型実務】日程表案'!X17</f>
        <v>0</v>
      </c>
      <c r="Y17" s="318" t="s">
        <v>98</v>
      </c>
      <c r="AB17" s="321"/>
      <c r="AC17" s="693">
        <f>'②-b【三国型実務】日程表案'!AC17</f>
        <v>0</v>
      </c>
      <c r="AD17" s="318" t="s">
        <v>822</v>
      </c>
      <c r="AH17" s="332"/>
      <c r="AI17" s="332"/>
      <c r="AJ17" s="327"/>
      <c r="AK17" s="327"/>
      <c r="AL17" s="327"/>
      <c r="AM17" s="328"/>
    </row>
    <row r="18" spans="1:39">
      <c r="A18" s="690">
        <f>'②-b【三国型実務】日程表案'!A18</f>
        <v>0</v>
      </c>
      <c r="B18" s="318" t="s">
        <v>819</v>
      </c>
      <c r="C18" s="691">
        <f>'②-b【三国型実務】日程表案'!C18</f>
        <v>0</v>
      </c>
      <c r="D18" s="321" t="s">
        <v>820</v>
      </c>
      <c r="E18" s="1624"/>
      <c r="F18" s="1625"/>
      <c r="G18" s="1625"/>
      <c r="H18" s="1625"/>
      <c r="I18" s="1625"/>
      <c r="J18" s="1625"/>
      <c r="K18" s="1625"/>
      <c r="L18" s="1626"/>
      <c r="M18" s="1633"/>
      <c r="N18" s="1634"/>
      <c r="O18" s="1634"/>
      <c r="P18" s="1634"/>
      <c r="Q18" s="1634"/>
      <c r="R18" s="1634"/>
      <c r="S18" s="1634"/>
      <c r="T18" s="1634"/>
      <c r="U18" s="1634"/>
      <c r="V18" s="1634"/>
      <c r="W18" s="1635"/>
      <c r="X18" s="693">
        <f>'②-b【三国型実務】日程表案'!X18</f>
        <v>0</v>
      </c>
      <c r="Y18" s="318" t="s">
        <v>31</v>
      </c>
      <c r="AB18" s="321"/>
      <c r="AC18" s="320"/>
      <c r="AD18" s="1050" t="s">
        <v>823</v>
      </c>
      <c r="AE18" s="1050"/>
      <c r="AF18" s="1050"/>
      <c r="AG18" s="1050"/>
      <c r="AH18" s="1639">
        <f>'②-b【三国型実務】日程表案'!AH18</f>
        <v>0</v>
      </c>
      <c r="AI18" s="1639"/>
      <c r="AJ18" s="1639"/>
      <c r="AK18" s="1639"/>
      <c r="AL18" s="1639"/>
      <c r="AM18" s="1640"/>
    </row>
    <row r="19" spans="1:39">
      <c r="A19" s="1641" t="str">
        <f>'②-b【三国型実務】日程表案'!A19</f>
        <v>（●日間）※</v>
      </c>
      <c r="B19" s="1642"/>
      <c r="C19" s="1642"/>
      <c r="D19" s="1643"/>
      <c r="E19" s="1624"/>
      <c r="F19" s="1625"/>
      <c r="G19" s="1625"/>
      <c r="H19" s="1625"/>
      <c r="I19" s="1625"/>
      <c r="J19" s="1625"/>
      <c r="K19" s="1625"/>
      <c r="L19" s="1626"/>
      <c r="M19" s="1633"/>
      <c r="N19" s="1634"/>
      <c r="O19" s="1634"/>
      <c r="P19" s="1634"/>
      <c r="Q19" s="1634"/>
      <c r="R19" s="1634"/>
      <c r="S19" s="1634"/>
      <c r="T19" s="1634"/>
      <c r="U19" s="1634"/>
      <c r="V19" s="1634"/>
      <c r="W19" s="1635"/>
      <c r="X19" s="320"/>
      <c r="Y19" s="1644">
        <f>'②-b【三国型実務】日程表案'!Y19</f>
        <v>0</v>
      </c>
      <c r="Z19" s="1644"/>
      <c r="AA19" s="1644"/>
      <c r="AB19" s="321"/>
      <c r="AC19" s="334"/>
      <c r="AD19" s="1050" t="s">
        <v>825</v>
      </c>
      <c r="AE19" s="1050"/>
      <c r="AF19" s="1050"/>
      <c r="AG19" s="1050"/>
      <c r="AH19" s="1639">
        <f>'②-b【三国型実務】日程表案'!AH19</f>
        <v>0</v>
      </c>
      <c r="AI19" s="1639"/>
      <c r="AJ19" s="1639"/>
      <c r="AK19" s="1639"/>
      <c r="AL19" s="1639"/>
      <c r="AM19" s="1640"/>
    </row>
    <row r="20" spans="1:39">
      <c r="A20" s="335" t="s">
        <v>826</v>
      </c>
      <c r="B20" s="336"/>
      <c r="C20" s="336"/>
      <c r="D20" s="337"/>
      <c r="E20" s="1627"/>
      <c r="F20" s="1628"/>
      <c r="G20" s="1628"/>
      <c r="H20" s="1628"/>
      <c r="I20" s="1628"/>
      <c r="J20" s="1628"/>
      <c r="K20" s="1628"/>
      <c r="L20" s="1629"/>
      <c r="M20" s="1636"/>
      <c r="N20" s="1637"/>
      <c r="O20" s="1637"/>
      <c r="P20" s="1637"/>
      <c r="Q20" s="1637"/>
      <c r="R20" s="1637"/>
      <c r="S20" s="1637"/>
      <c r="T20" s="1637"/>
      <c r="U20" s="1637"/>
      <c r="V20" s="1637"/>
      <c r="W20" s="1638"/>
      <c r="X20" s="335"/>
      <c r="Y20" s="1645"/>
      <c r="Z20" s="1645"/>
      <c r="AA20" s="1645"/>
      <c r="AB20" s="337"/>
      <c r="AC20" s="338"/>
      <c r="AD20" s="1058" t="s">
        <v>225</v>
      </c>
      <c r="AE20" s="1058"/>
      <c r="AF20" s="1058"/>
      <c r="AG20" s="1058"/>
      <c r="AH20" s="1620">
        <f>'②-b【三国型実務】日程表案'!AH20</f>
        <v>0</v>
      </c>
      <c r="AI20" s="1620"/>
      <c r="AJ20" s="1620"/>
      <c r="AK20" s="694" t="s">
        <v>827</v>
      </c>
      <c r="AL20" s="694"/>
      <c r="AM20" s="695"/>
    </row>
    <row r="21" spans="1:39" ht="13.5" customHeight="1">
      <c r="A21" s="1059" t="s">
        <v>812</v>
      </c>
      <c r="B21" s="1060"/>
      <c r="C21" s="1060"/>
      <c r="D21" s="1061"/>
      <c r="E21" s="1059" t="s">
        <v>813</v>
      </c>
      <c r="F21" s="1060"/>
      <c r="G21" s="1060"/>
      <c r="H21" s="1060"/>
      <c r="I21" s="1060"/>
      <c r="J21" s="1060"/>
      <c r="K21" s="1060"/>
      <c r="L21" s="1061"/>
      <c r="M21" s="1059" t="s">
        <v>814</v>
      </c>
      <c r="N21" s="1060"/>
      <c r="O21" s="1060"/>
      <c r="P21" s="1060"/>
      <c r="Q21" s="1060"/>
      <c r="R21" s="1060"/>
      <c r="S21" s="1060"/>
      <c r="T21" s="1060"/>
      <c r="U21" s="1060"/>
      <c r="V21" s="1060"/>
      <c r="W21" s="1061"/>
      <c r="X21" s="1059" t="s">
        <v>815</v>
      </c>
      <c r="Y21" s="1060"/>
      <c r="Z21" s="1060"/>
      <c r="AA21" s="1060"/>
      <c r="AB21" s="1061"/>
      <c r="AC21" s="1059" t="s">
        <v>816</v>
      </c>
      <c r="AD21" s="1060"/>
      <c r="AE21" s="1060"/>
      <c r="AF21" s="1060"/>
      <c r="AG21" s="1060"/>
      <c r="AH21" s="1060"/>
      <c r="AI21" s="1060"/>
      <c r="AJ21" s="1060"/>
      <c r="AK21" s="1060"/>
      <c r="AL21" s="1060"/>
      <c r="AM21" s="1061"/>
    </row>
    <row r="22" spans="1:39">
      <c r="A22" s="320"/>
      <c r="D22" s="321"/>
      <c r="E22" s="1621">
        <f>'②-b【三国型実務】日程表案'!E22</f>
        <v>0</v>
      </c>
      <c r="F22" s="1622"/>
      <c r="G22" s="1622"/>
      <c r="H22" s="1622"/>
      <c r="I22" s="1622"/>
      <c r="J22" s="1622"/>
      <c r="K22" s="1622"/>
      <c r="L22" s="1623"/>
      <c r="M22" s="1630">
        <f>'②-b【三国型実務】日程表案'!M22</f>
        <v>0</v>
      </c>
      <c r="N22" s="1631"/>
      <c r="O22" s="1631"/>
      <c r="P22" s="1631"/>
      <c r="Q22" s="1631"/>
      <c r="R22" s="1631"/>
      <c r="S22" s="1631"/>
      <c r="T22" s="1631"/>
      <c r="U22" s="1631"/>
      <c r="V22" s="1631"/>
      <c r="W22" s="1632"/>
      <c r="X22" s="692">
        <f>'②-b【三国型実務】日程表案'!X22</f>
        <v>0</v>
      </c>
      <c r="Y22" s="323" t="s">
        <v>817</v>
      </c>
      <c r="Z22" s="323"/>
      <c r="AA22" s="323"/>
      <c r="AB22" s="324"/>
      <c r="AC22" s="320" t="s">
        <v>818</v>
      </c>
      <c r="AD22" s="325"/>
      <c r="AE22" s="325"/>
      <c r="AF22" s="325"/>
      <c r="AG22" s="326"/>
      <c r="AH22" s="327"/>
      <c r="AI22" s="327"/>
      <c r="AJ22" s="327"/>
      <c r="AK22" s="327"/>
      <c r="AL22" s="327"/>
      <c r="AM22" s="328"/>
    </row>
    <row r="23" spans="1:39">
      <c r="A23" s="690">
        <f>'②-b【三国型実務】日程表案'!A23</f>
        <v>0</v>
      </c>
      <c r="B23" s="318" t="s">
        <v>819</v>
      </c>
      <c r="C23" s="691">
        <f>'②-b【三国型実務】日程表案'!C23</f>
        <v>0</v>
      </c>
      <c r="D23" s="321" t="s">
        <v>820</v>
      </c>
      <c r="E23" s="1624"/>
      <c r="F23" s="1625"/>
      <c r="G23" s="1625"/>
      <c r="H23" s="1625"/>
      <c r="I23" s="1625"/>
      <c r="J23" s="1625"/>
      <c r="K23" s="1625"/>
      <c r="L23" s="1626"/>
      <c r="M23" s="1633"/>
      <c r="N23" s="1634"/>
      <c r="O23" s="1634"/>
      <c r="P23" s="1634"/>
      <c r="Q23" s="1634"/>
      <c r="R23" s="1634"/>
      <c r="S23" s="1634"/>
      <c r="T23" s="1634"/>
      <c r="U23" s="1634"/>
      <c r="V23" s="1634"/>
      <c r="W23" s="1635"/>
      <c r="X23" s="693">
        <f>'②-b【三国型実務】日程表案'!X23</f>
        <v>0</v>
      </c>
      <c r="Y23" s="318" t="s">
        <v>97</v>
      </c>
      <c r="AB23" s="321"/>
      <c r="AC23" s="693">
        <f>'②-b【三国型実務】日程表案'!AC23</f>
        <v>0</v>
      </c>
      <c r="AD23" s="318" t="s">
        <v>821</v>
      </c>
      <c r="AF23" s="325"/>
      <c r="AG23" s="326"/>
      <c r="AH23" s="332"/>
      <c r="AI23" s="332"/>
      <c r="AJ23" s="332"/>
      <c r="AK23" s="332"/>
      <c r="AL23" s="332"/>
      <c r="AM23" s="333"/>
    </row>
    <row r="24" spans="1:39">
      <c r="A24" s="320"/>
      <c r="B24" s="1049" t="s">
        <v>196</v>
      </c>
      <c r="C24" s="1049"/>
      <c r="D24" s="321"/>
      <c r="E24" s="1624"/>
      <c r="F24" s="1625"/>
      <c r="G24" s="1625"/>
      <c r="H24" s="1625"/>
      <c r="I24" s="1625"/>
      <c r="J24" s="1625"/>
      <c r="K24" s="1625"/>
      <c r="L24" s="1626"/>
      <c r="M24" s="1633"/>
      <c r="N24" s="1634"/>
      <c r="O24" s="1634"/>
      <c r="P24" s="1634"/>
      <c r="Q24" s="1634"/>
      <c r="R24" s="1634"/>
      <c r="S24" s="1634"/>
      <c r="T24" s="1634"/>
      <c r="U24" s="1634"/>
      <c r="V24" s="1634"/>
      <c r="W24" s="1635"/>
      <c r="X24" s="693">
        <f>'②-b【三国型実務】日程表案'!X24</f>
        <v>0</v>
      </c>
      <c r="Y24" s="318" t="s">
        <v>98</v>
      </c>
      <c r="AB24" s="321"/>
      <c r="AC24" s="693">
        <f>'②-b【三国型実務】日程表案'!AC24</f>
        <v>0</v>
      </c>
      <c r="AD24" s="318" t="s">
        <v>822</v>
      </c>
      <c r="AH24" s="332"/>
      <c r="AI24" s="332"/>
      <c r="AJ24" s="327"/>
      <c r="AK24" s="327"/>
      <c r="AL24" s="327"/>
      <c r="AM24" s="328"/>
    </row>
    <row r="25" spans="1:39">
      <c r="A25" s="690">
        <f>'②-b【三国型実務】日程表案'!A25</f>
        <v>0</v>
      </c>
      <c r="B25" s="318" t="s">
        <v>819</v>
      </c>
      <c r="C25" s="691">
        <f>'②-b【三国型実務】日程表案'!C25</f>
        <v>0</v>
      </c>
      <c r="D25" s="321" t="s">
        <v>820</v>
      </c>
      <c r="E25" s="1624"/>
      <c r="F25" s="1625"/>
      <c r="G25" s="1625"/>
      <c r="H25" s="1625"/>
      <c r="I25" s="1625"/>
      <c r="J25" s="1625"/>
      <c r="K25" s="1625"/>
      <c r="L25" s="1626"/>
      <c r="M25" s="1633"/>
      <c r="N25" s="1634"/>
      <c r="O25" s="1634"/>
      <c r="P25" s="1634"/>
      <c r="Q25" s="1634"/>
      <c r="R25" s="1634"/>
      <c r="S25" s="1634"/>
      <c r="T25" s="1634"/>
      <c r="U25" s="1634"/>
      <c r="V25" s="1634"/>
      <c r="W25" s="1635"/>
      <c r="X25" s="693">
        <f>'②-b【三国型実務】日程表案'!X25</f>
        <v>0</v>
      </c>
      <c r="Y25" s="318" t="s">
        <v>31</v>
      </c>
      <c r="AB25" s="321"/>
      <c r="AC25" s="320"/>
      <c r="AD25" s="1050" t="s">
        <v>823</v>
      </c>
      <c r="AE25" s="1050"/>
      <c r="AF25" s="1050"/>
      <c r="AG25" s="1050"/>
      <c r="AH25" s="1639">
        <f>'②-b【三国型実務】日程表案'!AH25</f>
        <v>0</v>
      </c>
      <c r="AI25" s="1639"/>
      <c r="AJ25" s="1639"/>
      <c r="AK25" s="1639"/>
      <c r="AL25" s="1639"/>
      <c r="AM25" s="1640"/>
    </row>
    <row r="26" spans="1:39">
      <c r="A26" s="1641" t="str">
        <f>'②-b【三国型実務】日程表案'!A26</f>
        <v>（●日間）※</v>
      </c>
      <c r="B26" s="1642"/>
      <c r="C26" s="1642"/>
      <c r="D26" s="1643"/>
      <c r="E26" s="1624"/>
      <c r="F26" s="1625"/>
      <c r="G26" s="1625"/>
      <c r="H26" s="1625"/>
      <c r="I26" s="1625"/>
      <c r="J26" s="1625"/>
      <c r="K26" s="1625"/>
      <c r="L26" s="1626"/>
      <c r="M26" s="1633"/>
      <c r="N26" s="1634"/>
      <c r="O26" s="1634"/>
      <c r="P26" s="1634"/>
      <c r="Q26" s="1634"/>
      <c r="R26" s="1634"/>
      <c r="S26" s="1634"/>
      <c r="T26" s="1634"/>
      <c r="U26" s="1634"/>
      <c r="V26" s="1634"/>
      <c r="W26" s="1635"/>
      <c r="X26" s="320"/>
      <c r="Y26" s="1644">
        <f>'②-b【三国型実務】日程表案'!Y26</f>
        <v>0</v>
      </c>
      <c r="Z26" s="1644"/>
      <c r="AA26" s="1644"/>
      <c r="AB26" s="321"/>
      <c r="AC26" s="334"/>
      <c r="AD26" s="1050" t="s">
        <v>825</v>
      </c>
      <c r="AE26" s="1050"/>
      <c r="AF26" s="1050"/>
      <c r="AG26" s="1050"/>
      <c r="AH26" s="1639">
        <f>'②-b【三国型実務】日程表案'!AH26</f>
        <v>0</v>
      </c>
      <c r="AI26" s="1639"/>
      <c r="AJ26" s="1639"/>
      <c r="AK26" s="1639"/>
      <c r="AL26" s="1639"/>
      <c r="AM26" s="1640"/>
    </row>
    <row r="27" spans="1:39">
      <c r="A27" s="335" t="s">
        <v>826</v>
      </c>
      <c r="B27" s="336"/>
      <c r="C27" s="336"/>
      <c r="D27" s="337"/>
      <c r="E27" s="1627"/>
      <c r="F27" s="1628"/>
      <c r="G27" s="1628"/>
      <c r="H27" s="1628"/>
      <c r="I27" s="1628"/>
      <c r="J27" s="1628"/>
      <c r="K27" s="1628"/>
      <c r="L27" s="1629"/>
      <c r="M27" s="1636"/>
      <c r="N27" s="1637"/>
      <c r="O27" s="1637"/>
      <c r="P27" s="1637"/>
      <c r="Q27" s="1637"/>
      <c r="R27" s="1637"/>
      <c r="S27" s="1637"/>
      <c r="T27" s="1637"/>
      <c r="U27" s="1637"/>
      <c r="V27" s="1637"/>
      <c r="W27" s="1638"/>
      <c r="X27" s="335"/>
      <c r="Y27" s="1645"/>
      <c r="Z27" s="1645"/>
      <c r="AA27" s="1645"/>
      <c r="AB27" s="337"/>
      <c r="AC27" s="338"/>
      <c r="AD27" s="1058" t="s">
        <v>225</v>
      </c>
      <c r="AE27" s="1058"/>
      <c r="AF27" s="1058"/>
      <c r="AG27" s="1058"/>
      <c r="AH27" s="1620">
        <f>'②-b【三国型実務】日程表案'!AH27</f>
        <v>0</v>
      </c>
      <c r="AI27" s="1620"/>
      <c r="AJ27" s="1620"/>
      <c r="AK27" s="694" t="s">
        <v>827</v>
      </c>
      <c r="AL27" s="694"/>
      <c r="AM27" s="695"/>
    </row>
    <row r="28" spans="1:39" ht="13.5" customHeight="1">
      <c r="A28" s="1059" t="s">
        <v>812</v>
      </c>
      <c r="B28" s="1060"/>
      <c r="C28" s="1060"/>
      <c r="D28" s="1061"/>
      <c r="E28" s="1059" t="s">
        <v>813</v>
      </c>
      <c r="F28" s="1060"/>
      <c r="G28" s="1060"/>
      <c r="H28" s="1060"/>
      <c r="I28" s="1060"/>
      <c r="J28" s="1060"/>
      <c r="K28" s="1060"/>
      <c r="L28" s="1061"/>
      <c r="M28" s="1059" t="s">
        <v>814</v>
      </c>
      <c r="N28" s="1060"/>
      <c r="O28" s="1060"/>
      <c r="P28" s="1060"/>
      <c r="Q28" s="1060"/>
      <c r="R28" s="1060"/>
      <c r="S28" s="1060"/>
      <c r="T28" s="1060"/>
      <c r="U28" s="1060"/>
      <c r="V28" s="1060"/>
      <c r="W28" s="1061"/>
      <c r="X28" s="1059" t="s">
        <v>815</v>
      </c>
      <c r="Y28" s="1060"/>
      <c r="Z28" s="1060"/>
      <c r="AA28" s="1060"/>
      <c r="AB28" s="1061"/>
      <c r="AC28" s="1059" t="s">
        <v>816</v>
      </c>
      <c r="AD28" s="1060"/>
      <c r="AE28" s="1060"/>
      <c r="AF28" s="1060"/>
      <c r="AG28" s="1060"/>
      <c r="AH28" s="1060"/>
      <c r="AI28" s="1060"/>
      <c r="AJ28" s="1060"/>
      <c r="AK28" s="1060"/>
      <c r="AL28" s="1060"/>
      <c r="AM28" s="1061"/>
    </row>
    <row r="29" spans="1:39">
      <c r="A29" s="320"/>
      <c r="D29" s="321"/>
      <c r="E29" s="1621">
        <f>'②-b【三国型実務】日程表案'!E29</f>
        <v>0</v>
      </c>
      <c r="F29" s="1622"/>
      <c r="G29" s="1622"/>
      <c r="H29" s="1622"/>
      <c r="I29" s="1622"/>
      <c r="J29" s="1622"/>
      <c r="K29" s="1622"/>
      <c r="L29" s="1623"/>
      <c r="M29" s="1630">
        <f>'②-b【三国型実務】日程表案'!M29</f>
        <v>0</v>
      </c>
      <c r="N29" s="1631"/>
      <c r="O29" s="1631"/>
      <c r="P29" s="1631"/>
      <c r="Q29" s="1631"/>
      <c r="R29" s="1631"/>
      <c r="S29" s="1631"/>
      <c r="T29" s="1631"/>
      <c r="U29" s="1631"/>
      <c r="V29" s="1631"/>
      <c r="W29" s="1632"/>
      <c r="X29" s="692">
        <f>'②-b【三国型実務】日程表案'!X29</f>
        <v>0</v>
      </c>
      <c r="Y29" s="323" t="s">
        <v>817</v>
      </c>
      <c r="Z29" s="323"/>
      <c r="AA29" s="323"/>
      <c r="AB29" s="324"/>
      <c r="AC29" s="320" t="s">
        <v>818</v>
      </c>
      <c r="AD29" s="325"/>
      <c r="AE29" s="325"/>
      <c r="AF29" s="325"/>
      <c r="AG29" s="326"/>
      <c r="AH29" s="327"/>
      <c r="AI29" s="327"/>
      <c r="AJ29" s="327"/>
      <c r="AK29" s="327"/>
      <c r="AL29" s="327"/>
      <c r="AM29" s="328"/>
    </row>
    <row r="30" spans="1:39">
      <c r="A30" s="690">
        <f>'②-b【三国型実務】日程表案'!A30</f>
        <v>0</v>
      </c>
      <c r="B30" s="318" t="s">
        <v>819</v>
      </c>
      <c r="C30" s="691">
        <f>'②-b【三国型実務】日程表案'!C30</f>
        <v>0</v>
      </c>
      <c r="D30" s="321" t="s">
        <v>820</v>
      </c>
      <c r="E30" s="1624"/>
      <c r="F30" s="1625"/>
      <c r="G30" s="1625"/>
      <c r="H30" s="1625"/>
      <c r="I30" s="1625"/>
      <c r="J30" s="1625"/>
      <c r="K30" s="1625"/>
      <c r="L30" s="1626"/>
      <c r="M30" s="1633"/>
      <c r="N30" s="1634"/>
      <c r="O30" s="1634"/>
      <c r="P30" s="1634"/>
      <c r="Q30" s="1634"/>
      <c r="R30" s="1634"/>
      <c r="S30" s="1634"/>
      <c r="T30" s="1634"/>
      <c r="U30" s="1634"/>
      <c r="V30" s="1634"/>
      <c r="W30" s="1635"/>
      <c r="X30" s="693">
        <f>'②-b【三国型実務】日程表案'!X30</f>
        <v>0</v>
      </c>
      <c r="Y30" s="318" t="s">
        <v>97</v>
      </c>
      <c r="AB30" s="321"/>
      <c r="AC30" s="693">
        <f>'②-b【三国型実務】日程表案'!AC30</f>
        <v>0</v>
      </c>
      <c r="AD30" s="318" t="s">
        <v>821</v>
      </c>
      <c r="AF30" s="325"/>
      <c r="AG30" s="326"/>
      <c r="AH30" s="332"/>
      <c r="AI30" s="332"/>
      <c r="AJ30" s="332"/>
      <c r="AK30" s="332"/>
      <c r="AL30" s="332"/>
      <c r="AM30" s="333"/>
    </row>
    <row r="31" spans="1:39">
      <c r="A31" s="320"/>
      <c r="B31" s="1049" t="s">
        <v>196</v>
      </c>
      <c r="C31" s="1049"/>
      <c r="D31" s="321"/>
      <c r="E31" s="1624"/>
      <c r="F31" s="1625"/>
      <c r="G31" s="1625"/>
      <c r="H31" s="1625"/>
      <c r="I31" s="1625"/>
      <c r="J31" s="1625"/>
      <c r="K31" s="1625"/>
      <c r="L31" s="1626"/>
      <c r="M31" s="1633"/>
      <c r="N31" s="1634"/>
      <c r="O31" s="1634"/>
      <c r="P31" s="1634"/>
      <c r="Q31" s="1634"/>
      <c r="R31" s="1634"/>
      <c r="S31" s="1634"/>
      <c r="T31" s="1634"/>
      <c r="U31" s="1634"/>
      <c r="V31" s="1634"/>
      <c r="W31" s="1635"/>
      <c r="X31" s="693">
        <f>'②-b【三国型実務】日程表案'!X31</f>
        <v>0</v>
      </c>
      <c r="Y31" s="318" t="s">
        <v>98</v>
      </c>
      <c r="AB31" s="321"/>
      <c r="AC31" s="693">
        <f>'②-b【三国型実務】日程表案'!AC31</f>
        <v>0</v>
      </c>
      <c r="AD31" s="318" t="s">
        <v>822</v>
      </c>
      <c r="AH31" s="332"/>
      <c r="AI31" s="332"/>
      <c r="AJ31" s="327"/>
      <c r="AK31" s="327"/>
      <c r="AL31" s="327"/>
      <c r="AM31" s="328"/>
    </row>
    <row r="32" spans="1:39">
      <c r="A32" s="690">
        <f>'②-b【三国型実務】日程表案'!A32</f>
        <v>0</v>
      </c>
      <c r="B32" s="318" t="s">
        <v>819</v>
      </c>
      <c r="C32" s="691">
        <f>'②-b【三国型実務】日程表案'!C32</f>
        <v>0</v>
      </c>
      <c r="D32" s="321" t="s">
        <v>820</v>
      </c>
      <c r="E32" s="1624"/>
      <c r="F32" s="1625"/>
      <c r="G32" s="1625"/>
      <c r="H32" s="1625"/>
      <c r="I32" s="1625"/>
      <c r="J32" s="1625"/>
      <c r="K32" s="1625"/>
      <c r="L32" s="1626"/>
      <c r="M32" s="1633"/>
      <c r="N32" s="1634"/>
      <c r="O32" s="1634"/>
      <c r="P32" s="1634"/>
      <c r="Q32" s="1634"/>
      <c r="R32" s="1634"/>
      <c r="S32" s="1634"/>
      <c r="T32" s="1634"/>
      <c r="U32" s="1634"/>
      <c r="V32" s="1634"/>
      <c r="W32" s="1635"/>
      <c r="X32" s="693">
        <f>'②-b【三国型実務】日程表案'!X32</f>
        <v>0</v>
      </c>
      <c r="Y32" s="318" t="s">
        <v>31</v>
      </c>
      <c r="AB32" s="321"/>
      <c r="AC32" s="320"/>
      <c r="AD32" s="1050" t="s">
        <v>823</v>
      </c>
      <c r="AE32" s="1050"/>
      <c r="AF32" s="1050"/>
      <c r="AG32" s="1050"/>
      <c r="AH32" s="1639">
        <f>'②-b【三国型実務】日程表案'!AH32</f>
        <v>0</v>
      </c>
      <c r="AI32" s="1639"/>
      <c r="AJ32" s="1639"/>
      <c r="AK32" s="1639"/>
      <c r="AL32" s="1639"/>
      <c r="AM32" s="1640"/>
    </row>
    <row r="33" spans="1:39">
      <c r="A33" s="1641" t="str">
        <f>'②-b【三国型実務】日程表案'!A33</f>
        <v>（●日間）※</v>
      </c>
      <c r="B33" s="1642"/>
      <c r="C33" s="1642"/>
      <c r="D33" s="1643"/>
      <c r="E33" s="1624"/>
      <c r="F33" s="1625"/>
      <c r="G33" s="1625"/>
      <c r="H33" s="1625"/>
      <c r="I33" s="1625"/>
      <c r="J33" s="1625"/>
      <c r="K33" s="1625"/>
      <c r="L33" s="1626"/>
      <c r="M33" s="1633"/>
      <c r="N33" s="1634"/>
      <c r="O33" s="1634"/>
      <c r="P33" s="1634"/>
      <c r="Q33" s="1634"/>
      <c r="R33" s="1634"/>
      <c r="S33" s="1634"/>
      <c r="T33" s="1634"/>
      <c r="U33" s="1634"/>
      <c r="V33" s="1634"/>
      <c r="W33" s="1635"/>
      <c r="X33" s="320"/>
      <c r="Y33" s="1644">
        <f>'②-b【三国型実務】日程表案'!Y33</f>
        <v>0</v>
      </c>
      <c r="Z33" s="1644"/>
      <c r="AA33" s="1644"/>
      <c r="AB33" s="321"/>
      <c r="AC33" s="334"/>
      <c r="AD33" s="1050" t="s">
        <v>825</v>
      </c>
      <c r="AE33" s="1050"/>
      <c r="AF33" s="1050"/>
      <c r="AG33" s="1050"/>
      <c r="AH33" s="1639">
        <f>'②-b【三国型実務】日程表案'!AH33</f>
        <v>0</v>
      </c>
      <c r="AI33" s="1639"/>
      <c r="AJ33" s="1639"/>
      <c r="AK33" s="1639"/>
      <c r="AL33" s="1639"/>
      <c r="AM33" s="1640"/>
    </row>
    <row r="34" spans="1:39">
      <c r="A34" s="335" t="s">
        <v>826</v>
      </c>
      <c r="B34" s="336"/>
      <c r="C34" s="336"/>
      <c r="D34" s="337"/>
      <c r="E34" s="1627"/>
      <c r="F34" s="1628"/>
      <c r="G34" s="1628"/>
      <c r="H34" s="1628"/>
      <c r="I34" s="1628"/>
      <c r="J34" s="1628"/>
      <c r="K34" s="1628"/>
      <c r="L34" s="1629"/>
      <c r="M34" s="1636"/>
      <c r="N34" s="1637"/>
      <c r="O34" s="1637"/>
      <c r="P34" s="1637"/>
      <c r="Q34" s="1637"/>
      <c r="R34" s="1637"/>
      <c r="S34" s="1637"/>
      <c r="T34" s="1637"/>
      <c r="U34" s="1637"/>
      <c r="V34" s="1637"/>
      <c r="W34" s="1638"/>
      <c r="X34" s="335"/>
      <c r="Y34" s="1645"/>
      <c r="Z34" s="1645"/>
      <c r="AA34" s="1645"/>
      <c r="AB34" s="337"/>
      <c r="AC34" s="338"/>
      <c r="AD34" s="1058" t="s">
        <v>225</v>
      </c>
      <c r="AE34" s="1058"/>
      <c r="AF34" s="1058"/>
      <c r="AG34" s="1058"/>
      <c r="AH34" s="1620">
        <f>'②-b【三国型実務】日程表案'!AH34</f>
        <v>0</v>
      </c>
      <c r="AI34" s="1620"/>
      <c r="AJ34" s="1620"/>
      <c r="AK34" s="694" t="s">
        <v>827</v>
      </c>
      <c r="AL34" s="694"/>
      <c r="AM34" s="695"/>
    </row>
    <row r="35" spans="1:39" ht="13.5" customHeight="1">
      <c r="A35" s="1059" t="s">
        <v>812</v>
      </c>
      <c r="B35" s="1060"/>
      <c r="C35" s="1060"/>
      <c r="D35" s="1061"/>
      <c r="E35" s="1059" t="s">
        <v>813</v>
      </c>
      <c r="F35" s="1060"/>
      <c r="G35" s="1060"/>
      <c r="H35" s="1060"/>
      <c r="I35" s="1060"/>
      <c r="J35" s="1060"/>
      <c r="K35" s="1060"/>
      <c r="L35" s="1061"/>
      <c r="M35" s="1059" t="s">
        <v>814</v>
      </c>
      <c r="N35" s="1060"/>
      <c r="O35" s="1060"/>
      <c r="P35" s="1060"/>
      <c r="Q35" s="1060"/>
      <c r="R35" s="1060"/>
      <c r="S35" s="1060"/>
      <c r="T35" s="1060"/>
      <c r="U35" s="1060"/>
      <c r="V35" s="1060"/>
      <c r="W35" s="1061"/>
      <c r="X35" s="1059" t="s">
        <v>815</v>
      </c>
      <c r="Y35" s="1060"/>
      <c r="Z35" s="1060"/>
      <c r="AA35" s="1060"/>
      <c r="AB35" s="1061"/>
      <c r="AC35" s="1059" t="s">
        <v>816</v>
      </c>
      <c r="AD35" s="1060"/>
      <c r="AE35" s="1060"/>
      <c r="AF35" s="1060"/>
      <c r="AG35" s="1060"/>
      <c r="AH35" s="1060"/>
      <c r="AI35" s="1060"/>
      <c r="AJ35" s="1060"/>
      <c r="AK35" s="1060"/>
      <c r="AL35" s="1060"/>
      <c r="AM35" s="1061"/>
    </row>
    <row r="36" spans="1:39">
      <c r="A36" s="320"/>
      <c r="D36" s="321"/>
      <c r="E36" s="1621">
        <f>'②-b【三国型実務】日程表案'!E36</f>
        <v>0</v>
      </c>
      <c r="F36" s="1622"/>
      <c r="G36" s="1622"/>
      <c r="H36" s="1622"/>
      <c r="I36" s="1622"/>
      <c r="J36" s="1622"/>
      <c r="K36" s="1622"/>
      <c r="L36" s="1623"/>
      <c r="M36" s="1630">
        <f>'②-b【三国型実務】日程表案'!M36</f>
        <v>0</v>
      </c>
      <c r="N36" s="1631"/>
      <c r="O36" s="1631"/>
      <c r="P36" s="1631"/>
      <c r="Q36" s="1631"/>
      <c r="R36" s="1631"/>
      <c r="S36" s="1631"/>
      <c r="T36" s="1631"/>
      <c r="U36" s="1631"/>
      <c r="V36" s="1631"/>
      <c r="W36" s="1632"/>
      <c r="X36" s="692">
        <f>'②-b【三国型実務】日程表案'!X36</f>
        <v>0</v>
      </c>
      <c r="Y36" s="323" t="s">
        <v>817</v>
      </c>
      <c r="Z36" s="323"/>
      <c r="AA36" s="323"/>
      <c r="AB36" s="324"/>
      <c r="AC36" s="320" t="s">
        <v>818</v>
      </c>
      <c r="AD36" s="325"/>
      <c r="AE36" s="325"/>
      <c r="AF36" s="325"/>
      <c r="AG36" s="326"/>
      <c r="AH36" s="327"/>
      <c r="AI36" s="327"/>
      <c r="AJ36" s="327"/>
      <c r="AK36" s="327"/>
      <c r="AL36" s="327"/>
      <c r="AM36" s="328"/>
    </row>
    <row r="37" spans="1:39">
      <c r="A37" s="690">
        <f>'②-b【三国型実務】日程表案'!A37</f>
        <v>0</v>
      </c>
      <c r="B37" s="318" t="s">
        <v>819</v>
      </c>
      <c r="C37" s="691">
        <f>'②-b【三国型実務】日程表案'!C37</f>
        <v>0</v>
      </c>
      <c r="D37" s="321" t="s">
        <v>820</v>
      </c>
      <c r="E37" s="1624"/>
      <c r="F37" s="1625"/>
      <c r="G37" s="1625"/>
      <c r="H37" s="1625"/>
      <c r="I37" s="1625"/>
      <c r="J37" s="1625"/>
      <c r="K37" s="1625"/>
      <c r="L37" s="1626"/>
      <c r="M37" s="1633"/>
      <c r="N37" s="1634"/>
      <c r="O37" s="1634"/>
      <c r="P37" s="1634"/>
      <c r="Q37" s="1634"/>
      <c r="R37" s="1634"/>
      <c r="S37" s="1634"/>
      <c r="T37" s="1634"/>
      <c r="U37" s="1634"/>
      <c r="V37" s="1634"/>
      <c r="W37" s="1635"/>
      <c r="X37" s="693">
        <f>'②-b【三国型実務】日程表案'!X37</f>
        <v>0</v>
      </c>
      <c r="Y37" s="318" t="s">
        <v>97</v>
      </c>
      <c r="AB37" s="321"/>
      <c r="AC37" s="693">
        <f>'②-b【三国型実務】日程表案'!AC37</f>
        <v>0</v>
      </c>
      <c r="AD37" s="318" t="s">
        <v>821</v>
      </c>
      <c r="AF37" s="325"/>
      <c r="AG37" s="326"/>
      <c r="AH37" s="332"/>
      <c r="AI37" s="332"/>
      <c r="AJ37" s="332"/>
      <c r="AK37" s="332"/>
      <c r="AL37" s="332"/>
      <c r="AM37" s="333"/>
    </row>
    <row r="38" spans="1:39">
      <c r="A38" s="320"/>
      <c r="B38" s="1049" t="s">
        <v>196</v>
      </c>
      <c r="C38" s="1049"/>
      <c r="D38" s="321"/>
      <c r="E38" s="1624"/>
      <c r="F38" s="1625"/>
      <c r="G38" s="1625"/>
      <c r="H38" s="1625"/>
      <c r="I38" s="1625"/>
      <c r="J38" s="1625"/>
      <c r="K38" s="1625"/>
      <c r="L38" s="1626"/>
      <c r="M38" s="1633"/>
      <c r="N38" s="1634"/>
      <c r="O38" s="1634"/>
      <c r="P38" s="1634"/>
      <c r="Q38" s="1634"/>
      <c r="R38" s="1634"/>
      <c r="S38" s="1634"/>
      <c r="T38" s="1634"/>
      <c r="U38" s="1634"/>
      <c r="V38" s="1634"/>
      <c r="W38" s="1635"/>
      <c r="X38" s="693">
        <f>'②-b【三国型実務】日程表案'!X38</f>
        <v>0</v>
      </c>
      <c r="Y38" s="318" t="s">
        <v>98</v>
      </c>
      <c r="AB38" s="321"/>
      <c r="AC38" s="693">
        <f>'②-b【三国型実務】日程表案'!AC38</f>
        <v>0</v>
      </c>
      <c r="AD38" s="318" t="s">
        <v>822</v>
      </c>
      <c r="AH38" s="332"/>
      <c r="AI38" s="332"/>
      <c r="AJ38" s="327"/>
      <c r="AK38" s="327"/>
      <c r="AL38" s="327"/>
      <c r="AM38" s="328"/>
    </row>
    <row r="39" spans="1:39">
      <c r="A39" s="690">
        <f>'②-b【三国型実務】日程表案'!A39</f>
        <v>0</v>
      </c>
      <c r="B39" s="318" t="s">
        <v>819</v>
      </c>
      <c r="C39" s="691">
        <f>'②-b【三国型実務】日程表案'!C39</f>
        <v>0</v>
      </c>
      <c r="D39" s="321" t="s">
        <v>820</v>
      </c>
      <c r="E39" s="1624"/>
      <c r="F39" s="1625"/>
      <c r="G39" s="1625"/>
      <c r="H39" s="1625"/>
      <c r="I39" s="1625"/>
      <c r="J39" s="1625"/>
      <c r="K39" s="1625"/>
      <c r="L39" s="1626"/>
      <c r="M39" s="1633"/>
      <c r="N39" s="1634"/>
      <c r="O39" s="1634"/>
      <c r="P39" s="1634"/>
      <c r="Q39" s="1634"/>
      <c r="R39" s="1634"/>
      <c r="S39" s="1634"/>
      <c r="T39" s="1634"/>
      <c r="U39" s="1634"/>
      <c r="V39" s="1634"/>
      <c r="W39" s="1635"/>
      <c r="X39" s="693">
        <f>'②-b【三国型実務】日程表案'!X39</f>
        <v>0</v>
      </c>
      <c r="Y39" s="318" t="s">
        <v>31</v>
      </c>
      <c r="AB39" s="321"/>
      <c r="AC39" s="320"/>
      <c r="AD39" s="1050" t="s">
        <v>823</v>
      </c>
      <c r="AE39" s="1050"/>
      <c r="AF39" s="1050"/>
      <c r="AG39" s="1050"/>
      <c r="AH39" s="1639">
        <f>'②-b【三国型実務】日程表案'!AH39</f>
        <v>0</v>
      </c>
      <c r="AI39" s="1639"/>
      <c r="AJ39" s="1639"/>
      <c r="AK39" s="1639"/>
      <c r="AL39" s="1639"/>
      <c r="AM39" s="1640"/>
    </row>
    <row r="40" spans="1:39">
      <c r="A40" s="1641" t="str">
        <f>'②-b【三国型実務】日程表案'!A40</f>
        <v>（●日間）※</v>
      </c>
      <c r="B40" s="1642"/>
      <c r="C40" s="1642"/>
      <c r="D40" s="1643"/>
      <c r="E40" s="1624"/>
      <c r="F40" s="1625"/>
      <c r="G40" s="1625"/>
      <c r="H40" s="1625"/>
      <c r="I40" s="1625"/>
      <c r="J40" s="1625"/>
      <c r="K40" s="1625"/>
      <c r="L40" s="1626"/>
      <c r="M40" s="1633"/>
      <c r="N40" s="1634"/>
      <c r="O40" s="1634"/>
      <c r="P40" s="1634"/>
      <c r="Q40" s="1634"/>
      <c r="R40" s="1634"/>
      <c r="S40" s="1634"/>
      <c r="T40" s="1634"/>
      <c r="U40" s="1634"/>
      <c r="V40" s="1634"/>
      <c r="W40" s="1635"/>
      <c r="X40" s="320"/>
      <c r="Y40" s="1644">
        <f>'②-b【三国型実務】日程表案'!Y40</f>
        <v>0</v>
      </c>
      <c r="Z40" s="1644"/>
      <c r="AA40" s="1644"/>
      <c r="AB40" s="321"/>
      <c r="AC40" s="334"/>
      <c r="AD40" s="1050" t="s">
        <v>825</v>
      </c>
      <c r="AE40" s="1050"/>
      <c r="AF40" s="1050"/>
      <c r="AG40" s="1050"/>
      <c r="AH40" s="1639">
        <f>'②-b【三国型実務】日程表案'!AH40</f>
        <v>0</v>
      </c>
      <c r="AI40" s="1639"/>
      <c r="AJ40" s="1639"/>
      <c r="AK40" s="1639"/>
      <c r="AL40" s="1639"/>
      <c r="AM40" s="1640"/>
    </row>
    <row r="41" spans="1:39">
      <c r="A41" s="335" t="s">
        <v>826</v>
      </c>
      <c r="B41" s="336"/>
      <c r="C41" s="336"/>
      <c r="D41" s="337"/>
      <c r="E41" s="1627"/>
      <c r="F41" s="1628"/>
      <c r="G41" s="1628"/>
      <c r="H41" s="1628"/>
      <c r="I41" s="1628"/>
      <c r="J41" s="1628"/>
      <c r="K41" s="1628"/>
      <c r="L41" s="1629"/>
      <c r="M41" s="1636"/>
      <c r="N41" s="1637"/>
      <c r="O41" s="1637"/>
      <c r="P41" s="1637"/>
      <c r="Q41" s="1637"/>
      <c r="R41" s="1637"/>
      <c r="S41" s="1637"/>
      <c r="T41" s="1637"/>
      <c r="U41" s="1637"/>
      <c r="V41" s="1637"/>
      <c r="W41" s="1638"/>
      <c r="X41" s="335"/>
      <c r="Y41" s="1645"/>
      <c r="Z41" s="1645"/>
      <c r="AA41" s="1645"/>
      <c r="AB41" s="337"/>
      <c r="AC41" s="338"/>
      <c r="AD41" s="1058" t="s">
        <v>225</v>
      </c>
      <c r="AE41" s="1058"/>
      <c r="AF41" s="1058"/>
      <c r="AG41" s="1058"/>
      <c r="AH41" s="1620">
        <f>'②-b【三国型実務】日程表案'!AH41</f>
        <v>0</v>
      </c>
      <c r="AI41" s="1620"/>
      <c r="AJ41" s="1620"/>
      <c r="AK41" s="694" t="s">
        <v>827</v>
      </c>
      <c r="AL41" s="694"/>
      <c r="AM41" s="695"/>
    </row>
    <row r="42" spans="1:39" ht="13.5" customHeight="1">
      <c r="A42" s="1059" t="s">
        <v>812</v>
      </c>
      <c r="B42" s="1060"/>
      <c r="C42" s="1060"/>
      <c r="D42" s="1061"/>
      <c r="E42" s="1059" t="s">
        <v>813</v>
      </c>
      <c r="F42" s="1060"/>
      <c r="G42" s="1060"/>
      <c r="H42" s="1060"/>
      <c r="I42" s="1060"/>
      <c r="J42" s="1060"/>
      <c r="K42" s="1060"/>
      <c r="L42" s="1061"/>
      <c r="M42" s="1059" t="s">
        <v>814</v>
      </c>
      <c r="N42" s="1060"/>
      <c r="O42" s="1060"/>
      <c r="P42" s="1060"/>
      <c r="Q42" s="1060"/>
      <c r="R42" s="1060"/>
      <c r="S42" s="1060"/>
      <c r="T42" s="1060"/>
      <c r="U42" s="1060"/>
      <c r="V42" s="1060"/>
      <c r="W42" s="1061"/>
      <c r="X42" s="1059" t="s">
        <v>815</v>
      </c>
      <c r="Y42" s="1060"/>
      <c r="Z42" s="1060"/>
      <c r="AA42" s="1060"/>
      <c r="AB42" s="1061"/>
      <c r="AC42" s="1059" t="s">
        <v>816</v>
      </c>
      <c r="AD42" s="1060"/>
      <c r="AE42" s="1060"/>
      <c r="AF42" s="1060"/>
      <c r="AG42" s="1060"/>
      <c r="AH42" s="1060"/>
      <c r="AI42" s="1060"/>
      <c r="AJ42" s="1060"/>
      <c r="AK42" s="1060"/>
      <c r="AL42" s="1060"/>
      <c r="AM42" s="1061"/>
    </row>
    <row r="43" spans="1:39">
      <c r="A43" s="320"/>
      <c r="D43" s="321"/>
      <c r="E43" s="1621">
        <f>'②-b【三国型実務】日程表案'!E43</f>
        <v>0</v>
      </c>
      <c r="F43" s="1622"/>
      <c r="G43" s="1622"/>
      <c r="H43" s="1622"/>
      <c r="I43" s="1622"/>
      <c r="J43" s="1622"/>
      <c r="K43" s="1622"/>
      <c r="L43" s="1623"/>
      <c r="M43" s="1630">
        <f>'②-b【三国型実務】日程表案'!M43</f>
        <v>0</v>
      </c>
      <c r="N43" s="1631"/>
      <c r="O43" s="1631"/>
      <c r="P43" s="1631"/>
      <c r="Q43" s="1631"/>
      <c r="R43" s="1631"/>
      <c r="S43" s="1631"/>
      <c r="T43" s="1631"/>
      <c r="U43" s="1631"/>
      <c r="V43" s="1631"/>
      <c r="W43" s="1632"/>
      <c r="X43" s="692">
        <f>'②-b【三国型実務】日程表案'!X43</f>
        <v>0</v>
      </c>
      <c r="Y43" s="323" t="s">
        <v>817</v>
      </c>
      <c r="Z43" s="323"/>
      <c r="AA43" s="323"/>
      <c r="AB43" s="324"/>
      <c r="AC43" s="320" t="s">
        <v>818</v>
      </c>
      <c r="AD43" s="325"/>
      <c r="AE43" s="325"/>
      <c r="AF43" s="325"/>
      <c r="AG43" s="326"/>
      <c r="AH43" s="327"/>
      <c r="AI43" s="327"/>
      <c r="AJ43" s="327"/>
      <c r="AK43" s="327"/>
      <c r="AL43" s="327"/>
      <c r="AM43" s="328"/>
    </row>
    <row r="44" spans="1:39">
      <c r="A44" s="690">
        <f>'②-b【三国型実務】日程表案'!A44</f>
        <v>0</v>
      </c>
      <c r="B44" s="318" t="s">
        <v>819</v>
      </c>
      <c r="C44" s="691">
        <f>'②-b【三国型実務】日程表案'!C44</f>
        <v>0</v>
      </c>
      <c r="D44" s="321" t="s">
        <v>820</v>
      </c>
      <c r="E44" s="1624"/>
      <c r="F44" s="1625"/>
      <c r="G44" s="1625"/>
      <c r="H44" s="1625"/>
      <c r="I44" s="1625"/>
      <c r="J44" s="1625"/>
      <c r="K44" s="1625"/>
      <c r="L44" s="1626"/>
      <c r="M44" s="1633"/>
      <c r="N44" s="1634"/>
      <c r="O44" s="1634"/>
      <c r="P44" s="1634"/>
      <c r="Q44" s="1634"/>
      <c r="R44" s="1634"/>
      <c r="S44" s="1634"/>
      <c r="T44" s="1634"/>
      <c r="U44" s="1634"/>
      <c r="V44" s="1634"/>
      <c r="W44" s="1635"/>
      <c r="X44" s="693">
        <f>'②-b【三国型実務】日程表案'!X44</f>
        <v>0</v>
      </c>
      <c r="Y44" s="318" t="s">
        <v>97</v>
      </c>
      <c r="AB44" s="321"/>
      <c r="AC44" s="693">
        <f>'②-b【三国型実務】日程表案'!AC44</f>
        <v>0</v>
      </c>
      <c r="AD44" s="318" t="s">
        <v>821</v>
      </c>
      <c r="AF44" s="325"/>
      <c r="AG44" s="326"/>
      <c r="AH44" s="332"/>
      <c r="AI44" s="332"/>
      <c r="AJ44" s="332"/>
      <c r="AK44" s="332"/>
      <c r="AL44" s="332"/>
      <c r="AM44" s="333"/>
    </row>
    <row r="45" spans="1:39">
      <c r="A45" s="320"/>
      <c r="B45" s="1049" t="s">
        <v>196</v>
      </c>
      <c r="C45" s="1049"/>
      <c r="D45" s="321"/>
      <c r="E45" s="1624"/>
      <c r="F45" s="1625"/>
      <c r="G45" s="1625"/>
      <c r="H45" s="1625"/>
      <c r="I45" s="1625"/>
      <c r="J45" s="1625"/>
      <c r="K45" s="1625"/>
      <c r="L45" s="1626"/>
      <c r="M45" s="1633"/>
      <c r="N45" s="1634"/>
      <c r="O45" s="1634"/>
      <c r="P45" s="1634"/>
      <c r="Q45" s="1634"/>
      <c r="R45" s="1634"/>
      <c r="S45" s="1634"/>
      <c r="T45" s="1634"/>
      <c r="U45" s="1634"/>
      <c r="V45" s="1634"/>
      <c r="W45" s="1635"/>
      <c r="X45" s="693">
        <f>'②-b【三国型実務】日程表案'!X45</f>
        <v>0</v>
      </c>
      <c r="Y45" s="318" t="s">
        <v>98</v>
      </c>
      <c r="AB45" s="321"/>
      <c r="AC45" s="693">
        <f>'②-b【三国型実務】日程表案'!AC45</f>
        <v>0</v>
      </c>
      <c r="AD45" s="318" t="s">
        <v>822</v>
      </c>
      <c r="AH45" s="332"/>
      <c r="AI45" s="332"/>
      <c r="AJ45" s="327"/>
      <c r="AK45" s="327"/>
      <c r="AL45" s="327"/>
      <c r="AM45" s="328"/>
    </row>
    <row r="46" spans="1:39">
      <c r="A46" s="690">
        <f>'②-b【三国型実務】日程表案'!A46</f>
        <v>0</v>
      </c>
      <c r="B46" s="318" t="s">
        <v>819</v>
      </c>
      <c r="C46" s="691">
        <f>'②-b【三国型実務】日程表案'!C46</f>
        <v>0</v>
      </c>
      <c r="D46" s="321" t="s">
        <v>820</v>
      </c>
      <c r="E46" s="1624"/>
      <c r="F46" s="1625"/>
      <c r="G46" s="1625"/>
      <c r="H46" s="1625"/>
      <c r="I46" s="1625"/>
      <c r="J46" s="1625"/>
      <c r="K46" s="1625"/>
      <c r="L46" s="1626"/>
      <c r="M46" s="1633"/>
      <c r="N46" s="1634"/>
      <c r="O46" s="1634"/>
      <c r="P46" s="1634"/>
      <c r="Q46" s="1634"/>
      <c r="R46" s="1634"/>
      <c r="S46" s="1634"/>
      <c r="T46" s="1634"/>
      <c r="U46" s="1634"/>
      <c r="V46" s="1634"/>
      <c r="W46" s="1635"/>
      <c r="X46" s="693">
        <f>'②-b【三国型実務】日程表案'!X46</f>
        <v>0</v>
      </c>
      <c r="Y46" s="318" t="s">
        <v>31</v>
      </c>
      <c r="AB46" s="321"/>
      <c r="AC46" s="320"/>
      <c r="AD46" s="1050" t="s">
        <v>823</v>
      </c>
      <c r="AE46" s="1050"/>
      <c r="AF46" s="1050"/>
      <c r="AG46" s="1050"/>
      <c r="AH46" s="1639">
        <f>'②-b【三国型実務】日程表案'!AH46</f>
        <v>0</v>
      </c>
      <c r="AI46" s="1639"/>
      <c r="AJ46" s="1639"/>
      <c r="AK46" s="1639"/>
      <c r="AL46" s="1639"/>
      <c r="AM46" s="1640"/>
    </row>
    <row r="47" spans="1:39">
      <c r="A47" s="1641" t="str">
        <f>'②-b【三国型実務】日程表案'!A47</f>
        <v>（●日間）※</v>
      </c>
      <c r="B47" s="1642"/>
      <c r="C47" s="1642"/>
      <c r="D47" s="1643"/>
      <c r="E47" s="1624"/>
      <c r="F47" s="1625"/>
      <c r="G47" s="1625"/>
      <c r="H47" s="1625"/>
      <c r="I47" s="1625"/>
      <c r="J47" s="1625"/>
      <c r="K47" s="1625"/>
      <c r="L47" s="1626"/>
      <c r="M47" s="1633"/>
      <c r="N47" s="1634"/>
      <c r="O47" s="1634"/>
      <c r="P47" s="1634"/>
      <c r="Q47" s="1634"/>
      <c r="R47" s="1634"/>
      <c r="S47" s="1634"/>
      <c r="T47" s="1634"/>
      <c r="U47" s="1634"/>
      <c r="V47" s="1634"/>
      <c r="W47" s="1635"/>
      <c r="X47" s="320"/>
      <c r="Y47" s="1644">
        <f>'②-b【三国型実務】日程表案'!Y47</f>
        <v>0</v>
      </c>
      <c r="Z47" s="1644"/>
      <c r="AA47" s="1644"/>
      <c r="AB47" s="321"/>
      <c r="AC47" s="334"/>
      <c r="AD47" s="1050" t="s">
        <v>825</v>
      </c>
      <c r="AE47" s="1050"/>
      <c r="AF47" s="1050"/>
      <c r="AG47" s="1050"/>
      <c r="AH47" s="1639">
        <f>'②-b【三国型実務】日程表案'!AH47</f>
        <v>0</v>
      </c>
      <c r="AI47" s="1639"/>
      <c r="AJ47" s="1639"/>
      <c r="AK47" s="1639"/>
      <c r="AL47" s="1639"/>
      <c r="AM47" s="1640"/>
    </row>
    <row r="48" spans="1:39">
      <c r="A48" s="335" t="s">
        <v>826</v>
      </c>
      <c r="B48" s="336"/>
      <c r="C48" s="336"/>
      <c r="D48" s="337"/>
      <c r="E48" s="1627"/>
      <c r="F48" s="1628"/>
      <c r="G48" s="1628"/>
      <c r="H48" s="1628"/>
      <c r="I48" s="1628"/>
      <c r="J48" s="1628"/>
      <c r="K48" s="1628"/>
      <c r="L48" s="1629"/>
      <c r="M48" s="1636"/>
      <c r="N48" s="1637"/>
      <c r="O48" s="1637"/>
      <c r="P48" s="1637"/>
      <c r="Q48" s="1637"/>
      <c r="R48" s="1637"/>
      <c r="S48" s="1637"/>
      <c r="T48" s="1637"/>
      <c r="U48" s="1637"/>
      <c r="V48" s="1637"/>
      <c r="W48" s="1638"/>
      <c r="X48" s="335"/>
      <c r="Y48" s="1645"/>
      <c r="Z48" s="1645"/>
      <c r="AA48" s="1645"/>
      <c r="AB48" s="337"/>
      <c r="AC48" s="338"/>
      <c r="AD48" s="1058" t="s">
        <v>225</v>
      </c>
      <c r="AE48" s="1058"/>
      <c r="AF48" s="1058"/>
      <c r="AG48" s="1058"/>
      <c r="AH48" s="1620">
        <f>'②-b【三国型実務】日程表案'!AH48</f>
        <v>0</v>
      </c>
      <c r="AI48" s="1620"/>
      <c r="AJ48" s="1620"/>
      <c r="AK48" s="694" t="s">
        <v>827</v>
      </c>
      <c r="AL48" s="694"/>
      <c r="AM48" s="695"/>
    </row>
    <row r="49" spans="1:39" ht="13.5" customHeight="1">
      <c r="A49" s="1059" t="s">
        <v>812</v>
      </c>
      <c r="B49" s="1060"/>
      <c r="C49" s="1060"/>
      <c r="D49" s="1061"/>
      <c r="E49" s="1059" t="s">
        <v>813</v>
      </c>
      <c r="F49" s="1060"/>
      <c r="G49" s="1060"/>
      <c r="H49" s="1060"/>
      <c r="I49" s="1060"/>
      <c r="J49" s="1060"/>
      <c r="K49" s="1060"/>
      <c r="L49" s="1061"/>
      <c r="M49" s="1059" t="s">
        <v>814</v>
      </c>
      <c r="N49" s="1060"/>
      <c r="O49" s="1060"/>
      <c r="P49" s="1060"/>
      <c r="Q49" s="1060"/>
      <c r="R49" s="1060"/>
      <c r="S49" s="1060"/>
      <c r="T49" s="1060"/>
      <c r="U49" s="1060"/>
      <c r="V49" s="1060"/>
      <c r="W49" s="1061"/>
      <c r="X49" s="1059" t="s">
        <v>815</v>
      </c>
      <c r="Y49" s="1060"/>
      <c r="Z49" s="1060"/>
      <c r="AA49" s="1060"/>
      <c r="AB49" s="1061"/>
      <c r="AC49" s="1059" t="s">
        <v>816</v>
      </c>
      <c r="AD49" s="1060"/>
      <c r="AE49" s="1060"/>
      <c r="AF49" s="1060"/>
      <c r="AG49" s="1060"/>
      <c r="AH49" s="1060"/>
      <c r="AI49" s="1060"/>
      <c r="AJ49" s="1060"/>
      <c r="AK49" s="1060"/>
      <c r="AL49" s="1060"/>
      <c r="AM49" s="1061"/>
    </row>
    <row r="50" spans="1:39">
      <c r="A50" s="320"/>
      <c r="D50" s="321"/>
      <c r="E50" s="1621">
        <f>'②-b【三国型実務】日程表案'!E50</f>
        <v>0</v>
      </c>
      <c r="F50" s="1622"/>
      <c r="G50" s="1622"/>
      <c r="H50" s="1622"/>
      <c r="I50" s="1622"/>
      <c r="J50" s="1622"/>
      <c r="K50" s="1622"/>
      <c r="L50" s="1623"/>
      <c r="M50" s="1630">
        <f>'②-b【三国型実務】日程表案'!M50</f>
        <v>0</v>
      </c>
      <c r="N50" s="1631"/>
      <c r="O50" s="1631"/>
      <c r="P50" s="1631"/>
      <c r="Q50" s="1631"/>
      <c r="R50" s="1631"/>
      <c r="S50" s="1631"/>
      <c r="T50" s="1631"/>
      <c r="U50" s="1631"/>
      <c r="V50" s="1631"/>
      <c r="W50" s="1632"/>
      <c r="X50" s="692">
        <f>'②-b【三国型実務】日程表案'!X50</f>
        <v>0</v>
      </c>
      <c r="Y50" s="323" t="s">
        <v>817</v>
      </c>
      <c r="Z50" s="323"/>
      <c r="AA50" s="323"/>
      <c r="AB50" s="324"/>
      <c r="AC50" s="320" t="s">
        <v>818</v>
      </c>
      <c r="AD50" s="325"/>
      <c r="AE50" s="325"/>
      <c r="AF50" s="325"/>
      <c r="AG50" s="326"/>
      <c r="AH50" s="327"/>
      <c r="AI50" s="327"/>
      <c r="AJ50" s="327"/>
      <c r="AK50" s="327"/>
      <c r="AL50" s="327"/>
      <c r="AM50" s="328"/>
    </row>
    <row r="51" spans="1:39">
      <c r="A51" s="690">
        <f>'②-b【三国型実務】日程表案'!A51</f>
        <v>0</v>
      </c>
      <c r="B51" s="318" t="s">
        <v>819</v>
      </c>
      <c r="C51" s="691">
        <f>'②-b【三国型実務】日程表案'!C51</f>
        <v>0</v>
      </c>
      <c r="D51" s="321" t="s">
        <v>820</v>
      </c>
      <c r="E51" s="1624"/>
      <c r="F51" s="1625"/>
      <c r="G51" s="1625"/>
      <c r="H51" s="1625"/>
      <c r="I51" s="1625"/>
      <c r="J51" s="1625"/>
      <c r="K51" s="1625"/>
      <c r="L51" s="1626"/>
      <c r="M51" s="1633"/>
      <c r="N51" s="1634"/>
      <c r="O51" s="1634"/>
      <c r="P51" s="1634"/>
      <c r="Q51" s="1634"/>
      <c r="R51" s="1634"/>
      <c r="S51" s="1634"/>
      <c r="T51" s="1634"/>
      <c r="U51" s="1634"/>
      <c r="V51" s="1634"/>
      <c r="W51" s="1635"/>
      <c r="X51" s="693">
        <f>'②-b【三国型実務】日程表案'!X51</f>
        <v>0</v>
      </c>
      <c r="Y51" s="318" t="s">
        <v>97</v>
      </c>
      <c r="AB51" s="321"/>
      <c r="AC51" s="693">
        <f>'②-b【三国型実務】日程表案'!AC51</f>
        <v>0</v>
      </c>
      <c r="AD51" s="318" t="s">
        <v>821</v>
      </c>
      <c r="AF51" s="325"/>
      <c r="AG51" s="326"/>
      <c r="AH51" s="332"/>
      <c r="AI51" s="332"/>
      <c r="AJ51" s="332"/>
      <c r="AK51" s="332"/>
      <c r="AL51" s="332"/>
      <c r="AM51" s="333"/>
    </row>
    <row r="52" spans="1:39">
      <c r="A52" s="320"/>
      <c r="B52" s="1049" t="s">
        <v>196</v>
      </c>
      <c r="C52" s="1049"/>
      <c r="D52" s="321"/>
      <c r="E52" s="1624"/>
      <c r="F52" s="1625"/>
      <c r="G52" s="1625"/>
      <c r="H52" s="1625"/>
      <c r="I52" s="1625"/>
      <c r="J52" s="1625"/>
      <c r="K52" s="1625"/>
      <c r="L52" s="1626"/>
      <c r="M52" s="1633"/>
      <c r="N52" s="1634"/>
      <c r="O52" s="1634"/>
      <c r="P52" s="1634"/>
      <c r="Q52" s="1634"/>
      <c r="R52" s="1634"/>
      <c r="S52" s="1634"/>
      <c r="T52" s="1634"/>
      <c r="U52" s="1634"/>
      <c r="V52" s="1634"/>
      <c r="W52" s="1635"/>
      <c r="X52" s="693">
        <f>'②-b【三国型実務】日程表案'!X52</f>
        <v>0</v>
      </c>
      <c r="Y52" s="318" t="s">
        <v>98</v>
      </c>
      <c r="AB52" s="321"/>
      <c r="AC52" s="693">
        <f>'②-b【三国型実務】日程表案'!AC52</f>
        <v>0</v>
      </c>
      <c r="AD52" s="318" t="s">
        <v>822</v>
      </c>
      <c r="AH52" s="332"/>
      <c r="AI52" s="332"/>
      <c r="AJ52" s="327"/>
      <c r="AK52" s="327"/>
      <c r="AL52" s="327"/>
      <c r="AM52" s="328"/>
    </row>
    <row r="53" spans="1:39">
      <c r="A53" s="690">
        <f>'②-b【三国型実務】日程表案'!A53</f>
        <v>0</v>
      </c>
      <c r="B53" s="318" t="s">
        <v>819</v>
      </c>
      <c r="C53" s="691">
        <f>'②-b【三国型実務】日程表案'!C53</f>
        <v>0</v>
      </c>
      <c r="D53" s="321" t="s">
        <v>820</v>
      </c>
      <c r="E53" s="1624"/>
      <c r="F53" s="1625"/>
      <c r="G53" s="1625"/>
      <c r="H53" s="1625"/>
      <c r="I53" s="1625"/>
      <c r="J53" s="1625"/>
      <c r="K53" s="1625"/>
      <c r="L53" s="1626"/>
      <c r="M53" s="1633"/>
      <c r="N53" s="1634"/>
      <c r="O53" s="1634"/>
      <c r="P53" s="1634"/>
      <c r="Q53" s="1634"/>
      <c r="R53" s="1634"/>
      <c r="S53" s="1634"/>
      <c r="T53" s="1634"/>
      <c r="U53" s="1634"/>
      <c r="V53" s="1634"/>
      <c r="W53" s="1635"/>
      <c r="X53" s="693">
        <f>'②-b【三国型実務】日程表案'!X53</f>
        <v>0</v>
      </c>
      <c r="Y53" s="318" t="s">
        <v>31</v>
      </c>
      <c r="AB53" s="321"/>
      <c r="AC53" s="320"/>
      <c r="AD53" s="1050" t="s">
        <v>823</v>
      </c>
      <c r="AE53" s="1050"/>
      <c r="AF53" s="1050"/>
      <c r="AG53" s="1050"/>
      <c r="AH53" s="1639">
        <f>'②-b【三国型実務】日程表案'!AH53</f>
        <v>0</v>
      </c>
      <c r="AI53" s="1639"/>
      <c r="AJ53" s="1639"/>
      <c r="AK53" s="1639"/>
      <c r="AL53" s="1639"/>
      <c r="AM53" s="1640"/>
    </row>
    <row r="54" spans="1:39">
      <c r="A54" s="1641" t="str">
        <f>'②-b【三国型実務】日程表案'!A54</f>
        <v>（●日間）※</v>
      </c>
      <c r="B54" s="1642"/>
      <c r="C54" s="1642"/>
      <c r="D54" s="1643"/>
      <c r="E54" s="1624"/>
      <c r="F54" s="1625"/>
      <c r="G54" s="1625"/>
      <c r="H54" s="1625"/>
      <c r="I54" s="1625"/>
      <c r="J54" s="1625"/>
      <c r="K54" s="1625"/>
      <c r="L54" s="1626"/>
      <c r="M54" s="1633"/>
      <c r="N54" s="1634"/>
      <c r="O54" s="1634"/>
      <c r="P54" s="1634"/>
      <c r="Q54" s="1634"/>
      <c r="R54" s="1634"/>
      <c r="S54" s="1634"/>
      <c r="T54" s="1634"/>
      <c r="U54" s="1634"/>
      <c r="V54" s="1634"/>
      <c r="W54" s="1635"/>
      <c r="X54" s="320"/>
      <c r="Y54" s="1644">
        <f>'②-b【三国型実務】日程表案'!Y54</f>
        <v>0</v>
      </c>
      <c r="Z54" s="1644"/>
      <c r="AA54" s="1644"/>
      <c r="AB54" s="321"/>
      <c r="AC54" s="334"/>
      <c r="AD54" s="1050" t="s">
        <v>825</v>
      </c>
      <c r="AE54" s="1050"/>
      <c r="AF54" s="1050"/>
      <c r="AG54" s="1050"/>
      <c r="AH54" s="1639">
        <f>'②-b【三国型実務】日程表案'!AH54</f>
        <v>0</v>
      </c>
      <c r="AI54" s="1639"/>
      <c r="AJ54" s="1639"/>
      <c r="AK54" s="1639"/>
      <c r="AL54" s="1639"/>
      <c r="AM54" s="1640"/>
    </row>
    <row r="55" spans="1:39">
      <c r="A55" s="335" t="s">
        <v>826</v>
      </c>
      <c r="B55" s="336"/>
      <c r="C55" s="336"/>
      <c r="D55" s="337"/>
      <c r="E55" s="1627"/>
      <c r="F55" s="1628"/>
      <c r="G55" s="1628"/>
      <c r="H55" s="1628"/>
      <c r="I55" s="1628"/>
      <c r="J55" s="1628"/>
      <c r="K55" s="1628"/>
      <c r="L55" s="1629"/>
      <c r="M55" s="1636"/>
      <c r="N55" s="1637"/>
      <c r="O55" s="1637"/>
      <c r="P55" s="1637"/>
      <c r="Q55" s="1637"/>
      <c r="R55" s="1637"/>
      <c r="S55" s="1637"/>
      <c r="T55" s="1637"/>
      <c r="U55" s="1637"/>
      <c r="V55" s="1637"/>
      <c r="W55" s="1638"/>
      <c r="X55" s="335"/>
      <c r="Y55" s="1645"/>
      <c r="Z55" s="1645"/>
      <c r="AA55" s="1645"/>
      <c r="AB55" s="337"/>
      <c r="AC55" s="338"/>
      <c r="AD55" s="1058" t="s">
        <v>225</v>
      </c>
      <c r="AE55" s="1058"/>
      <c r="AF55" s="1058"/>
      <c r="AG55" s="1058"/>
      <c r="AH55" s="1620">
        <f>'②-b【三国型実務】日程表案'!AH55</f>
        <v>0</v>
      </c>
      <c r="AI55" s="1620"/>
      <c r="AJ55" s="1620"/>
      <c r="AK55" s="694" t="s">
        <v>827</v>
      </c>
      <c r="AL55" s="694"/>
      <c r="AM55" s="695"/>
    </row>
    <row r="56" spans="1:39" ht="13.5" customHeight="1">
      <c r="A56" s="1059" t="s">
        <v>812</v>
      </c>
      <c r="B56" s="1060"/>
      <c r="C56" s="1060"/>
      <c r="D56" s="1061"/>
      <c r="E56" s="1059" t="s">
        <v>813</v>
      </c>
      <c r="F56" s="1060"/>
      <c r="G56" s="1060"/>
      <c r="H56" s="1060"/>
      <c r="I56" s="1060"/>
      <c r="J56" s="1060"/>
      <c r="K56" s="1060"/>
      <c r="L56" s="1061"/>
      <c r="M56" s="1059" t="s">
        <v>814</v>
      </c>
      <c r="N56" s="1060"/>
      <c r="O56" s="1060"/>
      <c r="P56" s="1060"/>
      <c r="Q56" s="1060"/>
      <c r="R56" s="1060"/>
      <c r="S56" s="1060"/>
      <c r="T56" s="1060"/>
      <c r="U56" s="1060"/>
      <c r="V56" s="1060"/>
      <c r="W56" s="1061"/>
      <c r="X56" s="1059" t="s">
        <v>815</v>
      </c>
      <c r="Y56" s="1060"/>
      <c r="Z56" s="1060"/>
      <c r="AA56" s="1060"/>
      <c r="AB56" s="1061"/>
      <c r="AC56" s="1059" t="s">
        <v>816</v>
      </c>
      <c r="AD56" s="1060"/>
      <c r="AE56" s="1060"/>
      <c r="AF56" s="1060"/>
      <c r="AG56" s="1060"/>
      <c r="AH56" s="1060"/>
      <c r="AI56" s="1060"/>
      <c r="AJ56" s="1060"/>
      <c r="AK56" s="1060"/>
      <c r="AL56" s="1060"/>
      <c r="AM56" s="1061"/>
    </row>
    <row r="57" spans="1:39">
      <c r="A57" s="320"/>
      <c r="D57" s="321"/>
      <c r="E57" s="1621">
        <f>'②-b【三国型実務】日程表案'!E57</f>
        <v>0</v>
      </c>
      <c r="F57" s="1622"/>
      <c r="G57" s="1622"/>
      <c r="H57" s="1622"/>
      <c r="I57" s="1622"/>
      <c r="J57" s="1622"/>
      <c r="K57" s="1622"/>
      <c r="L57" s="1623"/>
      <c r="M57" s="1630">
        <f>'②-b【三国型実務】日程表案'!M57</f>
        <v>0</v>
      </c>
      <c r="N57" s="1631"/>
      <c r="O57" s="1631"/>
      <c r="P57" s="1631"/>
      <c r="Q57" s="1631"/>
      <c r="R57" s="1631"/>
      <c r="S57" s="1631"/>
      <c r="T57" s="1631"/>
      <c r="U57" s="1631"/>
      <c r="V57" s="1631"/>
      <c r="W57" s="1632"/>
      <c r="X57" s="692">
        <f>'②-b【三国型実務】日程表案'!X57</f>
        <v>0</v>
      </c>
      <c r="Y57" s="323" t="s">
        <v>817</v>
      </c>
      <c r="Z57" s="323"/>
      <c r="AA57" s="323"/>
      <c r="AB57" s="324"/>
      <c r="AC57" s="320" t="s">
        <v>818</v>
      </c>
      <c r="AD57" s="325"/>
      <c r="AE57" s="325"/>
      <c r="AF57" s="325"/>
      <c r="AG57" s="326"/>
      <c r="AH57" s="327"/>
      <c r="AI57" s="327"/>
      <c r="AJ57" s="327"/>
      <c r="AK57" s="327"/>
      <c r="AL57" s="327"/>
      <c r="AM57" s="328"/>
    </row>
    <row r="58" spans="1:39">
      <c r="A58" s="690">
        <f>'②-b【三国型実務】日程表案'!A58</f>
        <v>0</v>
      </c>
      <c r="B58" s="318" t="s">
        <v>819</v>
      </c>
      <c r="C58" s="691">
        <f>'②-b【三国型実務】日程表案'!C58</f>
        <v>0</v>
      </c>
      <c r="D58" s="321" t="s">
        <v>820</v>
      </c>
      <c r="E58" s="1624"/>
      <c r="F58" s="1625"/>
      <c r="G58" s="1625"/>
      <c r="H58" s="1625"/>
      <c r="I58" s="1625"/>
      <c r="J58" s="1625"/>
      <c r="K58" s="1625"/>
      <c r="L58" s="1626"/>
      <c r="M58" s="1633"/>
      <c r="N58" s="1634"/>
      <c r="O58" s="1634"/>
      <c r="P58" s="1634"/>
      <c r="Q58" s="1634"/>
      <c r="R58" s="1634"/>
      <c r="S58" s="1634"/>
      <c r="T58" s="1634"/>
      <c r="U58" s="1634"/>
      <c r="V58" s="1634"/>
      <c r="W58" s="1635"/>
      <c r="X58" s="693">
        <f>'②-b【三国型実務】日程表案'!X58</f>
        <v>0</v>
      </c>
      <c r="Y58" s="318" t="s">
        <v>97</v>
      </c>
      <c r="AB58" s="321"/>
      <c r="AC58" s="693">
        <f>'②-b【三国型実務】日程表案'!AC58</f>
        <v>0</v>
      </c>
      <c r="AD58" s="318" t="s">
        <v>821</v>
      </c>
      <c r="AF58" s="325"/>
      <c r="AG58" s="326"/>
      <c r="AH58" s="332"/>
      <c r="AI58" s="332"/>
      <c r="AJ58" s="332"/>
      <c r="AK58" s="332"/>
      <c r="AL58" s="332"/>
      <c r="AM58" s="333"/>
    </row>
    <row r="59" spans="1:39">
      <c r="A59" s="320"/>
      <c r="B59" s="1049" t="s">
        <v>196</v>
      </c>
      <c r="C59" s="1049"/>
      <c r="D59" s="321"/>
      <c r="E59" s="1624"/>
      <c r="F59" s="1625"/>
      <c r="G59" s="1625"/>
      <c r="H59" s="1625"/>
      <c r="I59" s="1625"/>
      <c r="J59" s="1625"/>
      <c r="K59" s="1625"/>
      <c r="L59" s="1626"/>
      <c r="M59" s="1633"/>
      <c r="N59" s="1634"/>
      <c r="O59" s="1634"/>
      <c r="P59" s="1634"/>
      <c r="Q59" s="1634"/>
      <c r="R59" s="1634"/>
      <c r="S59" s="1634"/>
      <c r="T59" s="1634"/>
      <c r="U59" s="1634"/>
      <c r="V59" s="1634"/>
      <c r="W59" s="1635"/>
      <c r="X59" s="693">
        <f>'②-b【三国型実務】日程表案'!X59</f>
        <v>0</v>
      </c>
      <c r="Y59" s="318" t="s">
        <v>98</v>
      </c>
      <c r="AB59" s="321"/>
      <c r="AC59" s="693">
        <f>'②-b【三国型実務】日程表案'!AC59</f>
        <v>0</v>
      </c>
      <c r="AD59" s="318" t="s">
        <v>822</v>
      </c>
      <c r="AH59" s="332"/>
      <c r="AI59" s="332"/>
      <c r="AJ59" s="327"/>
      <c r="AK59" s="327"/>
      <c r="AL59" s="327"/>
      <c r="AM59" s="328"/>
    </row>
    <row r="60" spans="1:39">
      <c r="A60" s="690">
        <f>'②-b【三国型実務】日程表案'!A60</f>
        <v>0</v>
      </c>
      <c r="B60" s="318" t="s">
        <v>819</v>
      </c>
      <c r="C60" s="691">
        <f>'②-b【三国型実務】日程表案'!C60</f>
        <v>0</v>
      </c>
      <c r="D60" s="321" t="s">
        <v>820</v>
      </c>
      <c r="E60" s="1624"/>
      <c r="F60" s="1625"/>
      <c r="G60" s="1625"/>
      <c r="H60" s="1625"/>
      <c r="I60" s="1625"/>
      <c r="J60" s="1625"/>
      <c r="K60" s="1625"/>
      <c r="L60" s="1626"/>
      <c r="M60" s="1633"/>
      <c r="N60" s="1634"/>
      <c r="O60" s="1634"/>
      <c r="P60" s="1634"/>
      <c r="Q60" s="1634"/>
      <c r="R60" s="1634"/>
      <c r="S60" s="1634"/>
      <c r="T60" s="1634"/>
      <c r="U60" s="1634"/>
      <c r="V60" s="1634"/>
      <c r="W60" s="1635"/>
      <c r="X60" s="693">
        <f>'②-b【三国型実務】日程表案'!X60</f>
        <v>0</v>
      </c>
      <c r="Y60" s="318" t="s">
        <v>31</v>
      </c>
      <c r="AB60" s="321"/>
      <c r="AC60" s="320"/>
      <c r="AD60" s="1050" t="s">
        <v>823</v>
      </c>
      <c r="AE60" s="1050"/>
      <c r="AF60" s="1050"/>
      <c r="AG60" s="1050"/>
      <c r="AH60" s="1639">
        <f>'②-b【三国型実務】日程表案'!AH60</f>
        <v>0</v>
      </c>
      <c r="AI60" s="1639"/>
      <c r="AJ60" s="1639"/>
      <c r="AK60" s="1639"/>
      <c r="AL60" s="1639"/>
      <c r="AM60" s="1640"/>
    </row>
    <row r="61" spans="1:39">
      <c r="A61" s="1641" t="str">
        <f>'②-b【三国型実務】日程表案'!A61</f>
        <v>（●日間）※</v>
      </c>
      <c r="B61" s="1642"/>
      <c r="C61" s="1642"/>
      <c r="D61" s="1643"/>
      <c r="E61" s="1624"/>
      <c r="F61" s="1625"/>
      <c r="G61" s="1625"/>
      <c r="H61" s="1625"/>
      <c r="I61" s="1625"/>
      <c r="J61" s="1625"/>
      <c r="K61" s="1625"/>
      <c r="L61" s="1626"/>
      <c r="M61" s="1633"/>
      <c r="N61" s="1634"/>
      <c r="O61" s="1634"/>
      <c r="P61" s="1634"/>
      <c r="Q61" s="1634"/>
      <c r="R61" s="1634"/>
      <c r="S61" s="1634"/>
      <c r="T61" s="1634"/>
      <c r="U61" s="1634"/>
      <c r="V61" s="1634"/>
      <c r="W61" s="1635"/>
      <c r="X61" s="320"/>
      <c r="Y61" s="1644">
        <f>'②-b【三国型実務】日程表案'!Y61</f>
        <v>0</v>
      </c>
      <c r="Z61" s="1644"/>
      <c r="AA61" s="1644"/>
      <c r="AB61" s="321"/>
      <c r="AC61" s="334"/>
      <c r="AD61" s="1050" t="s">
        <v>825</v>
      </c>
      <c r="AE61" s="1050"/>
      <c r="AF61" s="1050"/>
      <c r="AG61" s="1050"/>
      <c r="AH61" s="1639">
        <f>'②-b【三国型実務】日程表案'!AH61</f>
        <v>0</v>
      </c>
      <c r="AI61" s="1639"/>
      <c r="AJ61" s="1639"/>
      <c r="AK61" s="1639"/>
      <c r="AL61" s="1639"/>
      <c r="AM61" s="1640"/>
    </row>
    <row r="62" spans="1:39">
      <c r="A62" s="335" t="s">
        <v>826</v>
      </c>
      <c r="B62" s="336"/>
      <c r="C62" s="336"/>
      <c r="D62" s="337"/>
      <c r="E62" s="1627"/>
      <c r="F62" s="1628"/>
      <c r="G62" s="1628"/>
      <c r="H62" s="1628"/>
      <c r="I62" s="1628"/>
      <c r="J62" s="1628"/>
      <c r="K62" s="1628"/>
      <c r="L62" s="1629"/>
      <c r="M62" s="1636"/>
      <c r="N62" s="1637"/>
      <c r="O62" s="1637"/>
      <c r="P62" s="1637"/>
      <c r="Q62" s="1637"/>
      <c r="R62" s="1637"/>
      <c r="S62" s="1637"/>
      <c r="T62" s="1637"/>
      <c r="U62" s="1637"/>
      <c r="V62" s="1637"/>
      <c r="W62" s="1638"/>
      <c r="X62" s="335"/>
      <c r="Y62" s="1645"/>
      <c r="Z62" s="1645"/>
      <c r="AA62" s="1645"/>
      <c r="AB62" s="337"/>
      <c r="AC62" s="338"/>
      <c r="AD62" s="1058" t="s">
        <v>225</v>
      </c>
      <c r="AE62" s="1058"/>
      <c r="AF62" s="1058"/>
      <c r="AG62" s="1058"/>
      <c r="AH62" s="1620">
        <f>'②-b【三国型実務】日程表案'!AH62</f>
        <v>0</v>
      </c>
      <c r="AI62" s="1620"/>
      <c r="AJ62" s="1620"/>
      <c r="AK62" s="694" t="s">
        <v>827</v>
      </c>
      <c r="AL62" s="694"/>
      <c r="AM62" s="695"/>
    </row>
  </sheetData>
  <mergeCells count="130">
    <mergeCell ref="A2:AM2"/>
    <mergeCell ref="A3:AM4"/>
    <mergeCell ref="A7:D7"/>
    <mergeCell ref="E7:L7"/>
    <mergeCell ref="M7:W7"/>
    <mergeCell ref="X7:AB7"/>
    <mergeCell ref="AC7:AM7"/>
    <mergeCell ref="AH13:AJ13"/>
    <mergeCell ref="A14:D14"/>
    <mergeCell ref="E14:L14"/>
    <mergeCell ref="M14:W14"/>
    <mergeCell ref="X14:AB14"/>
    <mergeCell ref="AC14:AM14"/>
    <mergeCell ref="E8:L13"/>
    <mergeCell ref="M8:W13"/>
    <mergeCell ref="B10:C10"/>
    <mergeCell ref="AD11:AG11"/>
    <mergeCell ref="AH11:AM11"/>
    <mergeCell ref="A12:D12"/>
    <mergeCell ref="Y12:AA13"/>
    <mergeCell ref="AD12:AG12"/>
    <mergeCell ref="AH12:AM12"/>
    <mergeCell ref="AD13:AG13"/>
    <mergeCell ref="AH20:AJ20"/>
    <mergeCell ref="A21:D21"/>
    <mergeCell ref="E21:L21"/>
    <mergeCell ref="M21:W21"/>
    <mergeCell ref="X21:AB21"/>
    <mergeCell ref="AC21:AM21"/>
    <mergeCell ref="E15:L20"/>
    <mergeCell ref="M15:W20"/>
    <mergeCell ref="B17:C17"/>
    <mergeCell ref="AD18:AG18"/>
    <mergeCell ref="AH18:AM18"/>
    <mergeCell ref="A19:D19"/>
    <mergeCell ref="Y19:AA20"/>
    <mergeCell ref="AD19:AG19"/>
    <mergeCell ref="AH19:AM19"/>
    <mergeCell ref="AD20:AG20"/>
    <mergeCell ref="AH27:AJ27"/>
    <mergeCell ref="A28:D28"/>
    <mergeCell ref="E28:L28"/>
    <mergeCell ref="M28:W28"/>
    <mergeCell ref="X28:AB28"/>
    <mergeCell ref="AC28:AM28"/>
    <mergeCell ref="E22:L27"/>
    <mergeCell ref="M22:W27"/>
    <mergeCell ref="B24:C24"/>
    <mergeCell ref="AD25:AG25"/>
    <mergeCell ref="AH25:AM25"/>
    <mergeCell ref="A26:D26"/>
    <mergeCell ref="Y26:AA27"/>
    <mergeCell ref="AD26:AG26"/>
    <mergeCell ref="AH26:AM26"/>
    <mergeCell ref="AD27:AG27"/>
    <mergeCell ref="AH34:AJ34"/>
    <mergeCell ref="A35:D35"/>
    <mergeCell ref="E35:L35"/>
    <mergeCell ref="M35:W35"/>
    <mergeCell ref="X35:AB35"/>
    <mergeCell ref="AC35:AM35"/>
    <mergeCell ref="E29:L34"/>
    <mergeCell ref="M29:W34"/>
    <mergeCell ref="B31:C31"/>
    <mergeCell ref="AD32:AG32"/>
    <mergeCell ref="AH32:AM32"/>
    <mergeCell ref="A33:D33"/>
    <mergeCell ref="Y33:AA34"/>
    <mergeCell ref="AD33:AG33"/>
    <mergeCell ref="AH33:AM33"/>
    <mergeCell ref="AD34:AG34"/>
    <mergeCell ref="AH41:AJ41"/>
    <mergeCell ref="A42:D42"/>
    <mergeCell ref="E42:L42"/>
    <mergeCell ref="M42:W42"/>
    <mergeCell ref="X42:AB42"/>
    <mergeCell ref="AC42:AM42"/>
    <mergeCell ref="E36:L41"/>
    <mergeCell ref="M36:W41"/>
    <mergeCell ref="B38:C38"/>
    <mergeCell ref="AD39:AG39"/>
    <mergeCell ref="AH39:AM39"/>
    <mergeCell ref="A40:D40"/>
    <mergeCell ref="Y40:AA41"/>
    <mergeCell ref="AD40:AG40"/>
    <mergeCell ref="AH40:AM40"/>
    <mergeCell ref="AD41:AG41"/>
    <mergeCell ref="AH48:AJ48"/>
    <mergeCell ref="A49:D49"/>
    <mergeCell ref="E49:L49"/>
    <mergeCell ref="M49:W49"/>
    <mergeCell ref="X49:AB49"/>
    <mergeCell ref="AC49:AM49"/>
    <mergeCell ref="E43:L48"/>
    <mergeCell ref="M43:W48"/>
    <mergeCell ref="B45:C45"/>
    <mergeCell ref="AD46:AG46"/>
    <mergeCell ref="AH46:AM46"/>
    <mergeCell ref="A47:D47"/>
    <mergeCell ref="Y47:AA48"/>
    <mergeCell ref="AD47:AG47"/>
    <mergeCell ref="AH47:AM47"/>
    <mergeCell ref="AD48:AG48"/>
    <mergeCell ref="AH55:AJ55"/>
    <mergeCell ref="A56:D56"/>
    <mergeCell ref="E56:L56"/>
    <mergeCell ref="M56:W56"/>
    <mergeCell ref="X56:AB56"/>
    <mergeCell ref="AC56:AM56"/>
    <mergeCell ref="E50:L55"/>
    <mergeCell ref="M50:W55"/>
    <mergeCell ref="B52:C52"/>
    <mergeCell ref="AD53:AG53"/>
    <mergeCell ref="AH53:AM53"/>
    <mergeCell ref="A54:D54"/>
    <mergeCell ref="Y54:AA55"/>
    <mergeCell ref="AD54:AG54"/>
    <mergeCell ref="AH54:AM54"/>
    <mergeCell ref="AD55:AG55"/>
    <mergeCell ref="AH62:AJ62"/>
    <mergeCell ref="E57:L62"/>
    <mergeCell ref="M57:W62"/>
    <mergeCell ref="B59:C59"/>
    <mergeCell ref="AD60:AG60"/>
    <mergeCell ref="AH60:AM60"/>
    <mergeCell ref="A61:D61"/>
    <mergeCell ref="Y61:AA62"/>
    <mergeCell ref="AD61:AG61"/>
    <mergeCell ref="AH61:AM61"/>
    <mergeCell ref="AD62:AG62"/>
  </mergeCells>
  <phoneticPr fontId="1"/>
  <pageMargins left="0.52" right="0.43" top="0.75" bottom="0.75" header="0.3" footer="0.3"/>
  <pageSetup paperSize="9" scale="99" orientation="portrait" r:id="rId1"/>
  <drawing r:id="rId2"/>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41">
    <tabColor theme="9" tint="0.59999389629810485"/>
  </sheetPr>
  <dimension ref="A2:S30"/>
  <sheetViews>
    <sheetView showGridLines="0" showZeros="0" view="pageBreakPreview" zoomScaleNormal="100" zoomScaleSheetLayoutView="100" workbookViewId="0">
      <selection activeCell="A2" sqref="A2:L2"/>
    </sheetView>
  </sheetViews>
  <sheetFormatPr defaultColWidth="9" defaultRowHeight="17.25" customHeight="1"/>
  <cols>
    <col min="1" max="1" width="3.875" style="174" customWidth="1"/>
    <col min="2" max="2" width="10.625" style="174" customWidth="1"/>
    <col min="3" max="3" width="5.375" style="174" bestFit="1" customWidth="1"/>
    <col min="4" max="7" width="6.625" style="174" customWidth="1"/>
    <col min="8" max="8" width="12.125" style="174" bestFit="1" customWidth="1"/>
    <col min="9" max="9" width="7.75" style="174" customWidth="1"/>
    <col min="10" max="10" width="6.75" style="174" customWidth="1"/>
    <col min="11" max="12" width="10.625" style="174" customWidth="1"/>
    <col min="13" max="16384" width="9" style="174"/>
  </cols>
  <sheetData>
    <row r="2" spans="1:19" ht="17.25" customHeight="1">
      <c r="A2" s="1388" t="s">
        <v>1353</v>
      </c>
      <c r="B2" s="1388"/>
      <c r="C2" s="1388"/>
      <c r="D2" s="1388"/>
      <c r="E2" s="1388"/>
      <c r="F2" s="1388"/>
      <c r="G2" s="1388"/>
      <c r="H2" s="1388"/>
      <c r="I2" s="1388"/>
      <c r="J2" s="1388"/>
      <c r="K2" s="1388"/>
      <c r="L2" s="1388"/>
      <c r="R2" s="585" t="s">
        <v>1329</v>
      </c>
      <c r="S2" s="585" t="s">
        <v>1344</v>
      </c>
    </row>
    <row r="3" spans="1:19" ht="17.25" customHeight="1">
      <c r="B3" s="721"/>
      <c r="C3" s="721"/>
      <c r="D3" s="815"/>
      <c r="E3" s="815"/>
      <c r="F3" s="1124" t="str">
        <f>"（"&amp;'⑩-1出張業務日程表、緊急連絡先（1人目）'!D29&amp;"）"</f>
        <v>（）</v>
      </c>
      <c r="G3" s="1124"/>
      <c r="H3" s="1124"/>
      <c r="I3" s="815"/>
      <c r="J3" s="815"/>
      <c r="K3" s="721"/>
      <c r="L3" s="721"/>
      <c r="R3" s="585" t="s">
        <v>1330</v>
      </c>
      <c r="S3" s="585" t="s">
        <v>1345</v>
      </c>
    </row>
    <row r="4" spans="1:19" ht="17.25" customHeight="1">
      <c r="R4" s="585" t="s">
        <v>1328</v>
      </c>
      <c r="S4" s="585" t="s">
        <v>1346</v>
      </c>
    </row>
    <row r="5" spans="1:19" ht="21.75" customHeight="1">
      <c r="H5" s="199" t="s">
        <v>369</v>
      </c>
      <c r="I5" s="1651">
        <f>'⑩-1出張業務日程表、緊急連絡先（1人目）'!G5</f>
        <v>0</v>
      </c>
      <c r="J5" s="1651"/>
      <c r="K5" s="1651"/>
      <c r="L5" s="1651"/>
    </row>
    <row r="6" spans="1:19" ht="21.75" hidden="1" customHeight="1">
      <c r="H6" s="492" t="s">
        <v>370</v>
      </c>
      <c r="I6" s="493"/>
      <c r="J6" s="494" t="s">
        <v>379</v>
      </c>
      <c r="K6" s="199"/>
      <c r="L6" s="199"/>
    </row>
    <row r="7" spans="1:19" ht="21.75" customHeight="1">
      <c r="H7" s="199" t="s">
        <v>371</v>
      </c>
      <c r="I7" s="1650"/>
      <c r="J7" s="1650"/>
      <c r="K7" s="1650"/>
      <c r="L7" s="1650"/>
    </row>
    <row r="10" spans="1:19" ht="17.25" customHeight="1">
      <c r="B10" s="296"/>
      <c r="L10" s="495" t="s">
        <v>372</v>
      </c>
    </row>
    <row r="11" spans="1:19" ht="23.25" customHeight="1">
      <c r="A11" s="496"/>
      <c r="B11" s="1648" t="s">
        <v>373</v>
      </c>
      <c r="C11" s="1649"/>
      <c r="D11" s="1431" t="s">
        <v>374</v>
      </c>
      <c r="E11" s="1431"/>
      <c r="F11" s="1431"/>
      <c r="G11" s="1431"/>
      <c r="H11" s="1431"/>
      <c r="I11" s="1431"/>
      <c r="J11" s="1431"/>
      <c r="K11" s="497" t="s">
        <v>375</v>
      </c>
      <c r="L11" s="497" t="s">
        <v>376</v>
      </c>
    </row>
    <row r="12" spans="1:19" ht="23.25" customHeight="1">
      <c r="A12" s="496">
        <v>1</v>
      </c>
      <c r="B12" s="697">
        <f>'⑩-1出張業務日程表、緊急連絡先（1人目）'!B10</f>
        <v>0</v>
      </c>
      <c r="C12" s="583">
        <f t="shared" ref="C12:C26" si="0">B12</f>
        <v>0</v>
      </c>
      <c r="D12" s="1257" t="str">
        <f>'⑩-1出張業務日程表、緊急連絡先（1人目）'!D10</f>
        <v>成田発（11:00）→クアラルンプール着（16:00）（JL001）</v>
      </c>
      <c r="E12" s="1257"/>
      <c r="F12" s="1257"/>
      <c r="G12" s="1257"/>
      <c r="H12" s="1257"/>
      <c r="I12" s="1257"/>
      <c r="J12" s="1257"/>
      <c r="K12" s="698"/>
      <c r="L12" s="698"/>
    </row>
    <row r="13" spans="1:19" ht="23.25" customHeight="1">
      <c r="A13" s="496">
        <v>2</v>
      </c>
      <c r="B13" s="697">
        <f>B12+1</f>
        <v>1</v>
      </c>
      <c r="C13" s="583">
        <f t="shared" si="0"/>
        <v>1</v>
      </c>
      <c r="D13" s="1257" t="str">
        <f>'⑩-1出張業務日程表、緊急連絡先（1人目）'!D11</f>
        <v>研修1日目</v>
      </c>
      <c r="E13" s="1257"/>
      <c r="F13" s="1257"/>
      <c r="G13" s="1257"/>
      <c r="H13" s="1257"/>
      <c r="I13" s="1257"/>
      <c r="J13" s="1257"/>
      <c r="K13" s="698"/>
      <c r="L13" s="698"/>
    </row>
    <row r="14" spans="1:19" ht="23.25" customHeight="1">
      <c r="A14" s="496">
        <v>3</v>
      </c>
      <c r="B14" s="697">
        <f t="shared" ref="B14:B26" si="1">B13+1</f>
        <v>2</v>
      </c>
      <c r="C14" s="583">
        <f t="shared" si="0"/>
        <v>2</v>
      </c>
      <c r="D14" s="1257" t="str">
        <f>'⑩-1出張業務日程表、緊急連絡先（1人目）'!D12</f>
        <v>研修2日目</v>
      </c>
      <c r="E14" s="1257"/>
      <c r="F14" s="1257"/>
      <c r="G14" s="1257"/>
      <c r="H14" s="1257"/>
      <c r="I14" s="1257"/>
      <c r="J14" s="1257"/>
      <c r="K14" s="698"/>
      <c r="L14" s="698"/>
    </row>
    <row r="15" spans="1:19" ht="23.25" customHeight="1">
      <c r="A15" s="496">
        <v>4</v>
      </c>
      <c r="B15" s="697">
        <f t="shared" si="1"/>
        <v>3</v>
      </c>
      <c r="C15" s="583">
        <f t="shared" si="0"/>
        <v>3</v>
      </c>
      <c r="D15" s="1257" t="str">
        <f>'⑩-1出張業務日程表、緊急連絡先（1人目）'!D13</f>
        <v>研修3日目</v>
      </c>
      <c r="E15" s="1257"/>
      <c r="F15" s="1257"/>
      <c r="G15" s="1257"/>
      <c r="H15" s="1257"/>
      <c r="I15" s="1257"/>
      <c r="J15" s="1257"/>
      <c r="K15" s="698"/>
      <c r="L15" s="698"/>
    </row>
    <row r="16" spans="1:19" ht="23.25" customHeight="1">
      <c r="A16" s="496">
        <v>5</v>
      </c>
      <c r="B16" s="697">
        <f t="shared" si="1"/>
        <v>4</v>
      </c>
      <c r="C16" s="583">
        <f t="shared" si="0"/>
        <v>4</v>
      </c>
      <c r="D16" s="1257" t="str">
        <f>'⑩-1出張業務日程表、緊急連絡先（1人目）'!D14</f>
        <v>休み</v>
      </c>
      <c r="E16" s="1257"/>
      <c r="F16" s="1257"/>
      <c r="G16" s="1257"/>
      <c r="H16" s="1257"/>
      <c r="I16" s="1257"/>
      <c r="J16" s="1257"/>
      <c r="K16" s="698"/>
      <c r="L16" s="698"/>
    </row>
    <row r="17" spans="1:12" ht="23.25" customHeight="1">
      <c r="A17" s="496">
        <v>6</v>
      </c>
      <c r="B17" s="697">
        <f t="shared" si="1"/>
        <v>5</v>
      </c>
      <c r="C17" s="583">
        <f t="shared" si="0"/>
        <v>5</v>
      </c>
      <c r="D17" s="1257" t="str">
        <f>'⑩-1出張業務日程表、緊急連絡先（1人目）'!D15</f>
        <v>休み</v>
      </c>
      <c r="E17" s="1257"/>
      <c r="F17" s="1257"/>
      <c r="G17" s="1257"/>
      <c r="H17" s="1257"/>
      <c r="I17" s="1257"/>
      <c r="J17" s="1257"/>
      <c r="K17" s="698"/>
      <c r="L17" s="698"/>
    </row>
    <row r="18" spans="1:12" ht="23.25" customHeight="1">
      <c r="A18" s="496">
        <v>7</v>
      </c>
      <c r="B18" s="697">
        <f t="shared" si="1"/>
        <v>6</v>
      </c>
      <c r="C18" s="583">
        <f t="shared" si="0"/>
        <v>6</v>
      </c>
      <c r="D18" s="1257" t="str">
        <f>'⑩-1出張業務日程表、緊急連絡先（1人目）'!D16</f>
        <v>研修4日目</v>
      </c>
      <c r="E18" s="1257"/>
      <c r="F18" s="1257"/>
      <c r="G18" s="1257"/>
      <c r="H18" s="1257"/>
      <c r="I18" s="1257"/>
      <c r="J18" s="1257"/>
      <c r="K18" s="698"/>
      <c r="L18" s="698"/>
    </row>
    <row r="19" spans="1:12" ht="23.25" customHeight="1">
      <c r="A19" s="496">
        <v>8</v>
      </c>
      <c r="B19" s="697">
        <f t="shared" si="1"/>
        <v>7</v>
      </c>
      <c r="C19" s="583">
        <f t="shared" si="0"/>
        <v>7</v>
      </c>
      <c r="D19" s="1257" t="str">
        <f>'⑩-1出張業務日程表、緊急連絡先（1人目）'!D17</f>
        <v>研修5日目</v>
      </c>
      <c r="E19" s="1257"/>
      <c r="F19" s="1257"/>
      <c r="G19" s="1257"/>
      <c r="H19" s="1257"/>
      <c r="I19" s="1257"/>
      <c r="J19" s="1257"/>
      <c r="K19" s="698"/>
      <c r="L19" s="698"/>
    </row>
    <row r="20" spans="1:12" ht="23.25" customHeight="1">
      <c r="A20" s="496">
        <v>9</v>
      </c>
      <c r="B20" s="697">
        <f t="shared" si="1"/>
        <v>8</v>
      </c>
      <c r="C20" s="583">
        <f t="shared" si="0"/>
        <v>8</v>
      </c>
      <c r="D20" s="1257" t="str">
        <f>'⑩-1出張業務日程表、緊急連絡先（1人目）'!D18</f>
        <v>研修6日目</v>
      </c>
      <c r="E20" s="1257"/>
      <c r="F20" s="1257"/>
      <c r="G20" s="1257"/>
      <c r="H20" s="1257"/>
      <c r="I20" s="1257"/>
      <c r="J20" s="1257"/>
      <c r="K20" s="698"/>
      <c r="L20" s="698"/>
    </row>
    <row r="21" spans="1:12" ht="23.25" customHeight="1">
      <c r="A21" s="496">
        <v>10</v>
      </c>
      <c r="B21" s="697">
        <f t="shared" si="1"/>
        <v>9</v>
      </c>
      <c r="C21" s="583">
        <f t="shared" si="0"/>
        <v>9</v>
      </c>
      <c r="D21" s="1257" t="str">
        <f>'⑩-1出張業務日程表、緊急連絡先（1人目）'!D19</f>
        <v>クアラルンプール発（11:30）→成田着（17:00）（JL100)</v>
      </c>
      <c r="E21" s="1257"/>
      <c r="F21" s="1257"/>
      <c r="G21" s="1257"/>
      <c r="H21" s="1257"/>
      <c r="I21" s="1257"/>
      <c r="J21" s="1257"/>
      <c r="K21" s="698"/>
      <c r="L21" s="698"/>
    </row>
    <row r="22" spans="1:12" ht="23.25" hidden="1" customHeight="1">
      <c r="A22" s="496">
        <v>11</v>
      </c>
      <c r="B22" s="697">
        <f t="shared" si="1"/>
        <v>10</v>
      </c>
      <c r="C22" s="583">
        <f t="shared" si="0"/>
        <v>10</v>
      </c>
      <c r="D22" s="1257">
        <f>'⑩-1出張業務日程表、緊急連絡先（1人目）'!D20</f>
        <v>0</v>
      </c>
      <c r="E22" s="1257"/>
      <c r="F22" s="1257"/>
      <c r="G22" s="1257"/>
      <c r="H22" s="1257"/>
      <c r="I22" s="1257"/>
      <c r="J22" s="1257"/>
      <c r="K22" s="698"/>
      <c r="L22" s="698"/>
    </row>
    <row r="23" spans="1:12" ht="23.25" hidden="1" customHeight="1">
      <c r="A23" s="496">
        <v>12</v>
      </c>
      <c r="B23" s="697">
        <f t="shared" si="1"/>
        <v>11</v>
      </c>
      <c r="C23" s="583">
        <f t="shared" si="0"/>
        <v>11</v>
      </c>
      <c r="D23" s="1257">
        <f>'⑩-1出張業務日程表、緊急連絡先（1人目）'!D21</f>
        <v>0</v>
      </c>
      <c r="E23" s="1257"/>
      <c r="F23" s="1257"/>
      <c r="G23" s="1257"/>
      <c r="H23" s="1257"/>
      <c r="I23" s="1257"/>
      <c r="J23" s="1257"/>
      <c r="K23" s="698"/>
      <c r="L23" s="698"/>
    </row>
    <row r="24" spans="1:12" ht="23.25" hidden="1" customHeight="1">
      <c r="A24" s="496">
        <v>13</v>
      </c>
      <c r="B24" s="697">
        <f t="shared" si="1"/>
        <v>12</v>
      </c>
      <c r="C24" s="583">
        <f t="shared" si="0"/>
        <v>12</v>
      </c>
      <c r="D24" s="1257">
        <f>'⑩-1出張業務日程表、緊急連絡先（1人目）'!D22</f>
        <v>0</v>
      </c>
      <c r="E24" s="1257"/>
      <c r="F24" s="1257"/>
      <c r="G24" s="1257"/>
      <c r="H24" s="1257"/>
      <c r="I24" s="1257"/>
      <c r="J24" s="1257"/>
      <c r="K24" s="698"/>
      <c r="L24" s="698"/>
    </row>
    <row r="25" spans="1:12" ht="23.25" hidden="1" customHeight="1">
      <c r="A25" s="496">
        <v>14</v>
      </c>
      <c r="B25" s="697">
        <f t="shared" si="1"/>
        <v>13</v>
      </c>
      <c r="C25" s="583">
        <f t="shared" si="0"/>
        <v>13</v>
      </c>
      <c r="D25" s="1257">
        <f>'⑩-1出張業務日程表、緊急連絡先（1人目）'!D23</f>
        <v>0</v>
      </c>
      <c r="E25" s="1257"/>
      <c r="F25" s="1257"/>
      <c r="G25" s="1257"/>
      <c r="H25" s="1257"/>
      <c r="I25" s="1257"/>
      <c r="J25" s="1257"/>
      <c r="K25" s="698"/>
      <c r="L25" s="698"/>
    </row>
    <row r="26" spans="1:12" ht="23.25" hidden="1" customHeight="1">
      <c r="A26" s="496">
        <v>15</v>
      </c>
      <c r="B26" s="697">
        <f t="shared" si="1"/>
        <v>14</v>
      </c>
      <c r="C26" s="583">
        <f t="shared" si="0"/>
        <v>14</v>
      </c>
      <c r="D26" s="1257">
        <f>'⑩-1出張業務日程表、緊急連絡先（1人目）'!D24</f>
        <v>0</v>
      </c>
      <c r="E26" s="1257"/>
      <c r="F26" s="1257"/>
      <c r="G26" s="1257"/>
      <c r="H26" s="1257"/>
      <c r="I26" s="1257"/>
      <c r="J26" s="1257"/>
      <c r="K26" s="698"/>
      <c r="L26" s="698"/>
    </row>
    <row r="27" spans="1:12" ht="23.25" customHeight="1">
      <c r="D27" s="499"/>
      <c r="E27" s="499"/>
      <c r="F27" s="499"/>
      <c r="J27" s="500" t="s">
        <v>377</v>
      </c>
      <c r="K27" s="699">
        <f>SUM(K12:K26)</f>
        <v>0</v>
      </c>
      <c r="L27" s="699">
        <f>SUM(L12:L26)</f>
        <v>0</v>
      </c>
    </row>
    <row r="29" spans="1:12" ht="23.25" customHeight="1">
      <c r="K29" s="830" t="s">
        <v>378</v>
      </c>
      <c r="L29" s="830"/>
    </row>
    <row r="30" spans="1:12" ht="23.25" customHeight="1">
      <c r="K30" s="1646">
        <f>SUM(K27:L27)</f>
        <v>0</v>
      </c>
      <c r="L30" s="1647"/>
    </row>
  </sheetData>
  <mergeCells count="23">
    <mergeCell ref="B11:C11"/>
    <mergeCell ref="A2:L2"/>
    <mergeCell ref="I7:L7"/>
    <mergeCell ref="D15:J15"/>
    <mergeCell ref="D12:J12"/>
    <mergeCell ref="D13:J13"/>
    <mergeCell ref="D14:J14"/>
    <mergeCell ref="I5:L5"/>
    <mergeCell ref="D11:J11"/>
    <mergeCell ref="F3:H3"/>
    <mergeCell ref="D16:J16"/>
    <mergeCell ref="D17:J17"/>
    <mergeCell ref="D18:J18"/>
    <mergeCell ref="D19:J19"/>
    <mergeCell ref="D20:J20"/>
    <mergeCell ref="K30:L30"/>
    <mergeCell ref="D24:J24"/>
    <mergeCell ref="D25:J25"/>
    <mergeCell ref="D21:J21"/>
    <mergeCell ref="D22:J22"/>
    <mergeCell ref="D23:J23"/>
    <mergeCell ref="D26:J26"/>
    <mergeCell ref="K29:L29"/>
  </mergeCells>
  <phoneticPr fontId="1"/>
  <dataValidations count="1">
    <dataValidation type="list" allowBlank="1" showInputMessage="1" showErrorMessage="1" sqref="I7:L7" xr:uid="{F4851D23-0500-45FB-BD30-2E9DF5189418}">
      <formula1>$S$2:$S$4</formula1>
    </dataValidation>
  </dataValidations>
  <printOptions horizontalCentered="1"/>
  <pageMargins left="0.51181102362204722" right="0.51181102362204722" top="0.74803149606299213" bottom="0.55118110236220474" header="0.31496062992125984" footer="0.31496062992125984"/>
  <pageSetup paperSize="9" scale="95" orientation="portrait" blackAndWhite="1" r:id="rId1"/>
  <drawing r:id="rId2"/>
  <legacyDrawing r:id="rId3"/>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F118D-3017-47CD-98FC-2DC7798B1574}">
  <sheetPr>
    <tabColor theme="9" tint="0.59999389629810485"/>
  </sheetPr>
  <dimension ref="A2:S30"/>
  <sheetViews>
    <sheetView showGridLines="0" showZeros="0" view="pageBreakPreview" zoomScaleNormal="100" zoomScaleSheetLayoutView="100" workbookViewId="0">
      <selection activeCell="A2" sqref="A2:L2"/>
    </sheetView>
  </sheetViews>
  <sheetFormatPr defaultColWidth="9" defaultRowHeight="17.25" customHeight="1"/>
  <cols>
    <col min="1" max="1" width="3.875" style="174" customWidth="1"/>
    <col min="2" max="2" width="10.625" style="174" customWidth="1"/>
    <col min="3" max="3" width="5.375" style="174" bestFit="1" customWidth="1"/>
    <col min="4" max="7" width="6.625" style="174" customWidth="1"/>
    <col min="8" max="8" width="12.125" style="174" bestFit="1" customWidth="1"/>
    <col min="9" max="9" width="7.75" style="174" customWidth="1"/>
    <col min="10" max="10" width="6.75" style="174" customWidth="1"/>
    <col min="11" max="12" width="10.625" style="174" customWidth="1"/>
    <col min="13" max="16384" width="9" style="174"/>
  </cols>
  <sheetData>
    <row r="2" spans="1:19" ht="17.25" customHeight="1">
      <c r="A2" s="1388" t="s">
        <v>1354</v>
      </c>
      <c r="B2" s="1388"/>
      <c r="C2" s="1388"/>
      <c r="D2" s="1388"/>
      <c r="E2" s="1388"/>
      <c r="F2" s="1388"/>
      <c r="G2" s="1388"/>
      <c r="H2" s="1388"/>
      <c r="I2" s="1388"/>
      <c r="J2" s="1388"/>
      <c r="K2" s="1388"/>
      <c r="L2" s="1388"/>
      <c r="R2" s="585" t="s">
        <v>1329</v>
      </c>
      <c r="S2" s="585" t="s">
        <v>1344</v>
      </c>
    </row>
    <row r="3" spans="1:19" ht="17.25" customHeight="1">
      <c r="B3" s="721"/>
      <c r="C3" s="721"/>
      <c r="D3" s="815"/>
      <c r="E3" s="815"/>
      <c r="F3" s="1124" t="str">
        <f>"（"&amp;'⑩-1出張業務日程表、緊急連絡先（2人目）'!D29&amp;"）"</f>
        <v>（）</v>
      </c>
      <c r="G3" s="1124"/>
      <c r="H3" s="1124"/>
      <c r="I3" s="815"/>
      <c r="J3" s="815"/>
      <c r="K3" s="721"/>
      <c r="L3" s="721"/>
      <c r="R3" s="585" t="s">
        <v>1330</v>
      </c>
      <c r="S3" s="585" t="s">
        <v>1345</v>
      </c>
    </row>
    <row r="4" spans="1:19" ht="17.25" customHeight="1">
      <c r="R4" s="585" t="s">
        <v>1328</v>
      </c>
      <c r="S4" s="585" t="s">
        <v>1346</v>
      </c>
    </row>
    <row r="5" spans="1:19" ht="21.75" customHeight="1">
      <c r="H5" s="199" t="s">
        <v>369</v>
      </c>
      <c r="I5" s="1651">
        <f>'⑩-1出張業務日程表、緊急連絡先（2人目）'!G5</f>
        <v>0</v>
      </c>
      <c r="J5" s="1651"/>
      <c r="K5" s="1651"/>
      <c r="L5" s="1651"/>
    </row>
    <row r="6" spans="1:19" ht="21.75" hidden="1" customHeight="1">
      <c r="H6" s="492" t="s">
        <v>370</v>
      </c>
      <c r="I6" s="493"/>
      <c r="J6" s="494" t="s">
        <v>379</v>
      </c>
      <c r="K6" s="199"/>
      <c r="L6" s="199"/>
    </row>
    <row r="7" spans="1:19" ht="21.75" customHeight="1">
      <c r="H7" s="199" t="s">
        <v>371</v>
      </c>
      <c r="I7" s="1650"/>
      <c r="J7" s="1650"/>
      <c r="K7" s="1650"/>
      <c r="L7" s="1650"/>
    </row>
    <row r="10" spans="1:19" ht="17.25" customHeight="1">
      <c r="B10" s="296"/>
      <c r="L10" s="495" t="s">
        <v>226</v>
      </c>
    </row>
    <row r="11" spans="1:19" ht="23.25" customHeight="1">
      <c r="A11" s="496"/>
      <c r="B11" s="1648" t="s">
        <v>91</v>
      </c>
      <c r="C11" s="1649"/>
      <c r="D11" s="1431" t="s">
        <v>374</v>
      </c>
      <c r="E11" s="1431"/>
      <c r="F11" s="1431"/>
      <c r="G11" s="1431"/>
      <c r="H11" s="1431"/>
      <c r="I11" s="1431"/>
      <c r="J11" s="1431"/>
      <c r="K11" s="497" t="s">
        <v>223</v>
      </c>
      <c r="L11" s="497" t="s">
        <v>376</v>
      </c>
    </row>
    <row r="12" spans="1:19" ht="23.25" customHeight="1">
      <c r="A12" s="496">
        <v>1</v>
      </c>
      <c r="B12" s="697">
        <f>'⑩-1出張業務日程表、緊急連絡先（2人目）'!B10</f>
        <v>0</v>
      </c>
      <c r="C12" s="583">
        <f t="shared" ref="C12:C26" si="0">B12</f>
        <v>0</v>
      </c>
      <c r="D12" s="1257" t="str">
        <f>'⑩-1出張業務日程表、緊急連絡先（2人目）'!D10</f>
        <v>成田発（11:00）→クアラルンプール着（16:00）（JL001）</v>
      </c>
      <c r="E12" s="1257"/>
      <c r="F12" s="1257"/>
      <c r="G12" s="1257"/>
      <c r="H12" s="1257"/>
      <c r="I12" s="1257"/>
      <c r="J12" s="1257"/>
      <c r="K12" s="698"/>
      <c r="L12" s="698"/>
    </row>
    <row r="13" spans="1:19" ht="23.25" customHeight="1">
      <c r="A13" s="496">
        <v>2</v>
      </c>
      <c r="B13" s="697">
        <f>B12+1</f>
        <v>1</v>
      </c>
      <c r="C13" s="583">
        <f t="shared" si="0"/>
        <v>1</v>
      </c>
      <c r="D13" s="1257" t="str">
        <f>'⑩-1出張業務日程表、緊急連絡先（2人目）'!D11</f>
        <v>研修1日目</v>
      </c>
      <c r="E13" s="1257"/>
      <c r="F13" s="1257"/>
      <c r="G13" s="1257"/>
      <c r="H13" s="1257"/>
      <c r="I13" s="1257"/>
      <c r="J13" s="1257"/>
      <c r="K13" s="698"/>
      <c r="L13" s="698"/>
    </row>
    <row r="14" spans="1:19" ht="23.25" customHeight="1">
      <c r="A14" s="496">
        <v>3</v>
      </c>
      <c r="B14" s="697">
        <f t="shared" ref="B14:B26" si="1">B13+1</f>
        <v>2</v>
      </c>
      <c r="C14" s="583">
        <f t="shared" si="0"/>
        <v>2</v>
      </c>
      <c r="D14" s="1257" t="str">
        <f>'⑩-1出張業務日程表、緊急連絡先（2人目）'!D12</f>
        <v>研修2日目</v>
      </c>
      <c r="E14" s="1257"/>
      <c r="F14" s="1257"/>
      <c r="G14" s="1257"/>
      <c r="H14" s="1257"/>
      <c r="I14" s="1257"/>
      <c r="J14" s="1257"/>
      <c r="K14" s="698"/>
      <c r="L14" s="698"/>
    </row>
    <row r="15" spans="1:19" ht="23.25" customHeight="1">
      <c r="A15" s="496">
        <v>4</v>
      </c>
      <c r="B15" s="697">
        <f t="shared" si="1"/>
        <v>3</v>
      </c>
      <c r="C15" s="583">
        <f t="shared" si="0"/>
        <v>3</v>
      </c>
      <c r="D15" s="1257" t="str">
        <f>'⑩-1出張業務日程表、緊急連絡先（2人目）'!D13</f>
        <v>研修3日目</v>
      </c>
      <c r="E15" s="1257"/>
      <c r="F15" s="1257"/>
      <c r="G15" s="1257"/>
      <c r="H15" s="1257"/>
      <c r="I15" s="1257"/>
      <c r="J15" s="1257"/>
      <c r="K15" s="698"/>
      <c r="L15" s="698"/>
    </row>
    <row r="16" spans="1:19" ht="23.25" customHeight="1">
      <c r="A16" s="496">
        <v>5</v>
      </c>
      <c r="B16" s="697">
        <f t="shared" si="1"/>
        <v>4</v>
      </c>
      <c r="C16" s="583">
        <f t="shared" si="0"/>
        <v>4</v>
      </c>
      <c r="D16" s="1257" t="str">
        <f>'⑩-1出張業務日程表、緊急連絡先（2人目）'!D14</f>
        <v>休み</v>
      </c>
      <c r="E16" s="1257"/>
      <c r="F16" s="1257"/>
      <c r="G16" s="1257"/>
      <c r="H16" s="1257"/>
      <c r="I16" s="1257"/>
      <c r="J16" s="1257"/>
      <c r="K16" s="698"/>
      <c r="L16" s="698"/>
    </row>
    <row r="17" spans="1:12" ht="23.25" customHeight="1">
      <c r="A17" s="496">
        <v>6</v>
      </c>
      <c r="B17" s="697">
        <f t="shared" si="1"/>
        <v>5</v>
      </c>
      <c r="C17" s="583">
        <f t="shared" si="0"/>
        <v>5</v>
      </c>
      <c r="D17" s="1257" t="str">
        <f>'⑩-1出張業務日程表、緊急連絡先（2人目）'!D15</f>
        <v>休み</v>
      </c>
      <c r="E17" s="1257"/>
      <c r="F17" s="1257"/>
      <c r="G17" s="1257"/>
      <c r="H17" s="1257"/>
      <c r="I17" s="1257"/>
      <c r="J17" s="1257"/>
      <c r="K17" s="698"/>
      <c r="L17" s="698"/>
    </row>
    <row r="18" spans="1:12" ht="23.25" customHeight="1">
      <c r="A18" s="496">
        <v>7</v>
      </c>
      <c r="B18" s="697">
        <f t="shared" si="1"/>
        <v>6</v>
      </c>
      <c r="C18" s="583">
        <f t="shared" si="0"/>
        <v>6</v>
      </c>
      <c r="D18" s="1257" t="str">
        <f>'⑩-1出張業務日程表、緊急連絡先（2人目）'!D16</f>
        <v>研修4日目</v>
      </c>
      <c r="E18" s="1257"/>
      <c r="F18" s="1257"/>
      <c r="G18" s="1257"/>
      <c r="H18" s="1257"/>
      <c r="I18" s="1257"/>
      <c r="J18" s="1257"/>
      <c r="K18" s="698"/>
      <c r="L18" s="698"/>
    </row>
    <row r="19" spans="1:12" ht="23.25" customHeight="1">
      <c r="A19" s="496">
        <v>8</v>
      </c>
      <c r="B19" s="697">
        <f t="shared" si="1"/>
        <v>7</v>
      </c>
      <c r="C19" s="583">
        <f t="shared" si="0"/>
        <v>7</v>
      </c>
      <c r="D19" s="1257" t="str">
        <f>'⑩-1出張業務日程表、緊急連絡先（2人目）'!D17</f>
        <v>研修5日目</v>
      </c>
      <c r="E19" s="1257"/>
      <c r="F19" s="1257"/>
      <c r="G19" s="1257"/>
      <c r="H19" s="1257"/>
      <c r="I19" s="1257"/>
      <c r="J19" s="1257"/>
      <c r="K19" s="698"/>
      <c r="L19" s="698"/>
    </row>
    <row r="20" spans="1:12" ht="23.25" customHeight="1">
      <c r="A20" s="496">
        <v>9</v>
      </c>
      <c r="B20" s="697">
        <f t="shared" si="1"/>
        <v>8</v>
      </c>
      <c r="C20" s="583">
        <f t="shared" si="0"/>
        <v>8</v>
      </c>
      <c r="D20" s="1257" t="str">
        <f>'⑩-1出張業務日程表、緊急連絡先（2人目）'!D18</f>
        <v>研修6日目</v>
      </c>
      <c r="E20" s="1257"/>
      <c r="F20" s="1257"/>
      <c r="G20" s="1257"/>
      <c r="H20" s="1257"/>
      <c r="I20" s="1257"/>
      <c r="J20" s="1257"/>
      <c r="K20" s="698"/>
      <c r="L20" s="698"/>
    </row>
    <row r="21" spans="1:12" ht="23.25" customHeight="1">
      <c r="A21" s="496">
        <v>10</v>
      </c>
      <c r="B21" s="697">
        <f t="shared" si="1"/>
        <v>9</v>
      </c>
      <c r="C21" s="583">
        <f t="shared" si="0"/>
        <v>9</v>
      </c>
      <c r="D21" s="1257" t="str">
        <f>'⑩-1出張業務日程表、緊急連絡先（2人目）'!D19</f>
        <v>クアラルンプール発（11:30）→成田着（17:00）（JL100)</v>
      </c>
      <c r="E21" s="1257"/>
      <c r="F21" s="1257"/>
      <c r="G21" s="1257"/>
      <c r="H21" s="1257"/>
      <c r="I21" s="1257"/>
      <c r="J21" s="1257"/>
      <c r="K21" s="698"/>
      <c r="L21" s="698"/>
    </row>
    <row r="22" spans="1:12" ht="23.25" hidden="1" customHeight="1">
      <c r="A22" s="496">
        <v>11</v>
      </c>
      <c r="B22" s="697">
        <f t="shared" si="1"/>
        <v>10</v>
      </c>
      <c r="C22" s="583">
        <f t="shared" si="0"/>
        <v>10</v>
      </c>
      <c r="D22" s="1257">
        <f>'⑩-1出張業務日程表、緊急連絡先（2人目）'!D20</f>
        <v>0</v>
      </c>
      <c r="E22" s="1257"/>
      <c r="F22" s="1257"/>
      <c r="G22" s="1257"/>
      <c r="H22" s="1257"/>
      <c r="I22" s="1257"/>
      <c r="J22" s="1257"/>
      <c r="K22" s="698"/>
      <c r="L22" s="698"/>
    </row>
    <row r="23" spans="1:12" ht="23.25" hidden="1" customHeight="1">
      <c r="A23" s="496">
        <v>12</v>
      </c>
      <c r="B23" s="697">
        <f t="shared" si="1"/>
        <v>11</v>
      </c>
      <c r="C23" s="583">
        <f t="shared" si="0"/>
        <v>11</v>
      </c>
      <c r="D23" s="1257">
        <f>'⑩-1出張業務日程表、緊急連絡先（2人目）'!D21</f>
        <v>0</v>
      </c>
      <c r="E23" s="1257"/>
      <c r="F23" s="1257"/>
      <c r="G23" s="1257"/>
      <c r="H23" s="1257"/>
      <c r="I23" s="1257"/>
      <c r="J23" s="1257"/>
      <c r="K23" s="698"/>
      <c r="L23" s="698"/>
    </row>
    <row r="24" spans="1:12" ht="23.25" hidden="1" customHeight="1">
      <c r="A24" s="496">
        <v>13</v>
      </c>
      <c r="B24" s="697">
        <f t="shared" si="1"/>
        <v>12</v>
      </c>
      <c r="C24" s="583">
        <f t="shared" si="0"/>
        <v>12</v>
      </c>
      <c r="D24" s="1257">
        <f>'⑩-1出張業務日程表、緊急連絡先（2人目）'!D22</f>
        <v>0</v>
      </c>
      <c r="E24" s="1257"/>
      <c r="F24" s="1257"/>
      <c r="G24" s="1257"/>
      <c r="H24" s="1257"/>
      <c r="I24" s="1257"/>
      <c r="J24" s="1257"/>
      <c r="K24" s="698"/>
      <c r="L24" s="698"/>
    </row>
    <row r="25" spans="1:12" ht="23.25" hidden="1" customHeight="1">
      <c r="A25" s="496">
        <v>14</v>
      </c>
      <c r="B25" s="697">
        <f t="shared" si="1"/>
        <v>13</v>
      </c>
      <c r="C25" s="583">
        <f t="shared" si="0"/>
        <v>13</v>
      </c>
      <c r="D25" s="1257">
        <f>'⑩-1出張業務日程表、緊急連絡先（2人目）'!D23</f>
        <v>0</v>
      </c>
      <c r="E25" s="1257"/>
      <c r="F25" s="1257"/>
      <c r="G25" s="1257"/>
      <c r="H25" s="1257"/>
      <c r="I25" s="1257"/>
      <c r="J25" s="1257"/>
      <c r="K25" s="698"/>
      <c r="L25" s="698"/>
    </row>
    <row r="26" spans="1:12" ht="23.25" hidden="1" customHeight="1">
      <c r="A26" s="496">
        <v>15</v>
      </c>
      <c r="B26" s="697">
        <f t="shared" si="1"/>
        <v>14</v>
      </c>
      <c r="C26" s="583">
        <f t="shared" si="0"/>
        <v>14</v>
      </c>
      <c r="D26" s="1257">
        <f>'⑩-1出張業務日程表、緊急連絡先（2人目）'!D24</f>
        <v>0</v>
      </c>
      <c r="E26" s="1257"/>
      <c r="F26" s="1257"/>
      <c r="G26" s="1257"/>
      <c r="H26" s="1257"/>
      <c r="I26" s="1257"/>
      <c r="J26" s="1257"/>
      <c r="K26" s="698"/>
      <c r="L26" s="698"/>
    </row>
    <row r="27" spans="1:12" ht="23.25" customHeight="1">
      <c r="D27" s="499"/>
      <c r="E27" s="499"/>
      <c r="F27" s="499"/>
      <c r="J27" s="500" t="s">
        <v>100</v>
      </c>
      <c r="K27" s="699">
        <f>SUM(K12:K26)</f>
        <v>0</v>
      </c>
      <c r="L27" s="699">
        <f>SUM(L12:L26)</f>
        <v>0</v>
      </c>
    </row>
    <row r="29" spans="1:12" ht="23.25" customHeight="1">
      <c r="K29" s="830" t="s">
        <v>378</v>
      </c>
      <c r="L29" s="830"/>
    </row>
    <row r="30" spans="1:12" ht="23.25" customHeight="1">
      <c r="K30" s="1646">
        <f>SUM(K27:L27)</f>
        <v>0</v>
      </c>
      <c r="L30" s="1647"/>
    </row>
  </sheetData>
  <mergeCells count="23">
    <mergeCell ref="D24:J24"/>
    <mergeCell ref="D25:J25"/>
    <mergeCell ref="D26:J26"/>
    <mergeCell ref="K29:L29"/>
    <mergeCell ref="K30:L30"/>
    <mergeCell ref="D23:J23"/>
    <mergeCell ref="D12:J12"/>
    <mergeCell ref="D13:J13"/>
    <mergeCell ref="D14:J14"/>
    <mergeCell ref="D15:J15"/>
    <mergeCell ref="D16:J16"/>
    <mergeCell ref="D17:J17"/>
    <mergeCell ref="D18:J18"/>
    <mergeCell ref="D19:J19"/>
    <mergeCell ref="D20:J20"/>
    <mergeCell ref="D21:J21"/>
    <mergeCell ref="D22:J22"/>
    <mergeCell ref="A2:L2"/>
    <mergeCell ref="F3:H3"/>
    <mergeCell ref="I5:L5"/>
    <mergeCell ref="I7:L7"/>
    <mergeCell ref="B11:C11"/>
    <mergeCell ref="D11:J11"/>
  </mergeCells>
  <phoneticPr fontId="1"/>
  <dataValidations count="1">
    <dataValidation type="list" allowBlank="1" showInputMessage="1" showErrorMessage="1" sqref="I7:L7" xr:uid="{3FB49B43-0EA7-485F-B368-EE411405724C}">
      <formula1>$S$2:$S$4</formula1>
    </dataValidation>
  </dataValidations>
  <printOptions horizontalCentered="1"/>
  <pageMargins left="0.51181102362204722" right="0.51181102362204722" top="0.74803149606299213" bottom="0.55118110236220474" header="0.31496062992125984" footer="0.31496062992125984"/>
  <pageSetup paperSize="9" scale="95" orientation="portrait" blackAndWhite="1" r:id="rId1"/>
  <drawing r:id="rId2"/>
  <legacyDrawing r:id="rId3"/>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73559-AD11-40F8-9B62-F49843B5C009}">
  <sheetPr>
    <tabColor theme="9" tint="0.59999389629810485"/>
  </sheetPr>
  <dimension ref="A2:S30"/>
  <sheetViews>
    <sheetView showGridLines="0" showZeros="0" view="pageBreakPreview" zoomScaleNormal="100" zoomScaleSheetLayoutView="100" workbookViewId="0">
      <selection activeCell="A2" sqref="A2:L2"/>
    </sheetView>
  </sheetViews>
  <sheetFormatPr defaultColWidth="9" defaultRowHeight="17.25" customHeight="1"/>
  <cols>
    <col min="1" max="1" width="3.875" style="174" customWidth="1"/>
    <col min="2" max="2" width="10.625" style="174" customWidth="1"/>
    <col min="3" max="3" width="5.375" style="174" bestFit="1" customWidth="1"/>
    <col min="4" max="7" width="6.625" style="174" customWidth="1"/>
    <col min="8" max="8" width="12.125" style="174" bestFit="1" customWidth="1"/>
    <col min="9" max="9" width="7.75" style="174" customWidth="1"/>
    <col min="10" max="10" width="6.75" style="174" customWidth="1"/>
    <col min="11" max="12" width="10.625" style="174" customWidth="1"/>
    <col min="13" max="16384" width="9" style="174"/>
  </cols>
  <sheetData>
    <row r="2" spans="1:19" ht="17.25" customHeight="1">
      <c r="A2" s="1388" t="s">
        <v>1355</v>
      </c>
      <c r="B2" s="1388"/>
      <c r="C2" s="1388"/>
      <c r="D2" s="1388"/>
      <c r="E2" s="1388"/>
      <c r="F2" s="1388"/>
      <c r="G2" s="1388"/>
      <c r="H2" s="1388"/>
      <c r="I2" s="1388"/>
      <c r="J2" s="1388"/>
      <c r="K2" s="1388"/>
      <c r="L2" s="1388"/>
      <c r="R2" s="585" t="s">
        <v>1329</v>
      </c>
      <c r="S2" s="585" t="s">
        <v>1344</v>
      </c>
    </row>
    <row r="3" spans="1:19" ht="17.25" customHeight="1">
      <c r="B3" s="721"/>
      <c r="C3" s="721"/>
      <c r="D3" s="815"/>
      <c r="E3" s="815"/>
      <c r="F3" s="1124" t="str">
        <f>"（"&amp;'⑩-1出張業務日程表、緊急連絡先（3人目）'!D29&amp;"）"</f>
        <v>（）</v>
      </c>
      <c r="G3" s="1124"/>
      <c r="H3" s="1124"/>
      <c r="I3" s="815"/>
      <c r="J3" s="815"/>
      <c r="K3" s="721"/>
      <c r="L3" s="721"/>
      <c r="R3" s="585" t="s">
        <v>1330</v>
      </c>
      <c r="S3" s="585" t="s">
        <v>1345</v>
      </c>
    </row>
    <row r="4" spans="1:19" ht="17.25" customHeight="1">
      <c r="R4" s="585" t="s">
        <v>1328</v>
      </c>
      <c r="S4" s="585" t="s">
        <v>1346</v>
      </c>
    </row>
    <row r="5" spans="1:19" ht="21.75" customHeight="1">
      <c r="H5" s="199" t="s">
        <v>369</v>
      </c>
      <c r="I5" s="1651">
        <f>'⑩-1出張業務日程表、緊急連絡先（3人目）'!G5</f>
        <v>0</v>
      </c>
      <c r="J5" s="1651"/>
      <c r="K5" s="1651"/>
      <c r="L5" s="1651"/>
    </row>
    <row r="6" spans="1:19" ht="21.75" hidden="1" customHeight="1">
      <c r="H6" s="492" t="s">
        <v>370</v>
      </c>
      <c r="I6" s="493"/>
      <c r="J6" s="494" t="s">
        <v>379</v>
      </c>
      <c r="K6" s="199"/>
      <c r="L6" s="199"/>
    </row>
    <row r="7" spans="1:19" ht="21.75" customHeight="1">
      <c r="H7" s="199" t="s">
        <v>371</v>
      </c>
      <c r="I7" s="1650"/>
      <c r="J7" s="1650"/>
      <c r="K7" s="1650"/>
      <c r="L7" s="1650"/>
    </row>
    <row r="10" spans="1:19" ht="17.25" customHeight="1">
      <c r="B10" s="296"/>
      <c r="L10" s="495" t="s">
        <v>226</v>
      </c>
    </row>
    <row r="11" spans="1:19" ht="23.25" customHeight="1">
      <c r="A11" s="496"/>
      <c r="B11" s="1648" t="s">
        <v>91</v>
      </c>
      <c r="C11" s="1649"/>
      <c r="D11" s="1431" t="s">
        <v>374</v>
      </c>
      <c r="E11" s="1431"/>
      <c r="F11" s="1431"/>
      <c r="G11" s="1431"/>
      <c r="H11" s="1431"/>
      <c r="I11" s="1431"/>
      <c r="J11" s="1431"/>
      <c r="K11" s="497" t="s">
        <v>223</v>
      </c>
      <c r="L11" s="497" t="s">
        <v>376</v>
      </c>
    </row>
    <row r="12" spans="1:19" ht="23.25" customHeight="1">
      <c r="A12" s="496">
        <v>1</v>
      </c>
      <c r="B12" s="697">
        <f>'⑩-1出張業務日程表、緊急連絡先（3人目）'!B10</f>
        <v>0</v>
      </c>
      <c r="C12" s="583">
        <f t="shared" ref="C12:C26" si="0">B12</f>
        <v>0</v>
      </c>
      <c r="D12" s="1257" t="str">
        <f>'⑩-1出張業務日程表、緊急連絡先（3人目）'!D10</f>
        <v>成田発（11:00）→クアラルンプール着（16:00）（JL001）</v>
      </c>
      <c r="E12" s="1257"/>
      <c r="F12" s="1257"/>
      <c r="G12" s="1257"/>
      <c r="H12" s="1257"/>
      <c r="I12" s="1257"/>
      <c r="J12" s="1257"/>
      <c r="K12" s="698"/>
      <c r="L12" s="698"/>
    </row>
    <row r="13" spans="1:19" ht="23.25" customHeight="1">
      <c r="A13" s="496">
        <v>2</v>
      </c>
      <c r="B13" s="697">
        <f>B12+1</f>
        <v>1</v>
      </c>
      <c r="C13" s="583">
        <f t="shared" si="0"/>
        <v>1</v>
      </c>
      <c r="D13" s="1257" t="str">
        <f>'⑩-1出張業務日程表、緊急連絡先（3人目）'!D11</f>
        <v>研修1日目</v>
      </c>
      <c r="E13" s="1257"/>
      <c r="F13" s="1257"/>
      <c r="G13" s="1257"/>
      <c r="H13" s="1257"/>
      <c r="I13" s="1257"/>
      <c r="J13" s="1257"/>
      <c r="K13" s="698"/>
      <c r="L13" s="698"/>
    </row>
    <row r="14" spans="1:19" ht="23.25" customHeight="1">
      <c r="A14" s="496">
        <v>3</v>
      </c>
      <c r="B14" s="697">
        <f t="shared" ref="B14:B26" si="1">B13+1</f>
        <v>2</v>
      </c>
      <c r="C14" s="583">
        <f t="shared" si="0"/>
        <v>2</v>
      </c>
      <c r="D14" s="1257" t="str">
        <f>'⑩-1出張業務日程表、緊急連絡先（3人目）'!D12</f>
        <v>研修2日目</v>
      </c>
      <c r="E14" s="1257"/>
      <c r="F14" s="1257"/>
      <c r="G14" s="1257"/>
      <c r="H14" s="1257"/>
      <c r="I14" s="1257"/>
      <c r="J14" s="1257"/>
      <c r="K14" s="698"/>
      <c r="L14" s="698"/>
    </row>
    <row r="15" spans="1:19" ht="23.25" customHeight="1">
      <c r="A15" s="496">
        <v>4</v>
      </c>
      <c r="B15" s="697">
        <f t="shared" si="1"/>
        <v>3</v>
      </c>
      <c r="C15" s="583">
        <f t="shared" si="0"/>
        <v>3</v>
      </c>
      <c r="D15" s="1257" t="str">
        <f>'⑩-1出張業務日程表、緊急連絡先（3人目）'!D13</f>
        <v>研修3日目</v>
      </c>
      <c r="E15" s="1257"/>
      <c r="F15" s="1257"/>
      <c r="G15" s="1257"/>
      <c r="H15" s="1257"/>
      <c r="I15" s="1257"/>
      <c r="J15" s="1257"/>
      <c r="K15" s="698"/>
      <c r="L15" s="698"/>
    </row>
    <row r="16" spans="1:19" ht="23.25" customHeight="1">
      <c r="A16" s="496">
        <v>5</v>
      </c>
      <c r="B16" s="697">
        <f t="shared" si="1"/>
        <v>4</v>
      </c>
      <c r="C16" s="583">
        <f t="shared" si="0"/>
        <v>4</v>
      </c>
      <c r="D16" s="1257" t="str">
        <f>'⑩-1出張業務日程表、緊急連絡先（3人目）'!D14</f>
        <v>休み</v>
      </c>
      <c r="E16" s="1257"/>
      <c r="F16" s="1257"/>
      <c r="G16" s="1257"/>
      <c r="H16" s="1257"/>
      <c r="I16" s="1257"/>
      <c r="J16" s="1257"/>
      <c r="K16" s="698"/>
      <c r="L16" s="698"/>
    </row>
    <row r="17" spans="1:12" ht="23.25" customHeight="1">
      <c r="A17" s="496">
        <v>6</v>
      </c>
      <c r="B17" s="697">
        <f t="shared" si="1"/>
        <v>5</v>
      </c>
      <c r="C17" s="583">
        <f t="shared" si="0"/>
        <v>5</v>
      </c>
      <c r="D17" s="1257" t="str">
        <f>'⑩-1出張業務日程表、緊急連絡先（3人目）'!D15</f>
        <v>休み</v>
      </c>
      <c r="E17" s="1257"/>
      <c r="F17" s="1257"/>
      <c r="G17" s="1257"/>
      <c r="H17" s="1257"/>
      <c r="I17" s="1257"/>
      <c r="J17" s="1257"/>
      <c r="K17" s="698"/>
      <c r="L17" s="698"/>
    </row>
    <row r="18" spans="1:12" ht="23.25" customHeight="1">
      <c r="A18" s="496">
        <v>7</v>
      </c>
      <c r="B18" s="697">
        <f t="shared" si="1"/>
        <v>6</v>
      </c>
      <c r="C18" s="583">
        <f t="shared" si="0"/>
        <v>6</v>
      </c>
      <c r="D18" s="1257" t="str">
        <f>'⑩-1出張業務日程表、緊急連絡先（3人目）'!D16</f>
        <v>研修4日目</v>
      </c>
      <c r="E18" s="1257"/>
      <c r="F18" s="1257"/>
      <c r="G18" s="1257"/>
      <c r="H18" s="1257"/>
      <c r="I18" s="1257"/>
      <c r="J18" s="1257"/>
      <c r="K18" s="698"/>
      <c r="L18" s="698"/>
    </row>
    <row r="19" spans="1:12" ht="23.25" customHeight="1">
      <c r="A19" s="496">
        <v>8</v>
      </c>
      <c r="B19" s="697">
        <f t="shared" si="1"/>
        <v>7</v>
      </c>
      <c r="C19" s="583">
        <f t="shared" si="0"/>
        <v>7</v>
      </c>
      <c r="D19" s="1257" t="str">
        <f>'⑩-1出張業務日程表、緊急連絡先（3人目）'!D17</f>
        <v>研修5日目</v>
      </c>
      <c r="E19" s="1257"/>
      <c r="F19" s="1257"/>
      <c r="G19" s="1257"/>
      <c r="H19" s="1257"/>
      <c r="I19" s="1257"/>
      <c r="J19" s="1257"/>
      <c r="K19" s="698"/>
      <c r="L19" s="698"/>
    </row>
    <row r="20" spans="1:12" ht="23.25" customHeight="1">
      <c r="A20" s="496">
        <v>9</v>
      </c>
      <c r="B20" s="697">
        <f t="shared" si="1"/>
        <v>8</v>
      </c>
      <c r="C20" s="583">
        <f t="shared" si="0"/>
        <v>8</v>
      </c>
      <c r="D20" s="1257" t="str">
        <f>'⑩-1出張業務日程表、緊急連絡先（3人目）'!D18</f>
        <v>研修6日目</v>
      </c>
      <c r="E20" s="1257"/>
      <c r="F20" s="1257"/>
      <c r="G20" s="1257"/>
      <c r="H20" s="1257"/>
      <c r="I20" s="1257"/>
      <c r="J20" s="1257"/>
      <c r="K20" s="698"/>
      <c r="L20" s="698"/>
    </row>
    <row r="21" spans="1:12" ht="23.25" customHeight="1">
      <c r="A21" s="496">
        <v>10</v>
      </c>
      <c r="B21" s="697">
        <f t="shared" si="1"/>
        <v>9</v>
      </c>
      <c r="C21" s="583">
        <f t="shared" si="0"/>
        <v>9</v>
      </c>
      <c r="D21" s="1257" t="str">
        <f>'⑩-1出張業務日程表、緊急連絡先（3人目）'!D19</f>
        <v>クアラルンプール発（11:30）→成田着（17:00）（JL100)</v>
      </c>
      <c r="E21" s="1257"/>
      <c r="F21" s="1257"/>
      <c r="G21" s="1257"/>
      <c r="H21" s="1257"/>
      <c r="I21" s="1257"/>
      <c r="J21" s="1257"/>
      <c r="K21" s="698"/>
      <c r="L21" s="698"/>
    </row>
    <row r="22" spans="1:12" ht="23.25" hidden="1" customHeight="1">
      <c r="A22" s="496">
        <v>11</v>
      </c>
      <c r="B22" s="697">
        <f t="shared" si="1"/>
        <v>10</v>
      </c>
      <c r="C22" s="583">
        <f t="shared" si="0"/>
        <v>10</v>
      </c>
      <c r="D22" s="1257">
        <f>'⑩-1出張業務日程表、緊急連絡先（3人目）'!D20</f>
        <v>0</v>
      </c>
      <c r="E22" s="1257"/>
      <c r="F22" s="1257"/>
      <c r="G22" s="1257"/>
      <c r="H22" s="1257"/>
      <c r="I22" s="1257"/>
      <c r="J22" s="1257"/>
      <c r="K22" s="698"/>
      <c r="L22" s="698"/>
    </row>
    <row r="23" spans="1:12" ht="23.25" hidden="1" customHeight="1">
      <c r="A23" s="496">
        <v>12</v>
      </c>
      <c r="B23" s="697">
        <f t="shared" si="1"/>
        <v>11</v>
      </c>
      <c r="C23" s="583">
        <f t="shared" si="0"/>
        <v>11</v>
      </c>
      <c r="D23" s="1257">
        <f>'⑩-1出張業務日程表、緊急連絡先（3人目）'!D21</f>
        <v>0</v>
      </c>
      <c r="E23" s="1257"/>
      <c r="F23" s="1257"/>
      <c r="G23" s="1257"/>
      <c r="H23" s="1257"/>
      <c r="I23" s="1257"/>
      <c r="J23" s="1257"/>
      <c r="K23" s="698"/>
      <c r="L23" s="698"/>
    </row>
    <row r="24" spans="1:12" ht="23.25" hidden="1" customHeight="1">
      <c r="A24" s="496">
        <v>13</v>
      </c>
      <c r="B24" s="697">
        <f t="shared" si="1"/>
        <v>12</v>
      </c>
      <c r="C24" s="583">
        <f t="shared" si="0"/>
        <v>12</v>
      </c>
      <c r="D24" s="1257">
        <f>'⑩-1出張業務日程表、緊急連絡先（3人目）'!D22</f>
        <v>0</v>
      </c>
      <c r="E24" s="1257"/>
      <c r="F24" s="1257"/>
      <c r="G24" s="1257"/>
      <c r="H24" s="1257"/>
      <c r="I24" s="1257"/>
      <c r="J24" s="1257"/>
      <c r="K24" s="698"/>
      <c r="L24" s="698"/>
    </row>
    <row r="25" spans="1:12" ht="23.25" hidden="1" customHeight="1">
      <c r="A25" s="496">
        <v>14</v>
      </c>
      <c r="B25" s="697">
        <f t="shared" si="1"/>
        <v>13</v>
      </c>
      <c r="C25" s="583">
        <f t="shared" si="0"/>
        <v>13</v>
      </c>
      <c r="D25" s="1257">
        <f>'⑩-1出張業務日程表、緊急連絡先（3人目）'!D23</f>
        <v>0</v>
      </c>
      <c r="E25" s="1257"/>
      <c r="F25" s="1257"/>
      <c r="G25" s="1257"/>
      <c r="H25" s="1257"/>
      <c r="I25" s="1257"/>
      <c r="J25" s="1257"/>
      <c r="K25" s="698"/>
      <c r="L25" s="698"/>
    </row>
    <row r="26" spans="1:12" ht="23.25" hidden="1" customHeight="1">
      <c r="A26" s="496">
        <v>15</v>
      </c>
      <c r="B26" s="697">
        <f t="shared" si="1"/>
        <v>14</v>
      </c>
      <c r="C26" s="583">
        <f t="shared" si="0"/>
        <v>14</v>
      </c>
      <c r="D26" s="1257">
        <f>'⑩-1出張業務日程表、緊急連絡先（3人目）'!D24</f>
        <v>0</v>
      </c>
      <c r="E26" s="1257"/>
      <c r="F26" s="1257"/>
      <c r="G26" s="1257"/>
      <c r="H26" s="1257"/>
      <c r="I26" s="1257"/>
      <c r="J26" s="1257"/>
      <c r="K26" s="698"/>
      <c r="L26" s="698"/>
    </row>
    <row r="27" spans="1:12" ht="23.25" customHeight="1">
      <c r="D27" s="499"/>
      <c r="E27" s="499"/>
      <c r="F27" s="499"/>
      <c r="J27" s="500" t="s">
        <v>100</v>
      </c>
      <c r="K27" s="699">
        <f>SUM(K12:K26)</f>
        <v>0</v>
      </c>
      <c r="L27" s="699">
        <f>SUM(L12:L26)</f>
        <v>0</v>
      </c>
    </row>
    <row r="29" spans="1:12" ht="23.25" customHeight="1">
      <c r="K29" s="830" t="s">
        <v>378</v>
      </c>
      <c r="L29" s="830"/>
    </row>
    <row r="30" spans="1:12" ht="23.25" customHeight="1">
      <c r="K30" s="1646">
        <f>SUM(K27:L27)</f>
        <v>0</v>
      </c>
      <c r="L30" s="1647"/>
    </row>
  </sheetData>
  <mergeCells count="23">
    <mergeCell ref="D24:J24"/>
    <mergeCell ref="D25:J25"/>
    <mergeCell ref="D26:J26"/>
    <mergeCell ref="K29:L29"/>
    <mergeCell ref="K30:L30"/>
    <mergeCell ref="D23:J23"/>
    <mergeCell ref="D12:J12"/>
    <mergeCell ref="D13:J13"/>
    <mergeCell ref="D14:J14"/>
    <mergeCell ref="D15:J15"/>
    <mergeCell ref="D16:J16"/>
    <mergeCell ref="D17:J17"/>
    <mergeCell ref="D18:J18"/>
    <mergeCell ref="D19:J19"/>
    <mergeCell ref="D20:J20"/>
    <mergeCell ref="D21:J21"/>
    <mergeCell ref="D22:J22"/>
    <mergeCell ref="A2:L2"/>
    <mergeCell ref="F3:H3"/>
    <mergeCell ref="I5:L5"/>
    <mergeCell ref="I7:L7"/>
    <mergeCell ref="B11:C11"/>
    <mergeCell ref="D11:J11"/>
  </mergeCells>
  <phoneticPr fontId="1"/>
  <dataValidations count="1">
    <dataValidation type="list" allowBlank="1" showInputMessage="1" showErrorMessage="1" sqref="I7:L7" xr:uid="{05490B1B-8326-46C6-B6D9-EFB6008CD487}">
      <formula1>$S$2:$S$4</formula1>
    </dataValidation>
  </dataValidations>
  <printOptions horizontalCentered="1"/>
  <pageMargins left="0.51181102362204722" right="0.51181102362204722" top="0.74803149606299213" bottom="0.55118110236220474" header="0.31496062992125984" footer="0.31496062992125984"/>
  <pageSetup paperSize="9" scale="95" orientation="portrait" blackAndWhite="1" r:id="rId1"/>
  <drawing r:id="rId2"/>
  <legacyDrawing r:id="rId3"/>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F0600-DBCD-4D68-A97C-BDC1828C42DC}">
  <sheetPr>
    <tabColor theme="9" tint="0.59999389629810485"/>
  </sheetPr>
  <dimension ref="A2:S30"/>
  <sheetViews>
    <sheetView showGridLines="0" showZeros="0" view="pageBreakPreview" zoomScaleNormal="100" zoomScaleSheetLayoutView="100" workbookViewId="0">
      <selection activeCell="A2" sqref="A2:L2"/>
    </sheetView>
  </sheetViews>
  <sheetFormatPr defaultColWidth="9" defaultRowHeight="17.25" customHeight="1"/>
  <cols>
    <col min="1" max="1" width="3.875" style="174" customWidth="1"/>
    <col min="2" max="2" width="10.625" style="174" customWidth="1"/>
    <col min="3" max="3" width="5.375" style="174" bestFit="1" customWidth="1"/>
    <col min="4" max="7" width="6.625" style="174" customWidth="1"/>
    <col min="8" max="8" width="12.125" style="174" bestFit="1" customWidth="1"/>
    <col min="9" max="9" width="7.75" style="174" customWidth="1"/>
    <col min="10" max="10" width="6.75" style="174" customWidth="1"/>
    <col min="11" max="12" width="10.625" style="174" customWidth="1"/>
    <col min="13" max="16384" width="9" style="174"/>
  </cols>
  <sheetData>
    <row r="2" spans="1:19" ht="17.25" customHeight="1">
      <c r="A2" s="1388" t="s">
        <v>1356</v>
      </c>
      <c r="B2" s="1388"/>
      <c r="C2" s="1388"/>
      <c r="D2" s="1388"/>
      <c r="E2" s="1388"/>
      <c r="F2" s="1388"/>
      <c r="G2" s="1388"/>
      <c r="H2" s="1388"/>
      <c r="I2" s="1388"/>
      <c r="J2" s="1388"/>
      <c r="K2" s="1388"/>
      <c r="L2" s="1388"/>
      <c r="R2" s="585" t="s">
        <v>1329</v>
      </c>
      <c r="S2" s="585" t="s">
        <v>1344</v>
      </c>
    </row>
    <row r="3" spans="1:19" ht="17.25" customHeight="1">
      <c r="B3" s="721"/>
      <c r="C3" s="721"/>
      <c r="D3" s="815"/>
      <c r="E3" s="815"/>
      <c r="F3" s="1124" t="str">
        <f>"（"&amp;'⑩-1出張業務日程表、緊急連絡先（4人目）'!D29&amp;"）"</f>
        <v>（）</v>
      </c>
      <c r="G3" s="1124"/>
      <c r="H3" s="1124"/>
      <c r="I3" s="815"/>
      <c r="J3" s="815"/>
      <c r="K3" s="721"/>
      <c r="L3" s="721"/>
      <c r="R3" s="585" t="s">
        <v>1330</v>
      </c>
      <c r="S3" s="585" t="s">
        <v>1345</v>
      </c>
    </row>
    <row r="4" spans="1:19" ht="17.25" customHeight="1">
      <c r="R4" s="585" t="s">
        <v>1328</v>
      </c>
      <c r="S4" s="585" t="s">
        <v>1346</v>
      </c>
    </row>
    <row r="5" spans="1:19" ht="21.75" customHeight="1">
      <c r="H5" s="199" t="s">
        <v>369</v>
      </c>
      <c r="I5" s="1651">
        <f>'⑩-1出張業務日程表、緊急連絡先（4人目）'!G5</f>
        <v>0</v>
      </c>
      <c r="J5" s="1651"/>
      <c r="K5" s="1651"/>
      <c r="L5" s="1651"/>
    </row>
    <row r="6" spans="1:19" ht="21.75" hidden="1" customHeight="1">
      <c r="H6" s="492" t="s">
        <v>370</v>
      </c>
      <c r="I6" s="493"/>
      <c r="J6" s="494" t="s">
        <v>379</v>
      </c>
      <c r="K6" s="199"/>
      <c r="L6" s="199"/>
    </row>
    <row r="7" spans="1:19" ht="21.75" customHeight="1">
      <c r="H7" s="199" t="s">
        <v>371</v>
      </c>
      <c r="I7" s="1650"/>
      <c r="J7" s="1650"/>
      <c r="K7" s="1650"/>
      <c r="L7" s="1650"/>
    </row>
    <row r="10" spans="1:19" ht="17.25" customHeight="1">
      <c r="B10" s="296"/>
      <c r="L10" s="495" t="s">
        <v>226</v>
      </c>
    </row>
    <row r="11" spans="1:19" ht="23.25" customHeight="1">
      <c r="A11" s="496"/>
      <c r="B11" s="1648" t="s">
        <v>91</v>
      </c>
      <c r="C11" s="1649"/>
      <c r="D11" s="1431" t="s">
        <v>374</v>
      </c>
      <c r="E11" s="1431"/>
      <c r="F11" s="1431"/>
      <c r="G11" s="1431"/>
      <c r="H11" s="1431"/>
      <c r="I11" s="1431"/>
      <c r="J11" s="1431"/>
      <c r="K11" s="497" t="s">
        <v>223</v>
      </c>
      <c r="L11" s="497" t="s">
        <v>376</v>
      </c>
    </row>
    <row r="12" spans="1:19" ht="23.25" customHeight="1">
      <c r="A12" s="496">
        <v>1</v>
      </c>
      <c r="B12" s="697">
        <f>'⑩-1出張業務日程表、緊急連絡先（4人目）'!B10</f>
        <v>0</v>
      </c>
      <c r="C12" s="583">
        <f t="shared" ref="C12:C26" si="0">B12</f>
        <v>0</v>
      </c>
      <c r="D12" s="1257" t="str">
        <f>'⑩-1出張業務日程表、緊急連絡先（4人目）'!D10</f>
        <v>成田発（11:00）→クアラルンプール着（16:00）（JL001）</v>
      </c>
      <c r="E12" s="1257"/>
      <c r="F12" s="1257"/>
      <c r="G12" s="1257"/>
      <c r="H12" s="1257"/>
      <c r="I12" s="1257"/>
      <c r="J12" s="1257"/>
      <c r="K12" s="698"/>
      <c r="L12" s="698"/>
    </row>
    <row r="13" spans="1:19" ht="23.25" customHeight="1">
      <c r="A13" s="496">
        <v>2</v>
      </c>
      <c r="B13" s="697">
        <f>B12+1</f>
        <v>1</v>
      </c>
      <c r="C13" s="583">
        <f t="shared" si="0"/>
        <v>1</v>
      </c>
      <c r="D13" s="1257" t="str">
        <f>'⑩-1出張業務日程表、緊急連絡先（4人目）'!D11</f>
        <v>研修1日目</v>
      </c>
      <c r="E13" s="1257"/>
      <c r="F13" s="1257"/>
      <c r="G13" s="1257"/>
      <c r="H13" s="1257"/>
      <c r="I13" s="1257"/>
      <c r="J13" s="1257"/>
      <c r="K13" s="698"/>
      <c r="L13" s="698"/>
    </row>
    <row r="14" spans="1:19" ht="23.25" customHeight="1">
      <c r="A14" s="496">
        <v>3</v>
      </c>
      <c r="B14" s="697">
        <f t="shared" ref="B14:B26" si="1">B13+1</f>
        <v>2</v>
      </c>
      <c r="C14" s="583">
        <f t="shared" si="0"/>
        <v>2</v>
      </c>
      <c r="D14" s="1257" t="str">
        <f>'⑩-1出張業務日程表、緊急連絡先（4人目）'!D12</f>
        <v>研修2日目</v>
      </c>
      <c r="E14" s="1257"/>
      <c r="F14" s="1257"/>
      <c r="G14" s="1257"/>
      <c r="H14" s="1257"/>
      <c r="I14" s="1257"/>
      <c r="J14" s="1257"/>
      <c r="K14" s="698"/>
      <c r="L14" s="698"/>
    </row>
    <row r="15" spans="1:19" ht="23.25" customHeight="1">
      <c r="A15" s="496">
        <v>4</v>
      </c>
      <c r="B15" s="697">
        <f t="shared" si="1"/>
        <v>3</v>
      </c>
      <c r="C15" s="583">
        <f t="shared" si="0"/>
        <v>3</v>
      </c>
      <c r="D15" s="1257" t="str">
        <f>'⑩-1出張業務日程表、緊急連絡先（4人目）'!D13</f>
        <v>研修3日目</v>
      </c>
      <c r="E15" s="1257"/>
      <c r="F15" s="1257"/>
      <c r="G15" s="1257"/>
      <c r="H15" s="1257"/>
      <c r="I15" s="1257"/>
      <c r="J15" s="1257"/>
      <c r="K15" s="698"/>
      <c r="L15" s="698"/>
    </row>
    <row r="16" spans="1:19" ht="23.25" customHeight="1">
      <c r="A16" s="496">
        <v>5</v>
      </c>
      <c r="B16" s="697">
        <f t="shared" si="1"/>
        <v>4</v>
      </c>
      <c r="C16" s="583">
        <f t="shared" si="0"/>
        <v>4</v>
      </c>
      <c r="D16" s="1257" t="str">
        <f>'⑩-1出張業務日程表、緊急連絡先（4人目）'!D14</f>
        <v>休み</v>
      </c>
      <c r="E16" s="1257"/>
      <c r="F16" s="1257"/>
      <c r="G16" s="1257"/>
      <c r="H16" s="1257"/>
      <c r="I16" s="1257"/>
      <c r="J16" s="1257"/>
      <c r="K16" s="698"/>
      <c r="L16" s="698"/>
    </row>
    <row r="17" spans="1:12" ht="23.25" customHeight="1">
      <c r="A17" s="496">
        <v>6</v>
      </c>
      <c r="B17" s="697">
        <f t="shared" si="1"/>
        <v>5</v>
      </c>
      <c r="C17" s="583">
        <f t="shared" si="0"/>
        <v>5</v>
      </c>
      <c r="D17" s="1257" t="str">
        <f>'⑩-1出張業務日程表、緊急連絡先（4人目）'!D15</f>
        <v>休み</v>
      </c>
      <c r="E17" s="1257"/>
      <c r="F17" s="1257"/>
      <c r="G17" s="1257"/>
      <c r="H17" s="1257"/>
      <c r="I17" s="1257"/>
      <c r="J17" s="1257"/>
      <c r="K17" s="698"/>
      <c r="L17" s="698"/>
    </row>
    <row r="18" spans="1:12" ht="23.25" customHeight="1">
      <c r="A18" s="496">
        <v>7</v>
      </c>
      <c r="B18" s="697">
        <f t="shared" si="1"/>
        <v>6</v>
      </c>
      <c r="C18" s="583">
        <f t="shared" si="0"/>
        <v>6</v>
      </c>
      <c r="D18" s="1257" t="str">
        <f>'⑩-1出張業務日程表、緊急連絡先（4人目）'!D16</f>
        <v>研修4日目</v>
      </c>
      <c r="E18" s="1257"/>
      <c r="F18" s="1257"/>
      <c r="G18" s="1257"/>
      <c r="H18" s="1257"/>
      <c r="I18" s="1257"/>
      <c r="J18" s="1257"/>
      <c r="K18" s="698"/>
      <c r="L18" s="698"/>
    </row>
    <row r="19" spans="1:12" ht="23.25" customHeight="1">
      <c r="A19" s="496">
        <v>8</v>
      </c>
      <c r="B19" s="697">
        <f t="shared" si="1"/>
        <v>7</v>
      </c>
      <c r="C19" s="583">
        <f t="shared" si="0"/>
        <v>7</v>
      </c>
      <c r="D19" s="1257" t="str">
        <f>'⑩-1出張業務日程表、緊急連絡先（4人目）'!D17</f>
        <v>研修5日目</v>
      </c>
      <c r="E19" s="1257"/>
      <c r="F19" s="1257"/>
      <c r="G19" s="1257"/>
      <c r="H19" s="1257"/>
      <c r="I19" s="1257"/>
      <c r="J19" s="1257"/>
      <c r="K19" s="698"/>
      <c r="L19" s="698"/>
    </row>
    <row r="20" spans="1:12" ht="23.25" customHeight="1">
      <c r="A20" s="496">
        <v>9</v>
      </c>
      <c r="B20" s="697">
        <f t="shared" si="1"/>
        <v>8</v>
      </c>
      <c r="C20" s="583">
        <f t="shared" si="0"/>
        <v>8</v>
      </c>
      <c r="D20" s="1257" t="str">
        <f>'⑩-1出張業務日程表、緊急連絡先（4人目）'!D18</f>
        <v>研修6日目</v>
      </c>
      <c r="E20" s="1257"/>
      <c r="F20" s="1257"/>
      <c r="G20" s="1257"/>
      <c r="H20" s="1257"/>
      <c r="I20" s="1257"/>
      <c r="J20" s="1257"/>
      <c r="K20" s="698"/>
      <c r="L20" s="698"/>
    </row>
    <row r="21" spans="1:12" ht="23.25" customHeight="1">
      <c r="A21" s="496">
        <v>10</v>
      </c>
      <c r="B21" s="697">
        <f t="shared" si="1"/>
        <v>9</v>
      </c>
      <c r="C21" s="583">
        <f t="shared" si="0"/>
        <v>9</v>
      </c>
      <c r="D21" s="1257" t="str">
        <f>'⑩-1出張業務日程表、緊急連絡先（4人目）'!D19</f>
        <v>クアラルンプール発（11:30）→成田着（17:00）（JL100)</v>
      </c>
      <c r="E21" s="1257"/>
      <c r="F21" s="1257"/>
      <c r="G21" s="1257"/>
      <c r="H21" s="1257"/>
      <c r="I21" s="1257"/>
      <c r="J21" s="1257"/>
      <c r="K21" s="698"/>
      <c r="L21" s="698"/>
    </row>
    <row r="22" spans="1:12" ht="23.25" hidden="1" customHeight="1">
      <c r="A22" s="496">
        <v>11</v>
      </c>
      <c r="B22" s="697">
        <f t="shared" si="1"/>
        <v>10</v>
      </c>
      <c r="C22" s="583">
        <f t="shared" si="0"/>
        <v>10</v>
      </c>
      <c r="D22" s="1257">
        <f>'⑩-1出張業務日程表、緊急連絡先（4人目）'!D20</f>
        <v>0</v>
      </c>
      <c r="E22" s="1257"/>
      <c r="F22" s="1257"/>
      <c r="G22" s="1257"/>
      <c r="H22" s="1257"/>
      <c r="I22" s="1257"/>
      <c r="J22" s="1257"/>
      <c r="K22" s="698"/>
      <c r="L22" s="698"/>
    </row>
    <row r="23" spans="1:12" ht="23.25" hidden="1" customHeight="1">
      <c r="A23" s="496">
        <v>12</v>
      </c>
      <c r="B23" s="697">
        <f t="shared" si="1"/>
        <v>11</v>
      </c>
      <c r="C23" s="583">
        <f t="shared" si="0"/>
        <v>11</v>
      </c>
      <c r="D23" s="1257">
        <f>'⑩-1出張業務日程表、緊急連絡先（4人目）'!D21</f>
        <v>0</v>
      </c>
      <c r="E23" s="1257"/>
      <c r="F23" s="1257"/>
      <c r="G23" s="1257"/>
      <c r="H23" s="1257"/>
      <c r="I23" s="1257"/>
      <c r="J23" s="1257"/>
      <c r="K23" s="698"/>
      <c r="L23" s="698"/>
    </row>
    <row r="24" spans="1:12" ht="23.25" hidden="1" customHeight="1">
      <c r="A24" s="496">
        <v>13</v>
      </c>
      <c r="B24" s="697">
        <f t="shared" si="1"/>
        <v>12</v>
      </c>
      <c r="C24" s="583">
        <f t="shared" si="0"/>
        <v>12</v>
      </c>
      <c r="D24" s="1257">
        <f>'⑩-1出張業務日程表、緊急連絡先（4人目）'!D22</f>
        <v>0</v>
      </c>
      <c r="E24" s="1257"/>
      <c r="F24" s="1257"/>
      <c r="G24" s="1257"/>
      <c r="H24" s="1257"/>
      <c r="I24" s="1257"/>
      <c r="J24" s="1257"/>
      <c r="K24" s="698"/>
      <c r="L24" s="698"/>
    </row>
    <row r="25" spans="1:12" ht="23.25" hidden="1" customHeight="1">
      <c r="A25" s="496">
        <v>14</v>
      </c>
      <c r="B25" s="697">
        <f t="shared" si="1"/>
        <v>13</v>
      </c>
      <c r="C25" s="583">
        <f t="shared" si="0"/>
        <v>13</v>
      </c>
      <c r="D25" s="1257">
        <f>'⑩-1出張業務日程表、緊急連絡先（4人目）'!D23</f>
        <v>0</v>
      </c>
      <c r="E25" s="1257"/>
      <c r="F25" s="1257"/>
      <c r="G25" s="1257"/>
      <c r="H25" s="1257"/>
      <c r="I25" s="1257"/>
      <c r="J25" s="1257"/>
      <c r="K25" s="698"/>
      <c r="L25" s="698"/>
    </row>
    <row r="26" spans="1:12" ht="23.25" hidden="1" customHeight="1">
      <c r="A26" s="496">
        <v>15</v>
      </c>
      <c r="B26" s="697">
        <f t="shared" si="1"/>
        <v>14</v>
      </c>
      <c r="C26" s="583">
        <f t="shared" si="0"/>
        <v>14</v>
      </c>
      <c r="D26" s="1257">
        <f>'⑩-1出張業務日程表、緊急連絡先（4人目）'!D24</f>
        <v>0</v>
      </c>
      <c r="E26" s="1257"/>
      <c r="F26" s="1257"/>
      <c r="G26" s="1257"/>
      <c r="H26" s="1257"/>
      <c r="I26" s="1257"/>
      <c r="J26" s="1257"/>
      <c r="K26" s="698"/>
      <c r="L26" s="698"/>
    </row>
    <row r="27" spans="1:12" ht="23.25" customHeight="1">
      <c r="D27" s="499"/>
      <c r="E27" s="499"/>
      <c r="F27" s="499"/>
      <c r="J27" s="500" t="s">
        <v>100</v>
      </c>
      <c r="K27" s="699">
        <f>SUM(K12:K26)</f>
        <v>0</v>
      </c>
      <c r="L27" s="699">
        <f>SUM(L12:L26)</f>
        <v>0</v>
      </c>
    </row>
    <row r="29" spans="1:12" ht="23.25" customHeight="1">
      <c r="K29" s="830" t="s">
        <v>378</v>
      </c>
      <c r="L29" s="830"/>
    </row>
    <row r="30" spans="1:12" ht="23.25" customHeight="1">
      <c r="K30" s="1646">
        <f>SUM(K27:L27)</f>
        <v>0</v>
      </c>
      <c r="L30" s="1647"/>
    </row>
  </sheetData>
  <mergeCells count="23">
    <mergeCell ref="D24:J24"/>
    <mergeCell ref="D25:J25"/>
    <mergeCell ref="D26:J26"/>
    <mergeCell ref="K29:L29"/>
    <mergeCell ref="K30:L30"/>
    <mergeCell ref="D23:J23"/>
    <mergeCell ref="D12:J12"/>
    <mergeCell ref="D13:J13"/>
    <mergeCell ref="D14:J14"/>
    <mergeCell ref="D15:J15"/>
    <mergeCell ref="D16:J16"/>
    <mergeCell ref="D17:J17"/>
    <mergeCell ref="D18:J18"/>
    <mergeCell ref="D19:J19"/>
    <mergeCell ref="D20:J20"/>
    <mergeCell ref="D21:J21"/>
    <mergeCell ref="D22:J22"/>
    <mergeCell ref="A2:L2"/>
    <mergeCell ref="F3:H3"/>
    <mergeCell ref="I5:L5"/>
    <mergeCell ref="I7:L7"/>
    <mergeCell ref="B11:C11"/>
    <mergeCell ref="D11:J11"/>
  </mergeCells>
  <phoneticPr fontId="1"/>
  <dataValidations count="1">
    <dataValidation type="list" allowBlank="1" showInputMessage="1" showErrorMessage="1" sqref="I7:L7" xr:uid="{892471CB-FD18-4F1C-A603-D78119897EF4}">
      <formula1>$S$2:$S$4</formula1>
    </dataValidation>
  </dataValidations>
  <printOptions horizontalCentered="1"/>
  <pageMargins left="0.51181102362204722" right="0.51181102362204722" top="0.74803149606299213" bottom="0.55118110236220474" header="0.31496062992125984" footer="0.31496062992125984"/>
  <pageSetup paperSize="9" scale="95" orientation="portrait" blackAndWhite="1" r:id="rId1"/>
  <drawing r:id="rId2"/>
  <legacyDrawing r:id="rId3"/>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765FB-EC98-4B14-BCF0-47B7F35D551F}">
  <sheetPr>
    <tabColor theme="9" tint="0.59999389629810485"/>
  </sheetPr>
  <dimension ref="A2:S30"/>
  <sheetViews>
    <sheetView showGridLines="0" showZeros="0" view="pageBreakPreview" zoomScaleNormal="100" zoomScaleSheetLayoutView="100" workbookViewId="0">
      <selection activeCell="A2" sqref="A2:L2"/>
    </sheetView>
  </sheetViews>
  <sheetFormatPr defaultColWidth="9" defaultRowHeight="17.25" customHeight="1"/>
  <cols>
    <col min="1" max="1" width="3.875" style="174" customWidth="1"/>
    <col min="2" max="2" width="10.625" style="174" customWidth="1"/>
    <col min="3" max="3" width="5.375" style="174" bestFit="1" customWidth="1"/>
    <col min="4" max="7" width="6.625" style="174" customWidth="1"/>
    <col min="8" max="8" width="12.125" style="174" bestFit="1" customWidth="1"/>
    <col min="9" max="9" width="7.75" style="174" customWidth="1"/>
    <col min="10" max="10" width="6.75" style="174" customWidth="1"/>
    <col min="11" max="12" width="10.625" style="174" customWidth="1"/>
    <col min="13" max="16384" width="9" style="174"/>
  </cols>
  <sheetData>
    <row r="2" spans="1:19" ht="17.25" customHeight="1">
      <c r="A2" s="1388" t="s">
        <v>1357</v>
      </c>
      <c r="B2" s="1388"/>
      <c r="C2" s="1388"/>
      <c r="D2" s="1388"/>
      <c r="E2" s="1388"/>
      <c r="F2" s="1388"/>
      <c r="G2" s="1388"/>
      <c r="H2" s="1388"/>
      <c r="I2" s="1388"/>
      <c r="J2" s="1388"/>
      <c r="K2" s="1388"/>
      <c r="L2" s="1388"/>
      <c r="R2" s="585" t="s">
        <v>1329</v>
      </c>
      <c r="S2" s="585" t="s">
        <v>1344</v>
      </c>
    </row>
    <row r="3" spans="1:19" ht="17.25" customHeight="1">
      <c r="B3" s="721"/>
      <c r="C3" s="721"/>
      <c r="D3" s="815"/>
      <c r="E3" s="815"/>
      <c r="F3" s="1124" t="str">
        <f>"（"&amp;'⑩-1出張業務日程表、緊急連絡先（5人目）'!D29&amp;"）"</f>
        <v>（）</v>
      </c>
      <c r="G3" s="1124"/>
      <c r="H3" s="1124"/>
      <c r="I3" s="815"/>
      <c r="J3" s="815"/>
      <c r="K3" s="721"/>
      <c r="L3" s="721"/>
      <c r="R3" s="585" t="s">
        <v>1330</v>
      </c>
      <c r="S3" s="585" t="s">
        <v>1345</v>
      </c>
    </row>
    <row r="4" spans="1:19" ht="17.25" customHeight="1">
      <c r="R4" s="585" t="s">
        <v>1328</v>
      </c>
      <c r="S4" s="585" t="s">
        <v>1346</v>
      </c>
    </row>
    <row r="5" spans="1:19" ht="21.75" customHeight="1">
      <c r="H5" s="199" t="s">
        <v>369</v>
      </c>
      <c r="I5" s="1651">
        <f>'⑩-1出張業務日程表、緊急連絡先（5人目）'!G5</f>
        <v>0</v>
      </c>
      <c r="J5" s="1651"/>
      <c r="K5" s="1651"/>
      <c r="L5" s="1651"/>
    </row>
    <row r="6" spans="1:19" ht="21.75" hidden="1" customHeight="1">
      <c r="H6" s="492" t="s">
        <v>370</v>
      </c>
      <c r="I6" s="493"/>
      <c r="J6" s="494" t="s">
        <v>379</v>
      </c>
      <c r="K6" s="199"/>
      <c r="L6" s="199"/>
    </row>
    <row r="7" spans="1:19" ht="21.75" customHeight="1">
      <c r="H7" s="199" t="s">
        <v>371</v>
      </c>
      <c r="I7" s="1650"/>
      <c r="J7" s="1650"/>
      <c r="K7" s="1650"/>
      <c r="L7" s="1650"/>
    </row>
    <row r="10" spans="1:19" ht="17.25" customHeight="1">
      <c r="B10" s="296"/>
      <c r="L10" s="495" t="s">
        <v>226</v>
      </c>
    </row>
    <row r="11" spans="1:19" ht="23.25" customHeight="1">
      <c r="A11" s="496"/>
      <c r="B11" s="1648" t="s">
        <v>91</v>
      </c>
      <c r="C11" s="1649"/>
      <c r="D11" s="1431" t="s">
        <v>374</v>
      </c>
      <c r="E11" s="1431"/>
      <c r="F11" s="1431"/>
      <c r="G11" s="1431"/>
      <c r="H11" s="1431"/>
      <c r="I11" s="1431"/>
      <c r="J11" s="1431"/>
      <c r="K11" s="497" t="s">
        <v>223</v>
      </c>
      <c r="L11" s="497" t="s">
        <v>376</v>
      </c>
    </row>
    <row r="12" spans="1:19" ht="23.25" customHeight="1">
      <c r="A12" s="496">
        <v>1</v>
      </c>
      <c r="B12" s="697">
        <f>'⑩-1出張業務日程表、緊急連絡先（5人目）'!B10</f>
        <v>0</v>
      </c>
      <c r="C12" s="583">
        <f t="shared" ref="C12:C26" si="0">B12</f>
        <v>0</v>
      </c>
      <c r="D12" s="1257" t="str">
        <f>'⑩-1出張業務日程表、緊急連絡先（5人目）'!D10</f>
        <v>成田発（11:00）→クアラルンプール着（16:00）（JL001）</v>
      </c>
      <c r="E12" s="1257"/>
      <c r="F12" s="1257"/>
      <c r="G12" s="1257"/>
      <c r="H12" s="1257"/>
      <c r="I12" s="1257"/>
      <c r="J12" s="1257"/>
      <c r="K12" s="698"/>
      <c r="L12" s="698"/>
    </row>
    <row r="13" spans="1:19" ht="23.25" customHeight="1">
      <c r="A13" s="496">
        <v>2</v>
      </c>
      <c r="B13" s="697">
        <f>B12+1</f>
        <v>1</v>
      </c>
      <c r="C13" s="583">
        <f t="shared" si="0"/>
        <v>1</v>
      </c>
      <c r="D13" s="1257" t="str">
        <f>'⑩-1出張業務日程表、緊急連絡先（5人目）'!D11</f>
        <v>研修1日目</v>
      </c>
      <c r="E13" s="1257"/>
      <c r="F13" s="1257"/>
      <c r="G13" s="1257"/>
      <c r="H13" s="1257"/>
      <c r="I13" s="1257"/>
      <c r="J13" s="1257"/>
      <c r="K13" s="698"/>
      <c r="L13" s="698"/>
    </row>
    <row r="14" spans="1:19" ht="23.25" customHeight="1">
      <c r="A14" s="496">
        <v>3</v>
      </c>
      <c r="B14" s="697">
        <f t="shared" ref="B14:B26" si="1">B13+1</f>
        <v>2</v>
      </c>
      <c r="C14" s="583">
        <f t="shared" si="0"/>
        <v>2</v>
      </c>
      <c r="D14" s="1257" t="str">
        <f>'⑩-1出張業務日程表、緊急連絡先（5人目）'!D12</f>
        <v>研修2日目</v>
      </c>
      <c r="E14" s="1257"/>
      <c r="F14" s="1257"/>
      <c r="G14" s="1257"/>
      <c r="H14" s="1257"/>
      <c r="I14" s="1257"/>
      <c r="J14" s="1257"/>
      <c r="K14" s="698"/>
      <c r="L14" s="698"/>
    </row>
    <row r="15" spans="1:19" ht="23.25" customHeight="1">
      <c r="A15" s="496">
        <v>4</v>
      </c>
      <c r="B15" s="697">
        <f t="shared" si="1"/>
        <v>3</v>
      </c>
      <c r="C15" s="583">
        <f t="shared" si="0"/>
        <v>3</v>
      </c>
      <c r="D15" s="1257" t="str">
        <f>'⑩-1出張業務日程表、緊急連絡先（5人目）'!D13</f>
        <v>研修3日目</v>
      </c>
      <c r="E15" s="1257"/>
      <c r="F15" s="1257"/>
      <c r="G15" s="1257"/>
      <c r="H15" s="1257"/>
      <c r="I15" s="1257"/>
      <c r="J15" s="1257"/>
      <c r="K15" s="698"/>
      <c r="L15" s="698"/>
    </row>
    <row r="16" spans="1:19" ht="23.25" customHeight="1">
      <c r="A16" s="496">
        <v>5</v>
      </c>
      <c r="B16" s="697">
        <f t="shared" si="1"/>
        <v>4</v>
      </c>
      <c r="C16" s="583">
        <f t="shared" si="0"/>
        <v>4</v>
      </c>
      <c r="D16" s="1257" t="str">
        <f>'⑩-1出張業務日程表、緊急連絡先（5人目）'!D14</f>
        <v>休み</v>
      </c>
      <c r="E16" s="1257"/>
      <c r="F16" s="1257"/>
      <c r="G16" s="1257"/>
      <c r="H16" s="1257"/>
      <c r="I16" s="1257"/>
      <c r="J16" s="1257"/>
      <c r="K16" s="698"/>
      <c r="L16" s="698"/>
    </row>
    <row r="17" spans="1:12" ht="23.25" customHeight="1">
      <c r="A17" s="496">
        <v>6</v>
      </c>
      <c r="B17" s="697">
        <f t="shared" si="1"/>
        <v>5</v>
      </c>
      <c r="C17" s="583">
        <f t="shared" si="0"/>
        <v>5</v>
      </c>
      <c r="D17" s="1257" t="str">
        <f>'⑩-1出張業務日程表、緊急連絡先（5人目）'!D15</f>
        <v>休み</v>
      </c>
      <c r="E17" s="1257"/>
      <c r="F17" s="1257"/>
      <c r="G17" s="1257"/>
      <c r="H17" s="1257"/>
      <c r="I17" s="1257"/>
      <c r="J17" s="1257"/>
      <c r="K17" s="698"/>
      <c r="L17" s="698"/>
    </row>
    <row r="18" spans="1:12" ht="23.25" customHeight="1">
      <c r="A18" s="496">
        <v>7</v>
      </c>
      <c r="B18" s="697">
        <f t="shared" si="1"/>
        <v>6</v>
      </c>
      <c r="C18" s="583">
        <f t="shared" si="0"/>
        <v>6</v>
      </c>
      <c r="D18" s="1257" t="str">
        <f>'⑩-1出張業務日程表、緊急連絡先（5人目）'!D16</f>
        <v>研修4日目</v>
      </c>
      <c r="E18" s="1257"/>
      <c r="F18" s="1257"/>
      <c r="G18" s="1257"/>
      <c r="H18" s="1257"/>
      <c r="I18" s="1257"/>
      <c r="J18" s="1257"/>
      <c r="K18" s="698"/>
      <c r="L18" s="698"/>
    </row>
    <row r="19" spans="1:12" ht="23.25" customHeight="1">
      <c r="A19" s="496">
        <v>8</v>
      </c>
      <c r="B19" s="697">
        <f t="shared" si="1"/>
        <v>7</v>
      </c>
      <c r="C19" s="583">
        <f t="shared" si="0"/>
        <v>7</v>
      </c>
      <c r="D19" s="1257" t="str">
        <f>'⑩-1出張業務日程表、緊急連絡先（5人目）'!D17</f>
        <v>研修5日目</v>
      </c>
      <c r="E19" s="1257"/>
      <c r="F19" s="1257"/>
      <c r="G19" s="1257"/>
      <c r="H19" s="1257"/>
      <c r="I19" s="1257"/>
      <c r="J19" s="1257"/>
      <c r="K19" s="698"/>
      <c r="L19" s="698"/>
    </row>
    <row r="20" spans="1:12" ht="23.25" customHeight="1">
      <c r="A20" s="496">
        <v>9</v>
      </c>
      <c r="B20" s="697">
        <f t="shared" si="1"/>
        <v>8</v>
      </c>
      <c r="C20" s="583">
        <f t="shared" si="0"/>
        <v>8</v>
      </c>
      <c r="D20" s="1257" t="str">
        <f>'⑩-1出張業務日程表、緊急連絡先（5人目）'!D18</f>
        <v>研修6日目</v>
      </c>
      <c r="E20" s="1257"/>
      <c r="F20" s="1257"/>
      <c r="G20" s="1257"/>
      <c r="H20" s="1257"/>
      <c r="I20" s="1257"/>
      <c r="J20" s="1257"/>
      <c r="K20" s="698"/>
      <c r="L20" s="698"/>
    </row>
    <row r="21" spans="1:12" ht="23.25" customHeight="1">
      <c r="A21" s="496">
        <v>10</v>
      </c>
      <c r="B21" s="697">
        <f t="shared" si="1"/>
        <v>9</v>
      </c>
      <c r="C21" s="583">
        <f t="shared" si="0"/>
        <v>9</v>
      </c>
      <c r="D21" s="1257" t="str">
        <f>'⑩-1出張業務日程表、緊急連絡先（5人目）'!D19</f>
        <v>クアラルンプール発（11:30）→成田着（17:00）（JL100)</v>
      </c>
      <c r="E21" s="1257"/>
      <c r="F21" s="1257"/>
      <c r="G21" s="1257"/>
      <c r="H21" s="1257"/>
      <c r="I21" s="1257"/>
      <c r="J21" s="1257"/>
      <c r="K21" s="698"/>
      <c r="L21" s="698"/>
    </row>
    <row r="22" spans="1:12" ht="23.25" hidden="1" customHeight="1">
      <c r="A22" s="496">
        <v>11</v>
      </c>
      <c r="B22" s="697">
        <f t="shared" si="1"/>
        <v>10</v>
      </c>
      <c r="C22" s="583">
        <f t="shared" si="0"/>
        <v>10</v>
      </c>
      <c r="D22" s="1257">
        <f>'⑩-1出張業務日程表、緊急連絡先（5人目）'!D20</f>
        <v>0</v>
      </c>
      <c r="E22" s="1257"/>
      <c r="F22" s="1257"/>
      <c r="G22" s="1257"/>
      <c r="H22" s="1257"/>
      <c r="I22" s="1257"/>
      <c r="J22" s="1257"/>
      <c r="K22" s="698"/>
      <c r="L22" s="698"/>
    </row>
    <row r="23" spans="1:12" ht="23.25" hidden="1" customHeight="1">
      <c r="A23" s="496">
        <v>12</v>
      </c>
      <c r="B23" s="697">
        <f t="shared" si="1"/>
        <v>11</v>
      </c>
      <c r="C23" s="583">
        <f t="shared" si="0"/>
        <v>11</v>
      </c>
      <c r="D23" s="1257">
        <f>'⑩-1出張業務日程表、緊急連絡先（5人目）'!D21</f>
        <v>0</v>
      </c>
      <c r="E23" s="1257"/>
      <c r="F23" s="1257"/>
      <c r="G23" s="1257"/>
      <c r="H23" s="1257"/>
      <c r="I23" s="1257"/>
      <c r="J23" s="1257"/>
      <c r="K23" s="698"/>
      <c r="L23" s="698"/>
    </row>
    <row r="24" spans="1:12" ht="23.25" hidden="1" customHeight="1">
      <c r="A24" s="496">
        <v>13</v>
      </c>
      <c r="B24" s="697">
        <f t="shared" si="1"/>
        <v>12</v>
      </c>
      <c r="C24" s="583">
        <f t="shared" si="0"/>
        <v>12</v>
      </c>
      <c r="D24" s="1257">
        <f>'⑩-1出張業務日程表、緊急連絡先（5人目）'!D22</f>
        <v>0</v>
      </c>
      <c r="E24" s="1257"/>
      <c r="F24" s="1257"/>
      <c r="G24" s="1257"/>
      <c r="H24" s="1257"/>
      <c r="I24" s="1257"/>
      <c r="J24" s="1257"/>
      <c r="K24" s="698"/>
      <c r="L24" s="698"/>
    </row>
    <row r="25" spans="1:12" ht="23.25" hidden="1" customHeight="1">
      <c r="A25" s="496">
        <v>14</v>
      </c>
      <c r="B25" s="697">
        <f t="shared" si="1"/>
        <v>13</v>
      </c>
      <c r="C25" s="583">
        <f t="shared" si="0"/>
        <v>13</v>
      </c>
      <c r="D25" s="1257">
        <f>'⑩-1出張業務日程表、緊急連絡先（5人目）'!D23</f>
        <v>0</v>
      </c>
      <c r="E25" s="1257"/>
      <c r="F25" s="1257"/>
      <c r="G25" s="1257"/>
      <c r="H25" s="1257"/>
      <c r="I25" s="1257"/>
      <c r="J25" s="1257"/>
      <c r="K25" s="698"/>
      <c r="L25" s="698"/>
    </row>
    <row r="26" spans="1:12" ht="23.25" hidden="1" customHeight="1">
      <c r="A26" s="496">
        <v>15</v>
      </c>
      <c r="B26" s="697">
        <f t="shared" si="1"/>
        <v>14</v>
      </c>
      <c r="C26" s="583">
        <f t="shared" si="0"/>
        <v>14</v>
      </c>
      <c r="D26" s="1257">
        <f>'⑩-1出張業務日程表、緊急連絡先（5人目）'!D24</f>
        <v>0</v>
      </c>
      <c r="E26" s="1257"/>
      <c r="F26" s="1257"/>
      <c r="G26" s="1257"/>
      <c r="H26" s="1257"/>
      <c r="I26" s="1257"/>
      <c r="J26" s="1257"/>
      <c r="K26" s="698"/>
      <c r="L26" s="698"/>
    </row>
    <row r="27" spans="1:12" ht="23.25" customHeight="1">
      <c r="D27" s="499"/>
      <c r="E27" s="499"/>
      <c r="F27" s="499"/>
      <c r="J27" s="500" t="s">
        <v>100</v>
      </c>
      <c r="K27" s="699">
        <f>SUM(K12:K26)</f>
        <v>0</v>
      </c>
      <c r="L27" s="699">
        <f>SUM(L12:L26)</f>
        <v>0</v>
      </c>
    </row>
    <row r="29" spans="1:12" ht="23.25" customHeight="1">
      <c r="K29" s="830" t="s">
        <v>378</v>
      </c>
      <c r="L29" s="830"/>
    </row>
    <row r="30" spans="1:12" ht="23.25" customHeight="1">
      <c r="K30" s="1646">
        <f>SUM(K27:L27)</f>
        <v>0</v>
      </c>
      <c r="L30" s="1647"/>
    </row>
  </sheetData>
  <mergeCells count="23">
    <mergeCell ref="D24:J24"/>
    <mergeCell ref="D25:J25"/>
    <mergeCell ref="D26:J26"/>
    <mergeCell ref="K29:L29"/>
    <mergeCell ref="K30:L30"/>
    <mergeCell ref="D23:J23"/>
    <mergeCell ref="D12:J12"/>
    <mergeCell ref="D13:J13"/>
    <mergeCell ref="D14:J14"/>
    <mergeCell ref="D15:J15"/>
    <mergeCell ref="D16:J16"/>
    <mergeCell ref="D17:J17"/>
    <mergeCell ref="D18:J18"/>
    <mergeCell ref="D19:J19"/>
    <mergeCell ref="D20:J20"/>
    <mergeCell ref="D21:J21"/>
    <mergeCell ref="D22:J22"/>
    <mergeCell ref="A2:L2"/>
    <mergeCell ref="F3:H3"/>
    <mergeCell ref="I5:L5"/>
    <mergeCell ref="I7:L7"/>
    <mergeCell ref="B11:C11"/>
    <mergeCell ref="D11:J11"/>
  </mergeCells>
  <phoneticPr fontId="1"/>
  <dataValidations count="1">
    <dataValidation type="list" allowBlank="1" showInputMessage="1" showErrorMessage="1" sqref="I7:L7" xr:uid="{8FF3F5AF-3A40-4AA6-8FF9-4A73E0585358}">
      <formula1>$S$2:$S$4</formula1>
    </dataValidation>
  </dataValidations>
  <printOptions horizontalCentered="1"/>
  <pageMargins left="0.51181102362204722" right="0.51181102362204722" top="0.74803149606299213" bottom="0.55118110236220474" header="0.31496062992125984" footer="0.31496062992125984"/>
  <pageSetup paperSize="9" scale="95" orientation="portrait" blackAndWhite="1" r:id="rId1"/>
  <drawing r:id="rId2"/>
  <legacyDrawing r:id="rId3"/>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63283-4F31-4BCA-A232-A63CA570BD6F}">
  <sheetPr>
    <tabColor theme="9" tint="0.59999389629810485"/>
  </sheetPr>
  <dimension ref="A2:S30"/>
  <sheetViews>
    <sheetView showGridLines="0" showZeros="0" view="pageBreakPreview" zoomScaleNormal="100" zoomScaleSheetLayoutView="100" workbookViewId="0">
      <selection activeCell="A2" sqref="A2:L2"/>
    </sheetView>
  </sheetViews>
  <sheetFormatPr defaultColWidth="9" defaultRowHeight="17.25" customHeight="1"/>
  <cols>
    <col min="1" max="1" width="3.875" style="174" customWidth="1"/>
    <col min="2" max="2" width="10.625" style="174" customWidth="1"/>
    <col min="3" max="3" width="5.375" style="174" bestFit="1" customWidth="1"/>
    <col min="4" max="7" width="6.625" style="174" customWidth="1"/>
    <col min="8" max="8" width="12.125" style="174" bestFit="1" customWidth="1"/>
    <col min="9" max="9" width="7.75" style="174" customWidth="1"/>
    <col min="10" max="10" width="6.75" style="174" customWidth="1"/>
    <col min="11" max="12" width="10.625" style="174" customWidth="1"/>
    <col min="13" max="16384" width="9" style="174"/>
  </cols>
  <sheetData>
    <row r="2" spans="1:19" ht="17.25" customHeight="1">
      <c r="A2" s="1388" t="s">
        <v>1358</v>
      </c>
      <c r="B2" s="1388"/>
      <c r="C2" s="1388"/>
      <c r="D2" s="1388"/>
      <c r="E2" s="1388"/>
      <c r="F2" s="1388"/>
      <c r="G2" s="1388"/>
      <c r="H2" s="1388"/>
      <c r="I2" s="1388"/>
      <c r="J2" s="1388"/>
      <c r="K2" s="1388"/>
      <c r="L2" s="1388"/>
      <c r="R2" s="585" t="s">
        <v>1329</v>
      </c>
      <c r="S2" s="585" t="s">
        <v>1344</v>
      </c>
    </row>
    <row r="3" spans="1:19" ht="17.25" customHeight="1">
      <c r="B3" s="721"/>
      <c r="C3" s="721"/>
      <c r="D3" s="815"/>
      <c r="E3" s="815"/>
      <c r="F3" s="1124" t="str">
        <f>"（"&amp;'⑩-1出張業務日程表、緊急連絡先（6人目）'!D29&amp;"）"</f>
        <v>（）</v>
      </c>
      <c r="G3" s="1124"/>
      <c r="H3" s="1124"/>
      <c r="I3" s="815"/>
      <c r="J3" s="815"/>
      <c r="K3" s="721"/>
      <c r="L3" s="721"/>
      <c r="R3" s="585" t="s">
        <v>1330</v>
      </c>
      <c r="S3" s="585" t="s">
        <v>1345</v>
      </c>
    </row>
    <row r="4" spans="1:19" ht="17.25" customHeight="1">
      <c r="R4" s="585" t="s">
        <v>1328</v>
      </c>
      <c r="S4" s="585" t="s">
        <v>1346</v>
      </c>
    </row>
    <row r="5" spans="1:19" ht="21.75" customHeight="1">
      <c r="H5" s="199" t="s">
        <v>369</v>
      </c>
      <c r="I5" s="1651">
        <f>'⑩-1出張業務日程表、緊急連絡先（6人目）'!G5</f>
        <v>0</v>
      </c>
      <c r="J5" s="1651"/>
      <c r="K5" s="1651"/>
      <c r="L5" s="1651"/>
    </row>
    <row r="6" spans="1:19" ht="21.75" hidden="1" customHeight="1">
      <c r="H6" s="492" t="s">
        <v>370</v>
      </c>
      <c r="I6" s="493"/>
      <c r="J6" s="494" t="s">
        <v>379</v>
      </c>
      <c r="K6" s="199"/>
      <c r="L6" s="199"/>
    </row>
    <row r="7" spans="1:19" ht="21.75" customHeight="1">
      <c r="H7" s="199" t="s">
        <v>371</v>
      </c>
      <c r="I7" s="1650"/>
      <c r="J7" s="1650"/>
      <c r="K7" s="1650"/>
      <c r="L7" s="1650"/>
    </row>
    <row r="10" spans="1:19" ht="17.25" customHeight="1">
      <c r="B10" s="296"/>
      <c r="L10" s="495" t="s">
        <v>226</v>
      </c>
    </row>
    <row r="11" spans="1:19" ht="23.25" customHeight="1">
      <c r="A11" s="496"/>
      <c r="B11" s="1648" t="s">
        <v>91</v>
      </c>
      <c r="C11" s="1649"/>
      <c r="D11" s="1431" t="s">
        <v>374</v>
      </c>
      <c r="E11" s="1431"/>
      <c r="F11" s="1431"/>
      <c r="G11" s="1431"/>
      <c r="H11" s="1431"/>
      <c r="I11" s="1431"/>
      <c r="J11" s="1431"/>
      <c r="K11" s="497" t="s">
        <v>223</v>
      </c>
      <c r="L11" s="497" t="s">
        <v>376</v>
      </c>
    </row>
    <row r="12" spans="1:19" ht="23.25" customHeight="1">
      <c r="A12" s="496">
        <v>1</v>
      </c>
      <c r="B12" s="697">
        <f>'⑩-1出張業務日程表、緊急連絡先（6人目）'!B10</f>
        <v>0</v>
      </c>
      <c r="C12" s="583">
        <f t="shared" ref="C12:C26" si="0">B12</f>
        <v>0</v>
      </c>
      <c r="D12" s="1257" t="str">
        <f>'⑩-1出張業務日程表、緊急連絡先（6人目）'!D10</f>
        <v>成田発（11:00）→クアラルンプール着（16:00）（JL001）</v>
      </c>
      <c r="E12" s="1257"/>
      <c r="F12" s="1257"/>
      <c r="G12" s="1257"/>
      <c r="H12" s="1257"/>
      <c r="I12" s="1257"/>
      <c r="J12" s="1257"/>
      <c r="K12" s="698"/>
      <c r="L12" s="698"/>
    </row>
    <row r="13" spans="1:19" ht="23.25" customHeight="1">
      <c r="A13" s="496">
        <v>2</v>
      </c>
      <c r="B13" s="697">
        <f>B12+1</f>
        <v>1</v>
      </c>
      <c r="C13" s="583">
        <f t="shared" si="0"/>
        <v>1</v>
      </c>
      <c r="D13" s="1257" t="str">
        <f>'⑩-1出張業務日程表、緊急連絡先（6人目）'!D11</f>
        <v>研修1日目</v>
      </c>
      <c r="E13" s="1257"/>
      <c r="F13" s="1257"/>
      <c r="G13" s="1257"/>
      <c r="H13" s="1257"/>
      <c r="I13" s="1257"/>
      <c r="J13" s="1257"/>
      <c r="K13" s="698"/>
      <c r="L13" s="698"/>
    </row>
    <row r="14" spans="1:19" ht="23.25" customHeight="1">
      <c r="A14" s="496">
        <v>3</v>
      </c>
      <c r="B14" s="697">
        <f t="shared" ref="B14:B26" si="1">B13+1</f>
        <v>2</v>
      </c>
      <c r="C14" s="583">
        <f t="shared" si="0"/>
        <v>2</v>
      </c>
      <c r="D14" s="1257" t="str">
        <f>'⑩-1出張業務日程表、緊急連絡先（6人目）'!D12</f>
        <v>研修2日目</v>
      </c>
      <c r="E14" s="1257"/>
      <c r="F14" s="1257"/>
      <c r="G14" s="1257"/>
      <c r="H14" s="1257"/>
      <c r="I14" s="1257"/>
      <c r="J14" s="1257"/>
      <c r="K14" s="698"/>
      <c r="L14" s="698"/>
    </row>
    <row r="15" spans="1:19" ht="23.25" customHeight="1">
      <c r="A15" s="496">
        <v>4</v>
      </c>
      <c r="B15" s="697">
        <f t="shared" si="1"/>
        <v>3</v>
      </c>
      <c r="C15" s="583">
        <f t="shared" si="0"/>
        <v>3</v>
      </c>
      <c r="D15" s="1257" t="str">
        <f>'⑩-1出張業務日程表、緊急連絡先（6人目）'!D13</f>
        <v>研修3日目</v>
      </c>
      <c r="E15" s="1257"/>
      <c r="F15" s="1257"/>
      <c r="G15" s="1257"/>
      <c r="H15" s="1257"/>
      <c r="I15" s="1257"/>
      <c r="J15" s="1257"/>
      <c r="K15" s="698"/>
      <c r="L15" s="698"/>
    </row>
    <row r="16" spans="1:19" ht="23.25" customHeight="1">
      <c r="A16" s="496">
        <v>5</v>
      </c>
      <c r="B16" s="697">
        <f t="shared" si="1"/>
        <v>4</v>
      </c>
      <c r="C16" s="583">
        <f t="shared" si="0"/>
        <v>4</v>
      </c>
      <c r="D16" s="1257" t="str">
        <f>'⑩-1出張業務日程表、緊急連絡先（6人目）'!D14</f>
        <v>休み</v>
      </c>
      <c r="E16" s="1257"/>
      <c r="F16" s="1257"/>
      <c r="G16" s="1257"/>
      <c r="H16" s="1257"/>
      <c r="I16" s="1257"/>
      <c r="J16" s="1257"/>
      <c r="K16" s="698"/>
      <c r="L16" s="698"/>
    </row>
    <row r="17" spans="1:12" ht="23.25" customHeight="1">
      <c r="A17" s="496">
        <v>6</v>
      </c>
      <c r="B17" s="697">
        <f t="shared" si="1"/>
        <v>5</v>
      </c>
      <c r="C17" s="583">
        <f t="shared" si="0"/>
        <v>5</v>
      </c>
      <c r="D17" s="1257" t="str">
        <f>'⑩-1出張業務日程表、緊急連絡先（6人目）'!D15</f>
        <v>休み</v>
      </c>
      <c r="E17" s="1257"/>
      <c r="F17" s="1257"/>
      <c r="G17" s="1257"/>
      <c r="H17" s="1257"/>
      <c r="I17" s="1257"/>
      <c r="J17" s="1257"/>
      <c r="K17" s="698"/>
      <c r="L17" s="698"/>
    </row>
    <row r="18" spans="1:12" ht="23.25" customHeight="1">
      <c r="A18" s="496">
        <v>7</v>
      </c>
      <c r="B18" s="697">
        <f t="shared" si="1"/>
        <v>6</v>
      </c>
      <c r="C18" s="583">
        <f t="shared" si="0"/>
        <v>6</v>
      </c>
      <c r="D18" s="1257" t="str">
        <f>'⑩-1出張業務日程表、緊急連絡先（6人目）'!D16</f>
        <v>研修4日目</v>
      </c>
      <c r="E18" s="1257"/>
      <c r="F18" s="1257"/>
      <c r="G18" s="1257"/>
      <c r="H18" s="1257"/>
      <c r="I18" s="1257"/>
      <c r="J18" s="1257"/>
      <c r="K18" s="698"/>
      <c r="L18" s="698"/>
    </row>
    <row r="19" spans="1:12" ht="23.25" customHeight="1">
      <c r="A19" s="496">
        <v>8</v>
      </c>
      <c r="B19" s="697">
        <f t="shared" si="1"/>
        <v>7</v>
      </c>
      <c r="C19" s="583">
        <f t="shared" si="0"/>
        <v>7</v>
      </c>
      <c r="D19" s="1257" t="str">
        <f>'⑩-1出張業務日程表、緊急連絡先（6人目）'!D17</f>
        <v>研修5日目</v>
      </c>
      <c r="E19" s="1257"/>
      <c r="F19" s="1257"/>
      <c r="G19" s="1257"/>
      <c r="H19" s="1257"/>
      <c r="I19" s="1257"/>
      <c r="J19" s="1257"/>
      <c r="K19" s="698"/>
      <c r="L19" s="698"/>
    </row>
    <row r="20" spans="1:12" ht="23.25" customHeight="1">
      <c r="A20" s="496">
        <v>9</v>
      </c>
      <c r="B20" s="697">
        <f t="shared" si="1"/>
        <v>8</v>
      </c>
      <c r="C20" s="583">
        <f t="shared" si="0"/>
        <v>8</v>
      </c>
      <c r="D20" s="1257" t="str">
        <f>'⑩-1出張業務日程表、緊急連絡先（6人目）'!D18</f>
        <v>研修6日目</v>
      </c>
      <c r="E20" s="1257"/>
      <c r="F20" s="1257"/>
      <c r="G20" s="1257"/>
      <c r="H20" s="1257"/>
      <c r="I20" s="1257"/>
      <c r="J20" s="1257"/>
      <c r="K20" s="698"/>
      <c r="L20" s="698"/>
    </row>
    <row r="21" spans="1:12" ht="23.25" customHeight="1">
      <c r="A21" s="496">
        <v>10</v>
      </c>
      <c r="B21" s="697">
        <f t="shared" si="1"/>
        <v>9</v>
      </c>
      <c r="C21" s="583">
        <f t="shared" si="0"/>
        <v>9</v>
      </c>
      <c r="D21" s="1257" t="str">
        <f>'⑩-1出張業務日程表、緊急連絡先（6人目）'!D19</f>
        <v>クアラルンプール発（11:30）→成田着（17:00）（JL100)</v>
      </c>
      <c r="E21" s="1257"/>
      <c r="F21" s="1257"/>
      <c r="G21" s="1257"/>
      <c r="H21" s="1257"/>
      <c r="I21" s="1257"/>
      <c r="J21" s="1257"/>
      <c r="K21" s="698"/>
      <c r="L21" s="698"/>
    </row>
    <row r="22" spans="1:12" ht="23.25" hidden="1" customHeight="1">
      <c r="A22" s="496">
        <v>11</v>
      </c>
      <c r="B22" s="697">
        <f t="shared" si="1"/>
        <v>10</v>
      </c>
      <c r="C22" s="583">
        <f t="shared" si="0"/>
        <v>10</v>
      </c>
      <c r="D22" s="1257">
        <f>'⑩-1出張業務日程表、緊急連絡先（6人目）'!D20</f>
        <v>0</v>
      </c>
      <c r="E22" s="1257"/>
      <c r="F22" s="1257"/>
      <c r="G22" s="1257"/>
      <c r="H22" s="1257"/>
      <c r="I22" s="1257"/>
      <c r="J22" s="1257"/>
      <c r="K22" s="698"/>
      <c r="L22" s="698"/>
    </row>
    <row r="23" spans="1:12" ht="23.25" hidden="1" customHeight="1">
      <c r="A23" s="496">
        <v>12</v>
      </c>
      <c r="B23" s="697">
        <f t="shared" si="1"/>
        <v>11</v>
      </c>
      <c r="C23" s="583">
        <f t="shared" si="0"/>
        <v>11</v>
      </c>
      <c r="D23" s="1257">
        <f>'⑩-1出張業務日程表、緊急連絡先（6人目）'!D21</f>
        <v>0</v>
      </c>
      <c r="E23" s="1257"/>
      <c r="F23" s="1257"/>
      <c r="G23" s="1257"/>
      <c r="H23" s="1257"/>
      <c r="I23" s="1257"/>
      <c r="J23" s="1257"/>
      <c r="K23" s="698"/>
      <c r="L23" s="698"/>
    </row>
    <row r="24" spans="1:12" ht="23.25" hidden="1" customHeight="1">
      <c r="A24" s="496">
        <v>13</v>
      </c>
      <c r="B24" s="697">
        <f t="shared" si="1"/>
        <v>12</v>
      </c>
      <c r="C24" s="583">
        <f t="shared" si="0"/>
        <v>12</v>
      </c>
      <c r="D24" s="1257">
        <f>'⑩-1出張業務日程表、緊急連絡先（6人目）'!D22</f>
        <v>0</v>
      </c>
      <c r="E24" s="1257"/>
      <c r="F24" s="1257"/>
      <c r="G24" s="1257"/>
      <c r="H24" s="1257"/>
      <c r="I24" s="1257"/>
      <c r="J24" s="1257"/>
      <c r="K24" s="698"/>
      <c r="L24" s="698"/>
    </row>
    <row r="25" spans="1:12" ht="23.25" hidden="1" customHeight="1">
      <c r="A25" s="496">
        <v>14</v>
      </c>
      <c r="B25" s="697">
        <f t="shared" si="1"/>
        <v>13</v>
      </c>
      <c r="C25" s="583">
        <f t="shared" si="0"/>
        <v>13</v>
      </c>
      <c r="D25" s="1257">
        <f>'⑩-1出張業務日程表、緊急連絡先（6人目）'!D23</f>
        <v>0</v>
      </c>
      <c r="E25" s="1257"/>
      <c r="F25" s="1257"/>
      <c r="G25" s="1257"/>
      <c r="H25" s="1257"/>
      <c r="I25" s="1257"/>
      <c r="J25" s="1257"/>
      <c r="K25" s="698"/>
      <c r="L25" s="698"/>
    </row>
    <row r="26" spans="1:12" ht="23.25" hidden="1" customHeight="1">
      <c r="A26" s="496">
        <v>15</v>
      </c>
      <c r="B26" s="697">
        <f t="shared" si="1"/>
        <v>14</v>
      </c>
      <c r="C26" s="583">
        <f t="shared" si="0"/>
        <v>14</v>
      </c>
      <c r="D26" s="1257">
        <f>'⑩-1出張業務日程表、緊急連絡先（6人目）'!D24</f>
        <v>0</v>
      </c>
      <c r="E26" s="1257"/>
      <c r="F26" s="1257"/>
      <c r="G26" s="1257"/>
      <c r="H26" s="1257"/>
      <c r="I26" s="1257"/>
      <c r="J26" s="1257"/>
      <c r="K26" s="698"/>
      <c r="L26" s="698"/>
    </row>
    <row r="27" spans="1:12" ht="23.25" customHeight="1">
      <c r="D27" s="499"/>
      <c r="E27" s="499"/>
      <c r="F27" s="499"/>
      <c r="J27" s="500" t="s">
        <v>100</v>
      </c>
      <c r="K27" s="699">
        <f>SUM(K12:K26)</f>
        <v>0</v>
      </c>
      <c r="L27" s="699">
        <f>SUM(L12:L26)</f>
        <v>0</v>
      </c>
    </row>
    <row r="29" spans="1:12" ht="23.25" customHeight="1">
      <c r="K29" s="830" t="s">
        <v>378</v>
      </c>
      <c r="L29" s="830"/>
    </row>
    <row r="30" spans="1:12" ht="23.25" customHeight="1">
      <c r="K30" s="1646">
        <f>SUM(K27:L27)</f>
        <v>0</v>
      </c>
      <c r="L30" s="1647"/>
    </row>
  </sheetData>
  <mergeCells count="23">
    <mergeCell ref="D24:J24"/>
    <mergeCell ref="D25:J25"/>
    <mergeCell ref="D26:J26"/>
    <mergeCell ref="K29:L29"/>
    <mergeCell ref="K30:L30"/>
    <mergeCell ref="D23:J23"/>
    <mergeCell ref="D12:J12"/>
    <mergeCell ref="D13:J13"/>
    <mergeCell ref="D14:J14"/>
    <mergeCell ref="D15:J15"/>
    <mergeCell ref="D16:J16"/>
    <mergeCell ref="D17:J17"/>
    <mergeCell ref="D18:J18"/>
    <mergeCell ref="D19:J19"/>
    <mergeCell ref="D20:J20"/>
    <mergeCell ref="D21:J21"/>
    <mergeCell ref="D22:J22"/>
    <mergeCell ref="A2:L2"/>
    <mergeCell ref="F3:H3"/>
    <mergeCell ref="I5:L5"/>
    <mergeCell ref="I7:L7"/>
    <mergeCell ref="B11:C11"/>
    <mergeCell ref="D11:J11"/>
  </mergeCells>
  <phoneticPr fontId="1"/>
  <dataValidations count="1">
    <dataValidation type="list" allowBlank="1" showInputMessage="1" showErrorMessage="1" sqref="I7:L7" xr:uid="{DDC6FA83-FF26-4010-B8D7-45BF918FF49E}">
      <formula1>$S$2:$S$4</formula1>
    </dataValidation>
  </dataValidations>
  <printOptions horizontalCentered="1"/>
  <pageMargins left="0.51181102362204722" right="0.51181102362204722" top="0.74803149606299213" bottom="0.55118110236220474" header="0.31496062992125984" footer="0.31496062992125984"/>
  <pageSetup paperSize="9" scale="95" orientation="portrait" blackAndWhite="1" r:id="rId1"/>
  <drawing r:id="rId2"/>
  <legacyDrawing r:id="rId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42">
    <tabColor theme="9" tint="0.59999389629810485"/>
  </sheetPr>
  <dimension ref="A1:M55"/>
  <sheetViews>
    <sheetView showGridLines="0" showZeros="0" view="pageBreakPreview" zoomScaleNormal="100" zoomScaleSheetLayoutView="100" workbookViewId="0">
      <selection activeCell="A3" sqref="A3:M3"/>
    </sheetView>
  </sheetViews>
  <sheetFormatPr defaultColWidth="9" defaultRowHeight="17.25" customHeight="1"/>
  <cols>
    <col min="1" max="1" width="3.75" style="93" bestFit="1" customWidth="1"/>
    <col min="2" max="2" width="31.625" style="93" customWidth="1"/>
    <col min="3" max="3" width="33.75" style="93" customWidth="1"/>
    <col min="4" max="6" width="11" style="93" customWidth="1"/>
    <col min="7" max="13" width="11" style="93" hidden="1" customWidth="1"/>
    <col min="14" max="16384" width="9" style="93"/>
  </cols>
  <sheetData>
    <row r="1" spans="1:13" ht="17.25" customHeight="1">
      <c r="A1" s="3" t="s">
        <v>380</v>
      </c>
    </row>
    <row r="2" spans="1:13" ht="17.25" customHeight="1">
      <c r="A2" s="1652" t="s">
        <v>381</v>
      </c>
      <c r="B2" s="1652"/>
      <c r="C2" s="1652"/>
      <c r="D2" s="1652"/>
      <c r="E2" s="1652"/>
      <c r="F2" s="1652"/>
      <c r="G2" s="1652"/>
      <c r="H2" s="1652"/>
      <c r="I2" s="1652"/>
      <c r="J2" s="1652"/>
      <c r="K2" s="1652"/>
      <c r="L2" s="1652"/>
      <c r="M2" s="1652"/>
    </row>
    <row r="3" spans="1:13" ht="17.25" customHeight="1">
      <c r="A3" s="1652" t="s">
        <v>384</v>
      </c>
      <c r="B3" s="1652"/>
      <c r="C3" s="1652"/>
      <c r="D3" s="1652"/>
      <c r="E3" s="1652"/>
      <c r="F3" s="1652"/>
      <c r="G3" s="1652"/>
      <c r="H3" s="1652"/>
      <c r="I3" s="1652"/>
      <c r="J3" s="1652"/>
      <c r="K3" s="1652"/>
      <c r="L3" s="1652"/>
      <c r="M3" s="1652"/>
    </row>
    <row r="5" spans="1:13" ht="21" customHeight="1" thickBot="1">
      <c r="A5" s="167" t="s">
        <v>382</v>
      </c>
      <c r="B5" s="167" t="s">
        <v>422</v>
      </c>
      <c r="C5" s="167" t="s">
        <v>383</v>
      </c>
      <c r="D5" s="704">
        <f>'⑮海外研修実施結果（報告書）'!B13</f>
        <v>45839</v>
      </c>
      <c r="E5" s="704">
        <f>D5+1</f>
        <v>45840</v>
      </c>
      <c r="F5" s="704">
        <f>E5+1</f>
        <v>45841</v>
      </c>
      <c r="G5" s="705">
        <f t="shared" ref="G5:J5" si="0">F5+1</f>
        <v>45842</v>
      </c>
      <c r="H5" s="705">
        <f t="shared" si="0"/>
        <v>45843</v>
      </c>
      <c r="I5" s="705">
        <f t="shared" si="0"/>
        <v>45844</v>
      </c>
      <c r="J5" s="705">
        <f t="shared" si="0"/>
        <v>45845</v>
      </c>
      <c r="K5" s="705">
        <f>J5+1</f>
        <v>45846</v>
      </c>
      <c r="L5" s="705">
        <f>K5+1</f>
        <v>45847</v>
      </c>
      <c r="M5" s="705">
        <f>L5+1</f>
        <v>45848</v>
      </c>
    </row>
    <row r="6" spans="1:13" ht="21" customHeight="1" thickTop="1">
      <c r="A6" s="166">
        <v>1</v>
      </c>
      <c r="B6" s="700" t="str">
        <f>'⑯研修生名簿（実績）'!B6&amp;'⑯研修生名簿（実績）'!C6</f>
        <v/>
      </c>
      <c r="C6" s="701">
        <f>'⑯研修生名簿（実績）'!F6</f>
        <v>0</v>
      </c>
      <c r="D6" s="706"/>
      <c r="E6" s="706"/>
      <c r="F6" s="706"/>
      <c r="G6" s="707"/>
      <c r="H6" s="707"/>
      <c r="I6" s="707"/>
      <c r="J6" s="707"/>
      <c r="K6" s="707"/>
      <c r="L6" s="707"/>
      <c r="M6" s="707"/>
    </row>
    <row r="7" spans="1:13" ht="21" customHeight="1">
      <c r="A7" s="95">
        <v>2</v>
      </c>
      <c r="B7" s="702" t="str">
        <f>'⑯研修生名簿（実績）'!B7&amp;'⑯研修生名簿（実績）'!C7</f>
        <v/>
      </c>
      <c r="C7" s="703">
        <f>'⑯研修生名簿（実績）'!F7</f>
        <v>0</v>
      </c>
      <c r="D7" s="708"/>
      <c r="E7" s="708"/>
      <c r="F7" s="708"/>
      <c r="G7" s="707"/>
      <c r="H7" s="707"/>
      <c r="I7" s="707"/>
      <c r="J7" s="707"/>
      <c r="K7" s="707"/>
      <c r="L7" s="707"/>
      <c r="M7" s="707"/>
    </row>
    <row r="8" spans="1:13" ht="21" customHeight="1">
      <c r="A8" s="95">
        <v>3</v>
      </c>
      <c r="B8" s="702" t="str">
        <f>'⑯研修生名簿（実績）'!B8&amp;'⑯研修生名簿（実績）'!C8</f>
        <v/>
      </c>
      <c r="C8" s="703">
        <f>'⑯研修生名簿（実績）'!F8</f>
        <v>0</v>
      </c>
      <c r="D8" s="708"/>
      <c r="E8" s="708"/>
      <c r="F8" s="708"/>
      <c r="G8" s="707"/>
      <c r="H8" s="707"/>
      <c r="I8" s="707"/>
      <c r="J8" s="707"/>
      <c r="K8" s="707"/>
      <c r="L8" s="707"/>
      <c r="M8" s="707"/>
    </row>
    <row r="9" spans="1:13" ht="21" customHeight="1">
      <c r="A9" s="95">
        <v>4</v>
      </c>
      <c r="B9" s="702" t="str">
        <f>'⑯研修生名簿（実績）'!B9&amp;'⑯研修生名簿（実績）'!C9</f>
        <v/>
      </c>
      <c r="C9" s="703">
        <f>'⑯研修生名簿（実績）'!F9</f>
        <v>0</v>
      </c>
      <c r="D9" s="708"/>
      <c r="E9" s="708"/>
      <c r="F9" s="708"/>
      <c r="G9" s="707"/>
      <c r="H9" s="707"/>
      <c r="I9" s="707"/>
      <c r="J9" s="707"/>
      <c r="K9" s="707"/>
      <c r="L9" s="707"/>
      <c r="M9" s="707"/>
    </row>
    <row r="10" spans="1:13" ht="21" customHeight="1">
      <c r="A10" s="95">
        <v>5</v>
      </c>
      <c r="B10" s="702" t="str">
        <f>'⑯研修生名簿（実績）'!B10&amp;'⑯研修生名簿（実績）'!C10</f>
        <v/>
      </c>
      <c r="C10" s="703">
        <f>'⑯研修生名簿（実績）'!F10</f>
        <v>0</v>
      </c>
      <c r="D10" s="708"/>
      <c r="E10" s="708"/>
      <c r="F10" s="708"/>
      <c r="G10" s="707"/>
      <c r="H10" s="707"/>
      <c r="I10" s="707"/>
      <c r="J10" s="707"/>
      <c r="K10" s="707"/>
      <c r="L10" s="707"/>
      <c r="M10" s="707"/>
    </row>
    <row r="11" spans="1:13" ht="21" customHeight="1">
      <c r="A11" s="95">
        <v>6</v>
      </c>
      <c r="B11" s="702" t="str">
        <f>'⑯研修生名簿（実績）'!B11&amp;'⑯研修生名簿（実績）'!C11</f>
        <v/>
      </c>
      <c r="C11" s="703">
        <f>'⑯研修生名簿（実績）'!F11</f>
        <v>0</v>
      </c>
      <c r="D11" s="708"/>
      <c r="E11" s="708"/>
      <c r="F11" s="708"/>
      <c r="G11" s="707"/>
      <c r="H11" s="707"/>
      <c r="I11" s="707"/>
      <c r="J11" s="707"/>
      <c r="K11" s="707"/>
      <c r="L11" s="707"/>
      <c r="M11" s="707"/>
    </row>
    <row r="12" spans="1:13" ht="21" customHeight="1">
      <c r="A12" s="95">
        <v>7</v>
      </c>
      <c r="B12" s="702" t="str">
        <f>'⑯研修生名簿（実績）'!B12&amp;'⑯研修生名簿（実績）'!C12</f>
        <v/>
      </c>
      <c r="C12" s="703">
        <f>'⑯研修生名簿（実績）'!F12</f>
        <v>0</v>
      </c>
      <c r="D12" s="708"/>
      <c r="E12" s="708"/>
      <c r="F12" s="708"/>
      <c r="G12" s="707"/>
      <c r="H12" s="707"/>
      <c r="I12" s="707"/>
      <c r="J12" s="707"/>
      <c r="K12" s="707"/>
      <c r="L12" s="707"/>
      <c r="M12" s="707"/>
    </row>
    <row r="13" spans="1:13" ht="21" customHeight="1">
      <c r="A13" s="95">
        <v>8</v>
      </c>
      <c r="B13" s="702" t="str">
        <f>'⑯研修生名簿（実績）'!B13&amp;'⑯研修生名簿（実績）'!C13</f>
        <v/>
      </c>
      <c r="C13" s="703">
        <f>'⑯研修生名簿（実績）'!F13</f>
        <v>0</v>
      </c>
      <c r="D13" s="708"/>
      <c r="E13" s="708"/>
      <c r="F13" s="708"/>
      <c r="G13" s="707"/>
      <c r="H13" s="707"/>
      <c r="I13" s="707"/>
      <c r="J13" s="707"/>
      <c r="K13" s="707"/>
      <c r="L13" s="707"/>
      <c r="M13" s="707"/>
    </row>
    <row r="14" spans="1:13" ht="21" customHeight="1">
      <c r="A14" s="95">
        <v>9</v>
      </c>
      <c r="B14" s="702" t="str">
        <f>'⑯研修生名簿（実績）'!B14&amp;'⑯研修生名簿（実績）'!C14</f>
        <v/>
      </c>
      <c r="C14" s="703">
        <f>'⑯研修生名簿（実績）'!F14</f>
        <v>0</v>
      </c>
      <c r="D14" s="708"/>
      <c r="E14" s="708"/>
      <c r="F14" s="708"/>
      <c r="G14" s="707"/>
      <c r="H14" s="707"/>
      <c r="I14" s="707"/>
      <c r="J14" s="707"/>
      <c r="K14" s="707"/>
      <c r="L14" s="707"/>
      <c r="M14" s="707"/>
    </row>
    <row r="15" spans="1:13" ht="21" customHeight="1">
      <c r="A15" s="95">
        <v>10</v>
      </c>
      <c r="B15" s="702" t="str">
        <f>'⑯研修生名簿（実績）'!B15&amp;'⑯研修生名簿（実績）'!C15</f>
        <v/>
      </c>
      <c r="C15" s="703">
        <f>'⑯研修生名簿（実績）'!F15</f>
        <v>0</v>
      </c>
      <c r="D15" s="708"/>
      <c r="E15" s="708"/>
      <c r="F15" s="708"/>
      <c r="G15" s="707"/>
      <c r="H15" s="707"/>
      <c r="I15" s="707"/>
      <c r="J15" s="707"/>
      <c r="K15" s="707"/>
      <c r="L15" s="707"/>
      <c r="M15" s="707"/>
    </row>
    <row r="16" spans="1:13" ht="21" customHeight="1">
      <c r="A16" s="95">
        <v>11</v>
      </c>
      <c r="B16" s="702" t="str">
        <f>'⑯研修生名簿（実績）'!B16&amp;'⑯研修生名簿（実績）'!C16</f>
        <v/>
      </c>
      <c r="C16" s="703">
        <f>'⑯研修生名簿（実績）'!F16</f>
        <v>0</v>
      </c>
      <c r="D16" s="708"/>
      <c r="E16" s="708"/>
      <c r="F16" s="708"/>
      <c r="G16" s="707"/>
      <c r="H16" s="707"/>
      <c r="I16" s="707"/>
      <c r="J16" s="707"/>
      <c r="K16" s="707"/>
      <c r="L16" s="707"/>
      <c r="M16" s="707"/>
    </row>
    <row r="17" spans="1:13" ht="21" customHeight="1">
      <c r="A17" s="95">
        <v>12</v>
      </c>
      <c r="B17" s="702" t="str">
        <f>'⑯研修生名簿（実績）'!B17&amp;'⑯研修生名簿（実績）'!C17</f>
        <v/>
      </c>
      <c r="C17" s="703">
        <f>'⑯研修生名簿（実績）'!F17</f>
        <v>0</v>
      </c>
      <c r="D17" s="708"/>
      <c r="E17" s="708"/>
      <c r="F17" s="708"/>
      <c r="G17" s="707"/>
      <c r="H17" s="707"/>
      <c r="I17" s="707"/>
      <c r="J17" s="707"/>
      <c r="K17" s="707"/>
      <c r="L17" s="707"/>
      <c r="M17" s="707"/>
    </row>
    <row r="18" spans="1:13" ht="21" customHeight="1">
      <c r="A18" s="95">
        <v>13</v>
      </c>
      <c r="B18" s="702" t="str">
        <f>'⑯研修生名簿（実績）'!B18&amp;'⑯研修生名簿（実績）'!C18</f>
        <v/>
      </c>
      <c r="C18" s="703">
        <f>'⑯研修生名簿（実績）'!F18</f>
        <v>0</v>
      </c>
      <c r="D18" s="708"/>
      <c r="E18" s="708"/>
      <c r="F18" s="708"/>
      <c r="G18" s="707"/>
      <c r="H18" s="707"/>
      <c r="I18" s="707"/>
      <c r="J18" s="707"/>
      <c r="K18" s="707"/>
      <c r="L18" s="707"/>
      <c r="M18" s="707"/>
    </row>
    <row r="19" spans="1:13" ht="21" customHeight="1">
      <c r="A19" s="95">
        <v>14</v>
      </c>
      <c r="B19" s="702" t="str">
        <f>'⑯研修生名簿（実績）'!B19&amp;'⑯研修生名簿（実績）'!C19</f>
        <v/>
      </c>
      <c r="C19" s="703">
        <f>'⑯研修生名簿（実績）'!F19</f>
        <v>0</v>
      </c>
      <c r="D19" s="708"/>
      <c r="E19" s="708"/>
      <c r="F19" s="708"/>
      <c r="G19" s="707"/>
      <c r="H19" s="707"/>
      <c r="I19" s="707"/>
      <c r="J19" s="707"/>
      <c r="K19" s="707"/>
      <c r="L19" s="707"/>
      <c r="M19" s="707"/>
    </row>
    <row r="20" spans="1:13" ht="21" customHeight="1">
      <c r="A20" s="95">
        <v>15</v>
      </c>
      <c r="B20" s="702" t="str">
        <f>'⑯研修生名簿（実績）'!B20&amp;'⑯研修生名簿（実績）'!C20</f>
        <v/>
      </c>
      <c r="C20" s="703">
        <f>'⑯研修生名簿（実績）'!F20</f>
        <v>0</v>
      </c>
      <c r="D20" s="708"/>
      <c r="E20" s="708"/>
      <c r="F20" s="708"/>
      <c r="G20" s="707"/>
      <c r="H20" s="707"/>
      <c r="I20" s="707"/>
      <c r="J20" s="707"/>
      <c r="K20" s="707"/>
      <c r="L20" s="707"/>
      <c r="M20" s="707"/>
    </row>
    <row r="21" spans="1:13" ht="21" customHeight="1">
      <c r="A21" s="95">
        <v>16</v>
      </c>
      <c r="B21" s="702" t="str">
        <f>'⑯研修生名簿（実績）'!B21&amp;'⑯研修生名簿（実績）'!C21</f>
        <v/>
      </c>
      <c r="C21" s="703">
        <f>'⑯研修生名簿（実績）'!F21</f>
        <v>0</v>
      </c>
      <c r="D21" s="708"/>
      <c r="E21" s="708"/>
      <c r="F21" s="708"/>
      <c r="G21" s="707"/>
      <c r="H21" s="707"/>
      <c r="I21" s="707"/>
      <c r="J21" s="707"/>
      <c r="K21" s="707"/>
      <c r="L21" s="707"/>
      <c r="M21" s="707"/>
    </row>
    <row r="22" spans="1:13" ht="21" customHeight="1">
      <c r="A22" s="95">
        <v>17</v>
      </c>
      <c r="B22" s="702" t="str">
        <f>'⑯研修生名簿（実績）'!B22&amp;'⑯研修生名簿（実績）'!C22</f>
        <v/>
      </c>
      <c r="C22" s="703">
        <f>'⑯研修生名簿（実績）'!F22</f>
        <v>0</v>
      </c>
      <c r="D22" s="708"/>
      <c r="E22" s="708"/>
      <c r="F22" s="708"/>
      <c r="G22" s="707"/>
      <c r="H22" s="707"/>
      <c r="I22" s="707"/>
      <c r="J22" s="707"/>
      <c r="K22" s="707"/>
      <c r="L22" s="707"/>
      <c r="M22" s="707"/>
    </row>
    <row r="23" spans="1:13" ht="21" customHeight="1">
      <c r="A23" s="95">
        <v>18</v>
      </c>
      <c r="B23" s="702" t="str">
        <f>'⑯研修生名簿（実績）'!B23&amp;'⑯研修生名簿（実績）'!C23</f>
        <v/>
      </c>
      <c r="C23" s="703">
        <f>'⑯研修生名簿（実績）'!F23</f>
        <v>0</v>
      </c>
      <c r="D23" s="708"/>
      <c r="E23" s="708"/>
      <c r="F23" s="708"/>
      <c r="G23" s="707"/>
      <c r="H23" s="707"/>
      <c r="I23" s="707"/>
      <c r="J23" s="707"/>
      <c r="K23" s="707"/>
      <c r="L23" s="707"/>
      <c r="M23" s="707"/>
    </row>
    <row r="24" spans="1:13" ht="21" customHeight="1">
      <c r="A24" s="95">
        <v>19</v>
      </c>
      <c r="B24" s="702" t="str">
        <f>'⑯研修生名簿（実績）'!B24&amp;'⑯研修生名簿（実績）'!C24</f>
        <v/>
      </c>
      <c r="C24" s="703">
        <f>'⑯研修生名簿（実績）'!F24</f>
        <v>0</v>
      </c>
      <c r="D24" s="708"/>
      <c r="E24" s="708"/>
      <c r="F24" s="708"/>
      <c r="G24" s="707"/>
      <c r="H24" s="707"/>
      <c r="I24" s="707"/>
      <c r="J24" s="707"/>
      <c r="K24" s="707"/>
      <c r="L24" s="707"/>
      <c r="M24" s="707"/>
    </row>
    <row r="25" spans="1:13" ht="21" customHeight="1">
      <c r="A25" s="95">
        <v>20</v>
      </c>
      <c r="B25" s="702" t="str">
        <f>'⑯研修生名簿（実績）'!B25&amp;'⑯研修生名簿（実績）'!C25</f>
        <v/>
      </c>
      <c r="C25" s="703">
        <f>'⑯研修生名簿（実績）'!F25</f>
        <v>0</v>
      </c>
      <c r="D25" s="708"/>
      <c r="E25" s="708"/>
      <c r="F25" s="708"/>
      <c r="G25" s="707"/>
      <c r="H25" s="707"/>
      <c r="I25" s="707"/>
      <c r="J25" s="707"/>
      <c r="K25" s="707"/>
      <c r="L25" s="707"/>
      <c r="M25" s="707"/>
    </row>
    <row r="26" spans="1:13" ht="21" customHeight="1">
      <c r="A26" s="95">
        <v>21</v>
      </c>
      <c r="B26" s="702" t="str">
        <f>'⑯研修生名簿（実績）'!B26&amp;'⑯研修生名簿（実績）'!C26</f>
        <v/>
      </c>
      <c r="C26" s="703">
        <f>'⑯研修生名簿（実績）'!F26</f>
        <v>0</v>
      </c>
      <c r="D26" s="708"/>
      <c r="E26" s="708"/>
      <c r="F26" s="708"/>
      <c r="G26" s="707"/>
      <c r="H26" s="707"/>
      <c r="I26" s="707"/>
      <c r="J26" s="707"/>
      <c r="K26" s="707"/>
      <c r="L26" s="707"/>
      <c r="M26" s="707"/>
    </row>
    <row r="27" spans="1:13" ht="21" customHeight="1">
      <c r="A27" s="95">
        <v>22</v>
      </c>
      <c r="B27" s="702" t="str">
        <f>'⑯研修生名簿（実績）'!B27&amp;'⑯研修生名簿（実績）'!C27</f>
        <v/>
      </c>
      <c r="C27" s="703">
        <f>'⑯研修生名簿（実績）'!F27</f>
        <v>0</v>
      </c>
      <c r="D27" s="708"/>
      <c r="E27" s="708"/>
      <c r="F27" s="708"/>
      <c r="G27" s="707"/>
      <c r="H27" s="707"/>
      <c r="I27" s="707"/>
      <c r="J27" s="707"/>
      <c r="K27" s="707"/>
      <c r="L27" s="707"/>
      <c r="M27" s="707"/>
    </row>
    <row r="28" spans="1:13" ht="21" customHeight="1">
      <c r="A28" s="95">
        <v>23</v>
      </c>
      <c r="B28" s="702" t="str">
        <f>'⑯研修生名簿（実績）'!B28&amp;'⑯研修生名簿（実績）'!C28</f>
        <v/>
      </c>
      <c r="C28" s="703">
        <f>'⑯研修生名簿（実績）'!F28</f>
        <v>0</v>
      </c>
      <c r="D28" s="708"/>
      <c r="E28" s="708"/>
      <c r="F28" s="708"/>
      <c r="G28" s="707"/>
      <c r="H28" s="707"/>
      <c r="I28" s="707"/>
      <c r="J28" s="707"/>
      <c r="K28" s="707"/>
      <c r="L28" s="707"/>
      <c r="M28" s="707"/>
    </row>
    <row r="29" spans="1:13" ht="21" customHeight="1">
      <c r="A29" s="95">
        <v>24</v>
      </c>
      <c r="B29" s="702" t="str">
        <f>'⑯研修生名簿（実績）'!B29&amp;'⑯研修生名簿（実績）'!C29</f>
        <v/>
      </c>
      <c r="C29" s="703">
        <f>'⑯研修生名簿（実績）'!F29</f>
        <v>0</v>
      </c>
      <c r="D29" s="708"/>
      <c r="E29" s="708"/>
      <c r="F29" s="708"/>
      <c r="G29" s="707"/>
      <c r="H29" s="707"/>
      <c r="I29" s="707"/>
      <c r="J29" s="707"/>
      <c r="K29" s="707"/>
      <c r="L29" s="707"/>
      <c r="M29" s="707"/>
    </row>
    <row r="30" spans="1:13" ht="21" customHeight="1">
      <c r="A30" s="95">
        <v>25</v>
      </c>
      <c r="B30" s="702" t="str">
        <f>'⑯研修生名簿（実績）'!B30&amp;'⑯研修生名簿（実績）'!C30</f>
        <v/>
      </c>
      <c r="C30" s="703">
        <f>'⑯研修生名簿（実績）'!F30</f>
        <v>0</v>
      </c>
      <c r="D30" s="708"/>
      <c r="E30" s="708"/>
      <c r="F30" s="708"/>
      <c r="G30" s="707"/>
      <c r="H30" s="707"/>
      <c r="I30" s="707"/>
      <c r="J30" s="707"/>
      <c r="K30" s="707"/>
      <c r="L30" s="707"/>
      <c r="M30" s="707"/>
    </row>
    <row r="31" spans="1:13" ht="21" customHeight="1">
      <c r="A31" s="95">
        <v>26</v>
      </c>
      <c r="B31" s="702" t="str">
        <f>'⑯研修生名簿（実績）'!B31&amp;'⑯研修生名簿（実績）'!C31</f>
        <v/>
      </c>
      <c r="C31" s="703">
        <f>'⑯研修生名簿（実績）'!F31</f>
        <v>0</v>
      </c>
      <c r="D31" s="708"/>
      <c r="E31" s="708"/>
      <c r="F31" s="708"/>
      <c r="G31" s="707"/>
      <c r="H31" s="707"/>
      <c r="I31" s="707"/>
      <c r="J31" s="707"/>
      <c r="K31" s="707"/>
      <c r="L31" s="707"/>
      <c r="M31" s="707"/>
    </row>
    <row r="32" spans="1:13" ht="21" customHeight="1">
      <c r="A32" s="95">
        <v>27</v>
      </c>
      <c r="B32" s="702" t="str">
        <f>'⑯研修生名簿（実績）'!B32&amp;'⑯研修生名簿（実績）'!C32</f>
        <v/>
      </c>
      <c r="C32" s="703">
        <f>'⑯研修生名簿（実績）'!F32</f>
        <v>0</v>
      </c>
      <c r="D32" s="708"/>
      <c r="E32" s="708"/>
      <c r="F32" s="708"/>
      <c r="G32" s="707"/>
      <c r="H32" s="707"/>
      <c r="I32" s="707"/>
      <c r="J32" s="707"/>
      <c r="K32" s="707"/>
      <c r="L32" s="707"/>
      <c r="M32" s="707"/>
    </row>
    <row r="33" spans="1:13" ht="21" customHeight="1">
      <c r="A33" s="95">
        <v>28</v>
      </c>
      <c r="B33" s="702" t="str">
        <f>'⑯研修生名簿（実績）'!B33&amp;'⑯研修生名簿（実績）'!C33</f>
        <v/>
      </c>
      <c r="C33" s="703">
        <f>'⑯研修生名簿（実績）'!F33</f>
        <v>0</v>
      </c>
      <c r="D33" s="708"/>
      <c r="E33" s="708"/>
      <c r="F33" s="708"/>
      <c r="G33" s="707"/>
      <c r="H33" s="707"/>
      <c r="I33" s="707"/>
      <c r="J33" s="707"/>
      <c r="K33" s="707"/>
      <c r="L33" s="707"/>
      <c r="M33" s="707"/>
    </row>
    <row r="34" spans="1:13" ht="21" customHeight="1">
      <c r="A34" s="95">
        <v>29</v>
      </c>
      <c r="B34" s="702" t="str">
        <f>'⑯研修生名簿（実績）'!B34&amp;'⑯研修生名簿（実績）'!C34</f>
        <v/>
      </c>
      <c r="C34" s="703">
        <f>'⑯研修生名簿（実績）'!F34</f>
        <v>0</v>
      </c>
      <c r="D34" s="708"/>
      <c r="E34" s="708"/>
      <c r="F34" s="708"/>
      <c r="G34" s="707"/>
      <c r="H34" s="707"/>
      <c r="I34" s="707"/>
      <c r="J34" s="707"/>
      <c r="K34" s="707"/>
      <c r="L34" s="707"/>
      <c r="M34" s="707"/>
    </row>
    <row r="35" spans="1:13" ht="21" customHeight="1">
      <c r="A35" s="95">
        <v>30</v>
      </c>
      <c r="B35" s="702" t="str">
        <f>'⑯研修生名簿（実績）'!B35&amp;'⑯研修生名簿（実績）'!C35</f>
        <v/>
      </c>
      <c r="C35" s="703">
        <f>'⑯研修生名簿（実績）'!F35</f>
        <v>0</v>
      </c>
      <c r="D35" s="708"/>
      <c r="E35" s="708"/>
      <c r="F35" s="708"/>
      <c r="G35" s="707"/>
      <c r="H35" s="707"/>
      <c r="I35" s="707"/>
      <c r="J35" s="707"/>
      <c r="K35" s="707"/>
      <c r="L35" s="707"/>
      <c r="M35" s="707"/>
    </row>
    <row r="36" spans="1:13" ht="21" hidden="1" customHeight="1">
      <c r="A36" s="95">
        <v>31</v>
      </c>
      <c r="B36" s="102" t="str">
        <f>'⑯研修生名簿（実績）'!B36&amp;'⑯研修生名簿（実績）'!C36</f>
        <v/>
      </c>
      <c r="C36" s="100">
        <f>'⑯研修生名簿（実績）'!F36</f>
        <v>0</v>
      </c>
      <c r="D36" s="97"/>
      <c r="E36" s="97"/>
      <c r="F36" s="97"/>
      <c r="G36" s="96"/>
      <c r="H36" s="96"/>
      <c r="I36" s="96"/>
      <c r="J36" s="96"/>
      <c r="K36" s="96"/>
      <c r="L36" s="96"/>
      <c r="M36" s="96"/>
    </row>
    <row r="37" spans="1:13" ht="21" hidden="1" customHeight="1">
      <c r="A37" s="95">
        <v>32</v>
      </c>
      <c r="B37" s="102" t="str">
        <f>'⑯研修生名簿（実績）'!B37&amp;'⑯研修生名簿（実績）'!C37</f>
        <v/>
      </c>
      <c r="C37" s="100">
        <f>'⑯研修生名簿（実績）'!F37</f>
        <v>0</v>
      </c>
      <c r="D37" s="97"/>
      <c r="E37" s="97"/>
      <c r="F37" s="97"/>
      <c r="G37" s="96"/>
      <c r="H37" s="96"/>
      <c r="I37" s="96"/>
      <c r="J37" s="96"/>
      <c r="K37" s="96"/>
      <c r="L37" s="96"/>
      <c r="M37" s="96"/>
    </row>
    <row r="38" spans="1:13" ht="21" hidden="1" customHeight="1">
      <c r="A38" s="95">
        <v>33</v>
      </c>
      <c r="B38" s="102" t="str">
        <f>'⑯研修生名簿（実績）'!B38&amp;'⑯研修生名簿（実績）'!C38</f>
        <v/>
      </c>
      <c r="C38" s="100">
        <f>'⑯研修生名簿（実績）'!F38</f>
        <v>0</v>
      </c>
      <c r="D38" s="97"/>
      <c r="E38" s="97"/>
      <c r="F38" s="97"/>
      <c r="G38" s="96"/>
      <c r="H38" s="96"/>
      <c r="I38" s="96"/>
      <c r="J38" s="96"/>
      <c r="K38" s="96"/>
      <c r="L38" s="96"/>
      <c r="M38" s="96"/>
    </row>
    <row r="39" spans="1:13" ht="21" hidden="1" customHeight="1">
      <c r="A39" s="95">
        <v>34</v>
      </c>
      <c r="B39" s="102" t="str">
        <f>'⑯研修生名簿（実績）'!B39&amp;'⑯研修生名簿（実績）'!C39</f>
        <v/>
      </c>
      <c r="C39" s="100">
        <f>'⑯研修生名簿（実績）'!F39</f>
        <v>0</v>
      </c>
      <c r="D39" s="97"/>
      <c r="E39" s="97"/>
      <c r="F39" s="97"/>
      <c r="G39" s="96"/>
      <c r="H39" s="96"/>
      <c r="I39" s="96"/>
      <c r="J39" s="96"/>
      <c r="K39" s="96"/>
      <c r="L39" s="96"/>
      <c r="M39" s="96"/>
    </row>
    <row r="40" spans="1:13" ht="21" hidden="1" customHeight="1">
      <c r="A40" s="95">
        <v>35</v>
      </c>
      <c r="B40" s="102" t="str">
        <f>'⑯研修生名簿（実績）'!B40&amp;'⑯研修生名簿（実績）'!C40</f>
        <v/>
      </c>
      <c r="C40" s="100">
        <f>'⑯研修生名簿（実績）'!F40</f>
        <v>0</v>
      </c>
      <c r="D40" s="97"/>
      <c r="E40" s="97"/>
      <c r="F40" s="97"/>
      <c r="G40" s="96"/>
      <c r="H40" s="96"/>
      <c r="I40" s="96"/>
      <c r="J40" s="96"/>
      <c r="K40" s="96"/>
      <c r="L40" s="96"/>
      <c r="M40" s="96"/>
    </row>
    <row r="41" spans="1:13" ht="21" hidden="1" customHeight="1">
      <c r="A41" s="95">
        <v>36</v>
      </c>
      <c r="B41" s="102" t="str">
        <f>'⑯研修生名簿（実績）'!B41&amp;'⑯研修生名簿（実績）'!C41</f>
        <v/>
      </c>
      <c r="C41" s="100">
        <f>'⑯研修生名簿（実績）'!F41</f>
        <v>0</v>
      </c>
      <c r="D41" s="97"/>
      <c r="E41" s="97"/>
      <c r="F41" s="97"/>
      <c r="G41" s="96"/>
      <c r="H41" s="96"/>
      <c r="I41" s="96"/>
      <c r="J41" s="96"/>
      <c r="K41" s="96"/>
      <c r="L41" s="96"/>
      <c r="M41" s="96"/>
    </row>
    <row r="42" spans="1:13" ht="21" hidden="1" customHeight="1">
      <c r="A42" s="95">
        <v>37</v>
      </c>
      <c r="B42" s="102" t="str">
        <f>'⑯研修生名簿（実績）'!B42&amp;'⑯研修生名簿（実績）'!C42</f>
        <v/>
      </c>
      <c r="C42" s="100">
        <f>'⑯研修生名簿（実績）'!F42</f>
        <v>0</v>
      </c>
      <c r="D42" s="97"/>
      <c r="E42" s="97"/>
      <c r="F42" s="97"/>
      <c r="G42" s="96"/>
      <c r="H42" s="96"/>
      <c r="I42" s="96"/>
      <c r="J42" s="96"/>
      <c r="K42" s="96"/>
      <c r="L42" s="96"/>
      <c r="M42" s="96"/>
    </row>
    <row r="43" spans="1:13" ht="21" hidden="1" customHeight="1">
      <c r="A43" s="95">
        <v>38</v>
      </c>
      <c r="B43" s="102" t="str">
        <f>'⑯研修生名簿（実績）'!B43&amp;'⑯研修生名簿（実績）'!C43</f>
        <v/>
      </c>
      <c r="C43" s="100">
        <f>'⑯研修生名簿（実績）'!F43</f>
        <v>0</v>
      </c>
      <c r="D43" s="97"/>
      <c r="E43" s="97"/>
      <c r="F43" s="97"/>
      <c r="G43" s="96"/>
      <c r="H43" s="96"/>
      <c r="I43" s="96"/>
      <c r="J43" s="96"/>
      <c r="K43" s="96"/>
      <c r="L43" s="96"/>
      <c r="M43" s="96"/>
    </row>
    <row r="44" spans="1:13" ht="21" hidden="1" customHeight="1">
      <c r="A44" s="95">
        <v>39</v>
      </c>
      <c r="B44" s="102" t="str">
        <f>'⑯研修生名簿（実績）'!B44&amp;'⑯研修生名簿（実績）'!C44</f>
        <v/>
      </c>
      <c r="C44" s="100">
        <f>'⑯研修生名簿（実績）'!F44</f>
        <v>0</v>
      </c>
      <c r="D44" s="97"/>
      <c r="E44" s="97"/>
      <c r="F44" s="97"/>
      <c r="G44" s="96"/>
      <c r="H44" s="96"/>
      <c r="I44" s="96"/>
      <c r="J44" s="96"/>
      <c r="K44" s="96"/>
      <c r="L44" s="96"/>
      <c r="M44" s="96"/>
    </row>
    <row r="45" spans="1:13" ht="21" hidden="1" customHeight="1">
      <c r="A45" s="95">
        <v>40</v>
      </c>
      <c r="B45" s="102" t="str">
        <f>'⑯研修生名簿（実績）'!B45&amp;'⑯研修生名簿（実績）'!C45</f>
        <v/>
      </c>
      <c r="C45" s="100">
        <f>'⑯研修生名簿（実績）'!F45</f>
        <v>0</v>
      </c>
      <c r="D45" s="97"/>
      <c r="E45" s="97"/>
      <c r="F45" s="97"/>
      <c r="G45" s="96"/>
      <c r="H45" s="96"/>
      <c r="I45" s="96"/>
      <c r="J45" s="96"/>
      <c r="K45" s="96"/>
      <c r="L45" s="96"/>
      <c r="M45" s="96"/>
    </row>
    <row r="46" spans="1:13" ht="21" hidden="1" customHeight="1">
      <c r="A46" s="95">
        <v>41</v>
      </c>
      <c r="B46" s="102" t="str">
        <f>'⑯研修生名簿（実績）'!B46&amp;'⑯研修生名簿（実績）'!C46</f>
        <v/>
      </c>
      <c r="C46" s="100">
        <f>'⑯研修生名簿（実績）'!F46</f>
        <v>0</v>
      </c>
      <c r="D46" s="97"/>
      <c r="E46" s="97"/>
      <c r="F46" s="97"/>
      <c r="G46" s="96"/>
      <c r="H46" s="96"/>
      <c r="I46" s="96"/>
      <c r="J46" s="96"/>
      <c r="K46" s="96"/>
      <c r="L46" s="96"/>
      <c r="M46" s="96"/>
    </row>
    <row r="47" spans="1:13" ht="21" hidden="1" customHeight="1">
      <c r="A47" s="95">
        <v>42</v>
      </c>
      <c r="B47" s="102" t="str">
        <f>'⑯研修生名簿（実績）'!B47&amp;'⑯研修生名簿（実績）'!C47</f>
        <v/>
      </c>
      <c r="C47" s="100">
        <f>'⑯研修生名簿（実績）'!F47</f>
        <v>0</v>
      </c>
      <c r="D47" s="97"/>
      <c r="E47" s="97"/>
      <c r="F47" s="97"/>
      <c r="G47" s="96"/>
      <c r="H47" s="96"/>
      <c r="I47" s="96"/>
      <c r="J47" s="96"/>
      <c r="K47" s="96"/>
      <c r="L47" s="96"/>
      <c r="M47" s="96"/>
    </row>
    <row r="48" spans="1:13" ht="21" hidden="1" customHeight="1">
      <c r="A48" s="95">
        <v>43</v>
      </c>
      <c r="B48" s="102" t="str">
        <f>'⑯研修生名簿（実績）'!B48&amp;'⑯研修生名簿（実績）'!C48</f>
        <v/>
      </c>
      <c r="C48" s="100">
        <f>'⑯研修生名簿（実績）'!F48</f>
        <v>0</v>
      </c>
      <c r="D48" s="97"/>
      <c r="E48" s="97"/>
      <c r="F48" s="97"/>
      <c r="G48" s="96"/>
      <c r="H48" s="96"/>
      <c r="I48" s="96"/>
      <c r="J48" s="96"/>
      <c r="K48" s="96"/>
      <c r="L48" s="96"/>
      <c r="M48" s="96"/>
    </row>
    <row r="49" spans="1:13" ht="21" hidden="1" customHeight="1">
      <c r="A49" s="95">
        <v>44</v>
      </c>
      <c r="B49" s="102" t="str">
        <f>'⑯研修生名簿（実績）'!B49&amp;'⑯研修生名簿（実績）'!C49</f>
        <v/>
      </c>
      <c r="C49" s="100">
        <f>'⑯研修生名簿（実績）'!F49</f>
        <v>0</v>
      </c>
      <c r="D49" s="97"/>
      <c r="E49" s="97"/>
      <c r="F49" s="97"/>
      <c r="G49" s="96"/>
      <c r="H49" s="96"/>
      <c r="I49" s="96"/>
      <c r="J49" s="96"/>
      <c r="K49" s="96"/>
      <c r="L49" s="96"/>
      <c r="M49" s="96"/>
    </row>
    <row r="50" spans="1:13" ht="21" hidden="1" customHeight="1">
      <c r="A50" s="95">
        <v>45</v>
      </c>
      <c r="B50" s="102" t="str">
        <f>'⑯研修生名簿（実績）'!B50&amp;'⑯研修生名簿（実績）'!C50</f>
        <v/>
      </c>
      <c r="C50" s="100">
        <f>'⑯研修生名簿（実績）'!F50</f>
        <v>0</v>
      </c>
      <c r="D50" s="97"/>
      <c r="E50" s="97"/>
      <c r="F50" s="97"/>
      <c r="G50" s="96"/>
      <c r="H50" s="96"/>
      <c r="I50" s="96"/>
      <c r="J50" s="96"/>
      <c r="K50" s="96"/>
      <c r="L50" s="96"/>
      <c r="M50" s="96"/>
    </row>
    <row r="51" spans="1:13" ht="21" hidden="1" customHeight="1">
      <c r="A51" s="95">
        <v>46</v>
      </c>
      <c r="B51" s="102" t="str">
        <f>'⑯研修生名簿（実績）'!B51&amp;'⑯研修生名簿（実績）'!C51</f>
        <v/>
      </c>
      <c r="C51" s="100">
        <f>'⑯研修生名簿（実績）'!F51</f>
        <v>0</v>
      </c>
      <c r="D51" s="97"/>
      <c r="E51" s="97"/>
      <c r="F51" s="97"/>
      <c r="G51" s="96"/>
      <c r="H51" s="96"/>
      <c r="I51" s="96"/>
      <c r="J51" s="96"/>
      <c r="K51" s="96"/>
      <c r="L51" s="96"/>
      <c r="M51" s="96"/>
    </row>
    <row r="52" spans="1:13" ht="21" hidden="1" customHeight="1">
      <c r="A52" s="95">
        <v>47</v>
      </c>
      <c r="B52" s="102" t="str">
        <f>'⑯研修生名簿（実績）'!B52&amp;'⑯研修生名簿（実績）'!C52</f>
        <v/>
      </c>
      <c r="C52" s="100">
        <f>'⑯研修生名簿（実績）'!F52</f>
        <v>0</v>
      </c>
      <c r="D52" s="97"/>
      <c r="E52" s="97"/>
      <c r="F52" s="97"/>
      <c r="G52" s="96"/>
      <c r="H52" s="96"/>
      <c r="I52" s="96"/>
      <c r="J52" s="96"/>
      <c r="K52" s="96"/>
      <c r="L52" s="96"/>
      <c r="M52" s="96"/>
    </row>
    <row r="53" spans="1:13" ht="21" hidden="1" customHeight="1">
      <c r="A53" s="95">
        <v>48</v>
      </c>
      <c r="B53" s="102" t="str">
        <f>'⑯研修生名簿（実績）'!B53&amp;'⑯研修生名簿（実績）'!C53</f>
        <v/>
      </c>
      <c r="C53" s="100">
        <f>'⑯研修生名簿（実績）'!F53</f>
        <v>0</v>
      </c>
      <c r="D53" s="97"/>
      <c r="E53" s="97"/>
      <c r="F53" s="97"/>
      <c r="G53" s="96"/>
      <c r="H53" s="96"/>
      <c r="I53" s="96"/>
      <c r="J53" s="96"/>
      <c r="K53" s="96"/>
      <c r="L53" s="96"/>
      <c r="M53" s="96"/>
    </row>
    <row r="54" spans="1:13" ht="21" hidden="1" customHeight="1">
      <c r="A54" s="95">
        <v>49</v>
      </c>
      <c r="B54" s="102" t="str">
        <f>'⑯研修生名簿（実績）'!B54&amp;'⑯研修生名簿（実績）'!C54</f>
        <v/>
      </c>
      <c r="C54" s="100">
        <f>'⑯研修生名簿（実績）'!F54</f>
        <v>0</v>
      </c>
      <c r="D54" s="97"/>
      <c r="E54" s="97"/>
      <c r="F54" s="97"/>
      <c r="G54" s="96"/>
      <c r="H54" s="96"/>
      <c r="I54" s="96"/>
      <c r="J54" s="96"/>
      <c r="K54" s="96"/>
      <c r="L54" s="96"/>
      <c r="M54" s="96"/>
    </row>
    <row r="55" spans="1:13" ht="21" hidden="1" customHeight="1">
      <c r="A55" s="95">
        <v>50</v>
      </c>
      <c r="B55" s="102" t="str">
        <f>'⑯研修生名簿（実績）'!B55&amp;'⑯研修生名簿（実績）'!C55</f>
        <v/>
      </c>
      <c r="C55" s="100">
        <f>'⑯研修生名簿（実績）'!F55</f>
        <v>0</v>
      </c>
      <c r="D55" s="97"/>
      <c r="E55" s="97"/>
      <c r="F55" s="97"/>
      <c r="G55" s="96"/>
      <c r="H55" s="96"/>
      <c r="I55" s="96"/>
      <c r="J55" s="96"/>
      <c r="K55" s="96"/>
      <c r="L55" s="96"/>
      <c r="M55" s="96"/>
    </row>
  </sheetData>
  <mergeCells count="2">
    <mergeCell ref="A2:M2"/>
    <mergeCell ref="A3:M3"/>
  </mergeCells>
  <phoneticPr fontId="1"/>
  <dataValidations count="1">
    <dataValidation type="list" allowBlank="1" showInputMessage="1" sqref="D6:M55" xr:uid="{00000000-0002-0000-1300-000000000000}">
      <formula1>"○,×"</formula1>
    </dataValidation>
  </dataValidations>
  <printOptions horizontalCentered="1"/>
  <pageMargins left="0.51181102362204722" right="0.51181102362204722" top="0.74803149606299213" bottom="0.55118110236220474" header="0.31496062992125984" footer="0.31496062992125984"/>
  <pageSetup paperSize="9" scale="92" orientation="portrait" blackAndWhite="1" r:id="rId1"/>
  <drawing r:id="rId2"/>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43">
    <tabColor theme="9" tint="0.59999389629810485"/>
  </sheetPr>
  <dimension ref="A1:P58"/>
  <sheetViews>
    <sheetView showGridLines="0" showZeros="0" view="pageBreakPreview" zoomScaleNormal="100" zoomScaleSheetLayoutView="100" workbookViewId="0">
      <selection activeCell="E6" sqref="E6"/>
    </sheetView>
  </sheetViews>
  <sheetFormatPr defaultColWidth="9" defaultRowHeight="17.25" customHeight="1"/>
  <cols>
    <col min="1" max="1" width="3.75" style="93" bestFit="1" customWidth="1"/>
    <col min="2" max="2" width="4.375" style="93" bestFit="1" customWidth="1"/>
    <col min="3" max="3" width="10" style="93" customWidth="1"/>
    <col min="4" max="4" width="3.25" style="93" bestFit="1" customWidth="1"/>
    <col min="5" max="5" width="7" style="93" customWidth="1"/>
    <col min="6" max="6" width="2.5" style="93" bestFit="1" customWidth="1"/>
    <col min="7" max="7" width="7" style="93" customWidth="1"/>
    <col min="8" max="8" width="4.875" style="93" bestFit="1" customWidth="1"/>
    <col min="9" max="9" width="2.5" style="93" bestFit="1" customWidth="1"/>
    <col min="10" max="11" width="7" style="93" customWidth="1"/>
    <col min="12" max="12" width="13.25" style="93" customWidth="1"/>
    <col min="13" max="13" width="10" style="93" bestFit="1" customWidth="1"/>
    <col min="14" max="14" width="2.125" style="93" bestFit="1" customWidth="1"/>
    <col min="15" max="15" width="11" style="93" bestFit="1" customWidth="1"/>
    <col min="16" max="16" width="3.75" style="93" customWidth="1"/>
    <col min="17" max="16384" width="9" style="93"/>
  </cols>
  <sheetData>
    <row r="1" spans="1:16" ht="17.25" customHeight="1">
      <c r="A1" s="3" t="s">
        <v>385</v>
      </c>
    </row>
    <row r="2" spans="1:16" ht="17.25" customHeight="1">
      <c r="A2" s="1652" t="s">
        <v>386</v>
      </c>
      <c r="B2" s="1652"/>
      <c r="C2" s="1652"/>
      <c r="D2" s="1652"/>
      <c r="E2" s="1652"/>
      <c r="F2" s="1652"/>
      <c r="G2" s="1652"/>
      <c r="H2" s="1652"/>
      <c r="I2" s="1652"/>
      <c r="J2" s="1652"/>
      <c r="K2" s="1652"/>
      <c r="L2" s="1652"/>
      <c r="M2" s="1652"/>
      <c r="N2" s="1652"/>
      <c r="O2" s="1652"/>
      <c r="P2" s="1652"/>
    </row>
    <row r="3" spans="1:16" ht="17.25" customHeight="1">
      <c r="A3" s="101"/>
      <c r="B3" s="101"/>
      <c r="C3" s="101"/>
      <c r="D3" s="101"/>
      <c r="E3" s="101"/>
      <c r="F3" s="101"/>
      <c r="G3" s="101"/>
      <c r="H3" s="101"/>
      <c r="I3" s="101"/>
      <c r="J3" s="101"/>
      <c r="K3" s="101"/>
      <c r="L3" s="101"/>
      <c r="M3" s="101"/>
      <c r="N3" s="101"/>
      <c r="O3" s="101"/>
      <c r="P3" s="101"/>
    </row>
    <row r="4" spans="1:16" ht="17.25" customHeight="1">
      <c r="A4" s="1653" t="s">
        <v>387</v>
      </c>
      <c r="B4" s="1653"/>
      <c r="C4" s="1653"/>
      <c r="D4" s="1653"/>
      <c r="E4" s="1653"/>
      <c r="F4" s="1653"/>
      <c r="G4" s="1653"/>
      <c r="H4" s="1653"/>
      <c r="I4" s="1653"/>
      <c r="J4" s="1653"/>
      <c r="K4" s="1653"/>
      <c r="L4" s="1653"/>
      <c r="M4" s="1653"/>
      <c r="N4" s="1653"/>
      <c r="O4" s="1653"/>
      <c r="P4" s="1653"/>
    </row>
    <row r="5" spans="1:16" ht="17.25" customHeight="1">
      <c r="A5" s="94"/>
      <c r="B5" s="94"/>
      <c r="C5" s="94"/>
      <c r="D5" s="94"/>
      <c r="E5" s="94"/>
      <c r="F5" s="94"/>
      <c r="G5" s="94"/>
      <c r="H5" s="94"/>
      <c r="I5" s="94"/>
      <c r="J5" s="94"/>
      <c r="K5" s="94"/>
      <c r="L5" s="94"/>
      <c r="M5" s="94"/>
      <c r="N5" s="94"/>
      <c r="O5" s="94"/>
      <c r="P5" s="94"/>
    </row>
    <row r="6" spans="1:16" ht="17.25" customHeight="1">
      <c r="A6" s="94"/>
      <c r="B6" s="1654" t="s">
        <v>388</v>
      </c>
      <c r="C6" s="1654"/>
      <c r="D6" s="94" t="s">
        <v>389</v>
      </c>
      <c r="E6" s="168">
        <v>200000</v>
      </c>
      <c r="F6" s="94" t="s">
        <v>390</v>
      </c>
      <c r="G6" s="168">
        <v>8</v>
      </c>
      <c r="H6" s="94" t="s">
        <v>391</v>
      </c>
      <c r="I6" s="94" t="s">
        <v>392</v>
      </c>
      <c r="J6" s="710">
        <f>E6*G6</f>
        <v>1600000</v>
      </c>
      <c r="K6" s="711" t="s">
        <v>456</v>
      </c>
      <c r="M6" s="169">
        <f>'⑮海外研修実施結果（報告書）'!B13</f>
        <v>45839</v>
      </c>
      <c r="N6" s="94" t="s">
        <v>393</v>
      </c>
      <c r="O6" s="169">
        <f>'⑮海外研修実施結果（報告書）'!H13</f>
        <v>45843</v>
      </c>
      <c r="P6" s="94"/>
    </row>
    <row r="8" spans="1:16" ht="21" customHeight="1">
      <c r="A8" s="98" t="s">
        <v>382</v>
      </c>
      <c r="B8" s="1655" t="s">
        <v>423</v>
      </c>
      <c r="C8" s="1655"/>
      <c r="D8" s="1655"/>
      <c r="E8" s="1655"/>
      <c r="F8" s="1655"/>
      <c r="G8" s="1655"/>
      <c r="H8" s="1655" t="s">
        <v>394</v>
      </c>
      <c r="I8" s="1655"/>
      <c r="J8" s="1655"/>
      <c r="K8" s="1655"/>
      <c r="L8" s="1655"/>
      <c r="M8" s="1655" t="s">
        <v>395</v>
      </c>
      <c r="N8" s="1655"/>
      <c r="O8" s="1655"/>
      <c r="P8" s="1655"/>
    </row>
    <row r="9" spans="1:16" ht="21" customHeight="1">
      <c r="A9" s="95">
        <v>1</v>
      </c>
      <c r="B9" s="709">
        <f>'⑯研修生名簿（実績）'!B6</f>
        <v>0</v>
      </c>
      <c r="C9" s="1656">
        <f>'⑯研修生名簿（実績）'!C6</f>
        <v>0</v>
      </c>
      <c r="D9" s="1656"/>
      <c r="E9" s="1656"/>
      <c r="F9" s="1656"/>
      <c r="G9" s="1657"/>
      <c r="H9" s="1656">
        <f>'⑯研修生名簿（実績）'!F6</f>
        <v>0</v>
      </c>
      <c r="I9" s="1656"/>
      <c r="J9" s="1656"/>
      <c r="K9" s="1656"/>
      <c r="L9" s="1657"/>
      <c r="M9" s="1658"/>
      <c r="N9" s="1659"/>
      <c r="O9" s="1659"/>
      <c r="P9" s="1660"/>
    </row>
    <row r="10" spans="1:16" ht="21" customHeight="1">
      <c r="A10" s="95">
        <v>2</v>
      </c>
      <c r="B10" s="709">
        <f>'⑯研修生名簿（実績）'!B7</f>
        <v>0</v>
      </c>
      <c r="C10" s="1656">
        <f>'⑯研修生名簿（実績）'!C7</f>
        <v>0</v>
      </c>
      <c r="D10" s="1656"/>
      <c r="E10" s="1656"/>
      <c r="F10" s="1656"/>
      <c r="G10" s="1657"/>
      <c r="H10" s="1656">
        <f>'⑯研修生名簿（実績）'!F7</f>
        <v>0</v>
      </c>
      <c r="I10" s="1656"/>
      <c r="J10" s="1656"/>
      <c r="K10" s="1656"/>
      <c r="L10" s="1657"/>
      <c r="M10" s="1658"/>
      <c r="N10" s="1659"/>
      <c r="O10" s="1659"/>
      <c r="P10" s="1660"/>
    </row>
    <row r="11" spans="1:16" ht="21" customHeight="1">
      <c r="A11" s="95">
        <v>3</v>
      </c>
      <c r="B11" s="709">
        <f>'⑯研修生名簿（実績）'!B8</f>
        <v>0</v>
      </c>
      <c r="C11" s="1656">
        <f>'⑯研修生名簿（実績）'!C8</f>
        <v>0</v>
      </c>
      <c r="D11" s="1656"/>
      <c r="E11" s="1656"/>
      <c r="F11" s="1656"/>
      <c r="G11" s="1657"/>
      <c r="H11" s="1656">
        <f>'⑯研修生名簿（実績）'!F8</f>
        <v>0</v>
      </c>
      <c r="I11" s="1656"/>
      <c r="J11" s="1656"/>
      <c r="K11" s="1656"/>
      <c r="L11" s="1657"/>
      <c r="M11" s="1658"/>
      <c r="N11" s="1659"/>
      <c r="O11" s="1659"/>
      <c r="P11" s="1660"/>
    </row>
    <row r="12" spans="1:16" ht="21" customHeight="1">
      <c r="A12" s="95">
        <v>4</v>
      </c>
      <c r="B12" s="709">
        <f>'⑯研修生名簿（実績）'!B9</f>
        <v>0</v>
      </c>
      <c r="C12" s="1656">
        <f>'⑯研修生名簿（実績）'!C9</f>
        <v>0</v>
      </c>
      <c r="D12" s="1656"/>
      <c r="E12" s="1656"/>
      <c r="F12" s="1656"/>
      <c r="G12" s="1657"/>
      <c r="H12" s="1656">
        <f>'⑯研修生名簿（実績）'!F9</f>
        <v>0</v>
      </c>
      <c r="I12" s="1656"/>
      <c r="J12" s="1656"/>
      <c r="K12" s="1656"/>
      <c r="L12" s="1657"/>
      <c r="M12" s="1658"/>
      <c r="N12" s="1659"/>
      <c r="O12" s="1659"/>
      <c r="P12" s="1660"/>
    </row>
    <row r="13" spans="1:16" ht="21" customHeight="1">
      <c r="A13" s="95">
        <v>5</v>
      </c>
      <c r="B13" s="709">
        <f>'⑯研修生名簿（実績）'!B10</f>
        <v>0</v>
      </c>
      <c r="C13" s="1656">
        <f>'⑯研修生名簿（実績）'!C10</f>
        <v>0</v>
      </c>
      <c r="D13" s="1656"/>
      <c r="E13" s="1656"/>
      <c r="F13" s="1656"/>
      <c r="G13" s="1657"/>
      <c r="H13" s="1656">
        <f>'⑯研修生名簿（実績）'!F10</f>
        <v>0</v>
      </c>
      <c r="I13" s="1656"/>
      <c r="J13" s="1656"/>
      <c r="K13" s="1656"/>
      <c r="L13" s="1657"/>
      <c r="M13" s="1658"/>
      <c r="N13" s="1659"/>
      <c r="O13" s="1659"/>
      <c r="P13" s="1660"/>
    </row>
    <row r="14" spans="1:16" ht="21" customHeight="1">
      <c r="A14" s="95">
        <v>6</v>
      </c>
      <c r="B14" s="709">
        <f>'⑯研修生名簿（実績）'!B11</f>
        <v>0</v>
      </c>
      <c r="C14" s="1656">
        <f>'⑯研修生名簿（実績）'!C11</f>
        <v>0</v>
      </c>
      <c r="D14" s="1656"/>
      <c r="E14" s="1656"/>
      <c r="F14" s="1656"/>
      <c r="G14" s="1657"/>
      <c r="H14" s="1656">
        <f>'⑯研修生名簿（実績）'!F11</f>
        <v>0</v>
      </c>
      <c r="I14" s="1656"/>
      <c r="J14" s="1656"/>
      <c r="K14" s="1656"/>
      <c r="L14" s="1657"/>
      <c r="M14" s="1658"/>
      <c r="N14" s="1659"/>
      <c r="O14" s="1659"/>
      <c r="P14" s="1660"/>
    </row>
    <row r="15" spans="1:16" ht="21" customHeight="1">
      <c r="A15" s="95">
        <v>7</v>
      </c>
      <c r="B15" s="709">
        <f>'⑯研修生名簿（実績）'!B12</f>
        <v>0</v>
      </c>
      <c r="C15" s="1656">
        <f>'⑯研修生名簿（実績）'!C12</f>
        <v>0</v>
      </c>
      <c r="D15" s="1656"/>
      <c r="E15" s="1656"/>
      <c r="F15" s="1656"/>
      <c r="G15" s="1657"/>
      <c r="H15" s="1656">
        <f>'⑯研修生名簿（実績）'!F12</f>
        <v>0</v>
      </c>
      <c r="I15" s="1656"/>
      <c r="J15" s="1656"/>
      <c r="K15" s="1656"/>
      <c r="L15" s="1657"/>
      <c r="M15" s="1658"/>
      <c r="N15" s="1659"/>
      <c r="O15" s="1659"/>
      <c r="P15" s="1660"/>
    </row>
    <row r="16" spans="1:16" ht="21" customHeight="1">
      <c r="A16" s="95">
        <v>8</v>
      </c>
      <c r="B16" s="709">
        <f>'⑯研修生名簿（実績）'!B13</f>
        <v>0</v>
      </c>
      <c r="C16" s="1656">
        <f>'⑯研修生名簿（実績）'!C13</f>
        <v>0</v>
      </c>
      <c r="D16" s="1656"/>
      <c r="E16" s="1656"/>
      <c r="F16" s="1656"/>
      <c r="G16" s="1657"/>
      <c r="H16" s="1656">
        <f>'⑯研修生名簿（実績）'!F13</f>
        <v>0</v>
      </c>
      <c r="I16" s="1656"/>
      <c r="J16" s="1656"/>
      <c r="K16" s="1656"/>
      <c r="L16" s="1657"/>
      <c r="M16" s="1658"/>
      <c r="N16" s="1659"/>
      <c r="O16" s="1659"/>
      <c r="P16" s="1660"/>
    </row>
    <row r="17" spans="1:16" ht="21" customHeight="1">
      <c r="A17" s="95">
        <v>9</v>
      </c>
      <c r="B17" s="709">
        <f>'⑯研修生名簿（実績）'!B14</f>
        <v>0</v>
      </c>
      <c r="C17" s="1656">
        <f>'⑯研修生名簿（実績）'!C14</f>
        <v>0</v>
      </c>
      <c r="D17" s="1656"/>
      <c r="E17" s="1656"/>
      <c r="F17" s="1656"/>
      <c r="G17" s="1657"/>
      <c r="H17" s="1656">
        <f>'⑯研修生名簿（実績）'!F14</f>
        <v>0</v>
      </c>
      <c r="I17" s="1656"/>
      <c r="J17" s="1656"/>
      <c r="K17" s="1656"/>
      <c r="L17" s="1657"/>
      <c r="M17" s="1658"/>
      <c r="N17" s="1659"/>
      <c r="O17" s="1659"/>
      <c r="P17" s="1660"/>
    </row>
    <row r="18" spans="1:16" ht="21" customHeight="1">
      <c r="A18" s="95">
        <v>10</v>
      </c>
      <c r="B18" s="709">
        <f>'⑯研修生名簿（実績）'!B15</f>
        <v>0</v>
      </c>
      <c r="C18" s="1656">
        <f>'⑯研修生名簿（実績）'!C15</f>
        <v>0</v>
      </c>
      <c r="D18" s="1656"/>
      <c r="E18" s="1656"/>
      <c r="F18" s="1656"/>
      <c r="G18" s="1657"/>
      <c r="H18" s="1656">
        <f>'⑯研修生名簿（実績）'!F15</f>
        <v>0</v>
      </c>
      <c r="I18" s="1656"/>
      <c r="J18" s="1656"/>
      <c r="K18" s="1656"/>
      <c r="L18" s="1657"/>
      <c r="M18" s="1658"/>
      <c r="N18" s="1659"/>
      <c r="O18" s="1659"/>
      <c r="P18" s="1660"/>
    </row>
    <row r="19" spans="1:16" ht="21" customHeight="1">
      <c r="A19" s="95">
        <v>11</v>
      </c>
      <c r="B19" s="709">
        <f>'⑯研修生名簿（実績）'!B16</f>
        <v>0</v>
      </c>
      <c r="C19" s="1656">
        <f>'⑯研修生名簿（実績）'!C16</f>
        <v>0</v>
      </c>
      <c r="D19" s="1656"/>
      <c r="E19" s="1656"/>
      <c r="F19" s="1656"/>
      <c r="G19" s="1657"/>
      <c r="H19" s="1656">
        <f>'⑯研修生名簿（実績）'!F16</f>
        <v>0</v>
      </c>
      <c r="I19" s="1656"/>
      <c r="J19" s="1656"/>
      <c r="K19" s="1656"/>
      <c r="L19" s="1657"/>
      <c r="M19" s="1658"/>
      <c r="N19" s="1659"/>
      <c r="O19" s="1659"/>
      <c r="P19" s="1660"/>
    </row>
    <row r="20" spans="1:16" ht="21" customHeight="1">
      <c r="A20" s="95">
        <v>12</v>
      </c>
      <c r="B20" s="709">
        <f>'⑯研修生名簿（実績）'!B17</f>
        <v>0</v>
      </c>
      <c r="C20" s="1656">
        <f>'⑯研修生名簿（実績）'!C17</f>
        <v>0</v>
      </c>
      <c r="D20" s="1656"/>
      <c r="E20" s="1656"/>
      <c r="F20" s="1656"/>
      <c r="G20" s="1657"/>
      <c r="H20" s="1656">
        <f>'⑯研修生名簿（実績）'!F17</f>
        <v>0</v>
      </c>
      <c r="I20" s="1656"/>
      <c r="J20" s="1656"/>
      <c r="K20" s="1656"/>
      <c r="L20" s="1657"/>
      <c r="M20" s="1658"/>
      <c r="N20" s="1659"/>
      <c r="O20" s="1659"/>
      <c r="P20" s="1660"/>
    </row>
    <row r="21" spans="1:16" ht="21" customHeight="1">
      <c r="A21" s="95">
        <v>13</v>
      </c>
      <c r="B21" s="709">
        <f>'⑯研修生名簿（実績）'!B18</f>
        <v>0</v>
      </c>
      <c r="C21" s="1656">
        <f>'⑯研修生名簿（実績）'!C18</f>
        <v>0</v>
      </c>
      <c r="D21" s="1656"/>
      <c r="E21" s="1656"/>
      <c r="F21" s="1656"/>
      <c r="G21" s="1657"/>
      <c r="H21" s="1656">
        <f>'⑯研修生名簿（実績）'!F18</f>
        <v>0</v>
      </c>
      <c r="I21" s="1656"/>
      <c r="J21" s="1656"/>
      <c r="K21" s="1656"/>
      <c r="L21" s="1657"/>
      <c r="M21" s="1658"/>
      <c r="N21" s="1659"/>
      <c r="O21" s="1659"/>
      <c r="P21" s="1660"/>
    </row>
    <row r="22" spans="1:16" ht="21" customHeight="1">
      <c r="A22" s="95">
        <v>14</v>
      </c>
      <c r="B22" s="709">
        <f>'⑯研修生名簿（実績）'!B19</f>
        <v>0</v>
      </c>
      <c r="C22" s="1656">
        <f>'⑯研修生名簿（実績）'!C19</f>
        <v>0</v>
      </c>
      <c r="D22" s="1656"/>
      <c r="E22" s="1656"/>
      <c r="F22" s="1656"/>
      <c r="G22" s="1657"/>
      <c r="H22" s="1656">
        <f>'⑯研修生名簿（実績）'!F19</f>
        <v>0</v>
      </c>
      <c r="I22" s="1656"/>
      <c r="J22" s="1656"/>
      <c r="K22" s="1656"/>
      <c r="L22" s="1657"/>
      <c r="M22" s="1658"/>
      <c r="N22" s="1659"/>
      <c r="O22" s="1659"/>
      <c r="P22" s="1660"/>
    </row>
    <row r="23" spans="1:16" ht="21" customHeight="1">
      <c r="A23" s="95">
        <v>15</v>
      </c>
      <c r="B23" s="709">
        <f>'⑯研修生名簿（実績）'!B20</f>
        <v>0</v>
      </c>
      <c r="C23" s="1656">
        <f>'⑯研修生名簿（実績）'!C20</f>
        <v>0</v>
      </c>
      <c r="D23" s="1656"/>
      <c r="E23" s="1656"/>
      <c r="F23" s="1656"/>
      <c r="G23" s="1657"/>
      <c r="H23" s="1656">
        <f>'⑯研修生名簿（実績）'!F20</f>
        <v>0</v>
      </c>
      <c r="I23" s="1656"/>
      <c r="J23" s="1656"/>
      <c r="K23" s="1656"/>
      <c r="L23" s="1657"/>
      <c r="M23" s="1658"/>
      <c r="N23" s="1659"/>
      <c r="O23" s="1659"/>
      <c r="P23" s="1660"/>
    </row>
    <row r="24" spans="1:16" ht="21" customHeight="1">
      <c r="A24" s="95">
        <v>16</v>
      </c>
      <c r="B24" s="709">
        <f>'⑯研修生名簿（実績）'!B21</f>
        <v>0</v>
      </c>
      <c r="C24" s="1656">
        <f>'⑯研修生名簿（実績）'!C21</f>
        <v>0</v>
      </c>
      <c r="D24" s="1656"/>
      <c r="E24" s="1656"/>
      <c r="F24" s="1656"/>
      <c r="G24" s="1657"/>
      <c r="H24" s="1656">
        <f>'⑯研修生名簿（実績）'!F21</f>
        <v>0</v>
      </c>
      <c r="I24" s="1656"/>
      <c r="J24" s="1656"/>
      <c r="K24" s="1656"/>
      <c r="L24" s="1657"/>
      <c r="M24" s="1658"/>
      <c r="N24" s="1659"/>
      <c r="O24" s="1659"/>
      <c r="P24" s="1660"/>
    </row>
    <row r="25" spans="1:16" ht="21" customHeight="1">
      <c r="A25" s="95">
        <v>17</v>
      </c>
      <c r="B25" s="709">
        <f>'⑯研修生名簿（実績）'!B22</f>
        <v>0</v>
      </c>
      <c r="C25" s="1656">
        <f>'⑯研修生名簿（実績）'!C22</f>
        <v>0</v>
      </c>
      <c r="D25" s="1656"/>
      <c r="E25" s="1656"/>
      <c r="F25" s="1656"/>
      <c r="G25" s="1657"/>
      <c r="H25" s="1656">
        <f>'⑯研修生名簿（実績）'!F22</f>
        <v>0</v>
      </c>
      <c r="I25" s="1656"/>
      <c r="J25" s="1656"/>
      <c r="K25" s="1656"/>
      <c r="L25" s="1657"/>
      <c r="M25" s="1658"/>
      <c r="N25" s="1659"/>
      <c r="O25" s="1659"/>
      <c r="P25" s="1660"/>
    </row>
    <row r="26" spans="1:16" ht="21" customHeight="1">
      <c r="A26" s="95">
        <v>18</v>
      </c>
      <c r="B26" s="709">
        <f>'⑯研修生名簿（実績）'!B23</f>
        <v>0</v>
      </c>
      <c r="C26" s="1656">
        <f>'⑯研修生名簿（実績）'!C23</f>
        <v>0</v>
      </c>
      <c r="D26" s="1656"/>
      <c r="E26" s="1656"/>
      <c r="F26" s="1656"/>
      <c r="G26" s="1657"/>
      <c r="H26" s="1656">
        <f>'⑯研修生名簿（実績）'!F23</f>
        <v>0</v>
      </c>
      <c r="I26" s="1656"/>
      <c r="J26" s="1656"/>
      <c r="K26" s="1656"/>
      <c r="L26" s="1657"/>
      <c r="M26" s="1658"/>
      <c r="N26" s="1659"/>
      <c r="O26" s="1659"/>
      <c r="P26" s="1660"/>
    </row>
    <row r="27" spans="1:16" ht="21" customHeight="1">
      <c r="A27" s="95">
        <v>19</v>
      </c>
      <c r="B27" s="709">
        <f>'⑯研修生名簿（実績）'!B24</f>
        <v>0</v>
      </c>
      <c r="C27" s="1656">
        <f>'⑯研修生名簿（実績）'!C24</f>
        <v>0</v>
      </c>
      <c r="D27" s="1656"/>
      <c r="E27" s="1656"/>
      <c r="F27" s="1656"/>
      <c r="G27" s="1657"/>
      <c r="H27" s="1656">
        <f>'⑯研修生名簿（実績）'!F24</f>
        <v>0</v>
      </c>
      <c r="I27" s="1656"/>
      <c r="J27" s="1656"/>
      <c r="K27" s="1656"/>
      <c r="L27" s="1657"/>
      <c r="M27" s="1658"/>
      <c r="N27" s="1659"/>
      <c r="O27" s="1659"/>
      <c r="P27" s="1660"/>
    </row>
    <row r="28" spans="1:16" ht="21" customHeight="1">
      <c r="A28" s="95">
        <v>20</v>
      </c>
      <c r="B28" s="709">
        <f>'⑯研修生名簿（実績）'!B25</f>
        <v>0</v>
      </c>
      <c r="C28" s="1656">
        <f>'⑯研修生名簿（実績）'!C25</f>
        <v>0</v>
      </c>
      <c r="D28" s="1656"/>
      <c r="E28" s="1656"/>
      <c r="F28" s="1656"/>
      <c r="G28" s="1657"/>
      <c r="H28" s="1656">
        <f>'⑯研修生名簿（実績）'!F25</f>
        <v>0</v>
      </c>
      <c r="I28" s="1656"/>
      <c r="J28" s="1656"/>
      <c r="K28" s="1656"/>
      <c r="L28" s="1657"/>
      <c r="M28" s="1658"/>
      <c r="N28" s="1659"/>
      <c r="O28" s="1659"/>
      <c r="P28" s="1660"/>
    </row>
    <row r="29" spans="1:16" ht="21" customHeight="1">
      <c r="A29" s="95">
        <v>21</v>
      </c>
      <c r="B29" s="709">
        <f>'⑯研修生名簿（実績）'!B26</f>
        <v>0</v>
      </c>
      <c r="C29" s="1656">
        <f>'⑯研修生名簿（実績）'!C26</f>
        <v>0</v>
      </c>
      <c r="D29" s="1656"/>
      <c r="E29" s="1656"/>
      <c r="F29" s="1656"/>
      <c r="G29" s="1657"/>
      <c r="H29" s="1656">
        <f>'⑯研修生名簿（実績）'!F26</f>
        <v>0</v>
      </c>
      <c r="I29" s="1656"/>
      <c r="J29" s="1656"/>
      <c r="K29" s="1656"/>
      <c r="L29" s="1657"/>
      <c r="M29" s="1658"/>
      <c r="N29" s="1659"/>
      <c r="O29" s="1659"/>
      <c r="P29" s="1660"/>
    </row>
    <row r="30" spans="1:16" ht="21" customHeight="1">
      <c r="A30" s="95">
        <v>22</v>
      </c>
      <c r="B30" s="709">
        <f>'⑯研修生名簿（実績）'!B27</f>
        <v>0</v>
      </c>
      <c r="C30" s="1656">
        <f>'⑯研修生名簿（実績）'!C27</f>
        <v>0</v>
      </c>
      <c r="D30" s="1656"/>
      <c r="E30" s="1656"/>
      <c r="F30" s="1656"/>
      <c r="G30" s="1657"/>
      <c r="H30" s="1656">
        <f>'⑯研修生名簿（実績）'!F27</f>
        <v>0</v>
      </c>
      <c r="I30" s="1656"/>
      <c r="J30" s="1656"/>
      <c r="K30" s="1656"/>
      <c r="L30" s="1657"/>
      <c r="M30" s="1658"/>
      <c r="N30" s="1659"/>
      <c r="O30" s="1659"/>
      <c r="P30" s="1660"/>
    </row>
    <row r="31" spans="1:16" ht="21" customHeight="1">
      <c r="A31" s="95">
        <v>23</v>
      </c>
      <c r="B31" s="709">
        <f>'⑯研修生名簿（実績）'!B28</f>
        <v>0</v>
      </c>
      <c r="C31" s="1656">
        <f>'⑯研修生名簿（実績）'!C28</f>
        <v>0</v>
      </c>
      <c r="D31" s="1656"/>
      <c r="E31" s="1656"/>
      <c r="F31" s="1656"/>
      <c r="G31" s="1657"/>
      <c r="H31" s="1656">
        <f>'⑯研修生名簿（実績）'!F28</f>
        <v>0</v>
      </c>
      <c r="I31" s="1656"/>
      <c r="J31" s="1656"/>
      <c r="K31" s="1656"/>
      <c r="L31" s="1657"/>
      <c r="M31" s="1658"/>
      <c r="N31" s="1659"/>
      <c r="O31" s="1659"/>
      <c r="P31" s="1660"/>
    </row>
    <row r="32" spans="1:16" ht="21" customHeight="1">
      <c r="A32" s="95">
        <v>24</v>
      </c>
      <c r="B32" s="709">
        <f>'⑯研修生名簿（実績）'!B29</f>
        <v>0</v>
      </c>
      <c r="C32" s="1656">
        <f>'⑯研修生名簿（実績）'!C29</f>
        <v>0</v>
      </c>
      <c r="D32" s="1656"/>
      <c r="E32" s="1656"/>
      <c r="F32" s="1656"/>
      <c r="G32" s="1657"/>
      <c r="H32" s="1656">
        <f>'⑯研修生名簿（実績）'!F29</f>
        <v>0</v>
      </c>
      <c r="I32" s="1656"/>
      <c r="J32" s="1656"/>
      <c r="K32" s="1656"/>
      <c r="L32" s="1657"/>
      <c r="M32" s="1658"/>
      <c r="N32" s="1659"/>
      <c r="O32" s="1659"/>
      <c r="P32" s="1660"/>
    </row>
    <row r="33" spans="1:16" ht="21" customHeight="1">
      <c r="A33" s="95">
        <v>25</v>
      </c>
      <c r="B33" s="709">
        <f>'⑯研修生名簿（実績）'!B30</f>
        <v>0</v>
      </c>
      <c r="C33" s="1656">
        <f>'⑯研修生名簿（実績）'!C30</f>
        <v>0</v>
      </c>
      <c r="D33" s="1656"/>
      <c r="E33" s="1656"/>
      <c r="F33" s="1656"/>
      <c r="G33" s="1657"/>
      <c r="H33" s="1656">
        <f>'⑯研修生名簿（実績）'!F30</f>
        <v>0</v>
      </c>
      <c r="I33" s="1656"/>
      <c r="J33" s="1656"/>
      <c r="K33" s="1656"/>
      <c r="L33" s="1657"/>
      <c r="M33" s="1658"/>
      <c r="N33" s="1659"/>
      <c r="O33" s="1659"/>
      <c r="P33" s="1660"/>
    </row>
    <row r="34" spans="1:16" ht="21" customHeight="1">
      <c r="A34" s="95">
        <v>26</v>
      </c>
      <c r="B34" s="709">
        <f>'⑯研修生名簿（実績）'!B31</f>
        <v>0</v>
      </c>
      <c r="C34" s="1656">
        <f>'⑯研修生名簿（実績）'!C31</f>
        <v>0</v>
      </c>
      <c r="D34" s="1656"/>
      <c r="E34" s="1656"/>
      <c r="F34" s="1656"/>
      <c r="G34" s="1657"/>
      <c r="H34" s="1656">
        <f>'⑯研修生名簿（実績）'!F31</f>
        <v>0</v>
      </c>
      <c r="I34" s="1656"/>
      <c r="J34" s="1656"/>
      <c r="K34" s="1656"/>
      <c r="L34" s="1657"/>
      <c r="M34" s="1658"/>
      <c r="N34" s="1659"/>
      <c r="O34" s="1659"/>
      <c r="P34" s="1660"/>
    </row>
    <row r="35" spans="1:16" ht="21" customHeight="1">
      <c r="A35" s="95">
        <v>27</v>
      </c>
      <c r="B35" s="709">
        <f>'⑯研修生名簿（実績）'!B32</f>
        <v>0</v>
      </c>
      <c r="C35" s="1656">
        <f>'⑯研修生名簿（実績）'!C32</f>
        <v>0</v>
      </c>
      <c r="D35" s="1656"/>
      <c r="E35" s="1656"/>
      <c r="F35" s="1656"/>
      <c r="G35" s="1657"/>
      <c r="H35" s="1656">
        <f>'⑯研修生名簿（実績）'!F32</f>
        <v>0</v>
      </c>
      <c r="I35" s="1656"/>
      <c r="J35" s="1656"/>
      <c r="K35" s="1656"/>
      <c r="L35" s="1657"/>
      <c r="M35" s="1658"/>
      <c r="N35" s="1659"/>
      <c r="O35" s="1659"/>
      <c r="P35" s="1660"/>
    </row>
    <row r="36" spans="1:16" ht="21" customHeight="1">
      <c r="A36" s="95">
        <v>28</v>
      </c>
      <c r="B36" s="709">
        <f>'⑯研修生名簿（実績）'!B33</f>
        <v>0</v>
      </c>
      <c r="C36" s="1656">
        <f>'⑯研修生名簿（実績）'!C33</f>
        <v>0</v>
      </c>
      <c r="D36" s="1656"/>
      <c r="E36" s="1656"/>
      <c r="F36" s="1656"/>
      <c r="G36" s="1657"/>
      <c r="H36" s="1656">
        <f>'⑯研修生名簿（実績）'!F33</f>
        <v>0</v>
      </c>
      <c r="I36" s="1656"/>
      <c r="J36" s="1656"/>
      <c r="K36" s="1656"/>
      <c r="L36" s="1657"/>
      <c r="M36" s="1658"/>
      <c r="N36" s="1659"/>
      <c r="O36" s="1659"/>
      <c r="P36" s="1660"/>
    </row>
    <row r="37" spans="1:16" ht="21" customHeight="1">
      <c r="A37" s="95">
        <v>29</v>
      </c>
      <c r="B37" s="709">
        <f>'⑯研修生名簿（実績）'!B34</f>
        <v>0</v>
      </c>
      <c r="C37" s="1656">
        <f>'⑯研修生名簿（実績）'!C34</f>
        <v>0</v>
      </c>
      <c r="D37" s="1656"/>
      <c r="E37" s="1656"/>
      <c r="F37" s="1656"/>
      <c r="G37" s="1657"/>
      <c r="H37" s="1656">
        <f>'⑯研修生名簿（実績）'!F34</f>
        <v>0</v>
      </c>
      <c r="I37" s="1656"/>
      <c r="J37" s="1656"/>
      <c r="K37" s="1656"/>
      <c r="L37" s="1657"/>
      <c r="M37" s="1658"/>
      <c r="N37" s="1659"/>
      <c r="O37" s="1659"/>
      <c r="P37" s="1660"/>
    </row>
    <row r="38" spans="1:16" ht="21" customHeight="1">
      <c r="A38" s="95">
        <v>30</v>
      </c>
      <c r="B38" s="709">
        <f>'⑯研修生名簿（実績）'!B35</f>
        <v>0</v>
      </c>
      <c r="C38" s="1656">
        <f>'⑯研修生名簿（実績）'!C35</f>
        <v>0</v>
      </c>
      <c r="D38" s="1656"/>
      <c r="E38" s="1656"/>
      <c r="F38" s="1656"/>
      <c r="G38" s="1657"/>
      <c r="H38" s="1656">
        <f>'⑯研修生名簿（実績）'!F35</f>
        <v>0</v>
      </c>
      <c r="I38" s="1656"/>
      <c r="J38" s="1656"/>
      <c r="K38" s="1656"/>
      <c r="L38" s="1657"/>
      <c r="M38" s="1658"/>
      <c r="N38" s="1659"/>
      <c r="O38" s="1659"/>
      <c r="P38" s="1660"/>
    </row>
    <row r="39" spans="1:16" ht="21" hidden="1" customHeight="1">
      <c r="A39" s="95">
        <v>31</v>
      </c>
      <c r="B39" s="99">
        <f>'⑯研修生名簿（実績）'!B36</f>
        <v>0</v>
      </c>
      <c r="C39" s="1661">
        <f>'⑯研修生名簿（実績）'!C36</f>
        <v>0</v>
      </c>
      <c r="D39" s="1661"/>
      <c r="E39" s="1661"/>
      <c r="F39" s="1661"/>
      <c r="G39" s="1662"/>
      <c r="H39" s="1663"/>
      <c r="I39" s="1664"/>
      <c r="J39" s="1664"/>
      <c r="K39" s="1664"/>
      <c r="L39" s="1665"/>
      <c r="M39" s="1666"/>
      <c r="N39" s="1667"/>
      <c r="O39" s="1667"/>
      <c r="P39" s="1668"/>
    </row>
    <row r="40" spans="1:16" ht="21" hidden="1" customHeight="1">
      <c r="A40" s="95">
        <v>32</v>
      </c>
      <c r="B40" s="99">
        <f>'⑯研修生名簿（実績）'!B37</f>
        <v>0</v>
      </c>
      <c r="C40" s="1661">
        <f>'⑯研修生名簿（実績）'!C37</f>
        <v>0</v>
      </c>
      <c r="D40" s="1661"/>
      <c r="E40" s="1661"/>
      <c r="F40" s="1661"/>
      <c r="G40" s="1662"/>
      <c r="H40" s="1663"/>
      <c r="I40" s="1664"/>
      <c r="J40" s="1664"/>
      <c r="K40" s="1664"/>
      <c r="L40" s="1665"/>
      <c r="M40" s="1666"/>
      <c r="N40" s="1667"/>
      <c r="O40" s="1667"/>
      <c r="P40" s="1668"/>
    </row>
    <row r="41" spans="1:16" ht="21" hidden="1" customHeight="1">
      <c r="A41" s="95">
        <v>33</v>
      </c>
      <c r="B41" s="99">
        <f>'⑯研修生名簿（実績）'!B38</f>
        <v>0</v>
      </c>
      <c r="C41" s="1661">
        <f>'⑯研修生名簿（実績）'!C38</f>
        <v>0</v>
      </c>
      <c r="D41" s="1661"/>
      <c r="E41" s="1661"/>
      <c r="F41" s="1661"/>
      <c r="G41" s="1662"/>
      <c r="H41" s="1663"/>
      <c r="I41" s="1664"/>
      <c r="J41" s="1664"/>
      <c r="K41" s="1664"/>
      <c r="L41" s="1665"/>
      <c r="M41" s="1666"/>
      <c r="N41" s="1667"/>
      <c r="O41" s="1667"/>
      <c r="P41" s="1668"/>
    </row>
    <row r="42" spans="1:16" ht="21" hidden="1" customHeight="1">
      <c r="A42" s="95">
        <v>34</v>
      </c>
      <c r="B42" s="99">
        <f>'⑯研修生名簿（実績）'!B39</f>
        <v>0</v>
      </c>
      <c r="C42" s="1661">
        <f>'⑯研修生名簿（実績）'!C39</f>
        <v>0</v>
      </c>
      <c r="D42" s="1661"/>
      <c r="E42" s="1661"/>
      <c r="F42" s="1661"/>
      <c r="G42" s="1662"/>
      <c r="H42" s="1663"/>
      <c r="I42" s="1664"/>
      <c r="J42" s="1664"/>
      <c r="K42" s="1664"/>
      <c r="L42" s="1665"/>
      <c r="M42" s="1666"/>
      <c r="N42" s="1667"/>
      <c r="O42" s="1667"/>
      <c r="P42" s="1668"/>
    </row>
    <row r="43" spans="1:16" ht="21" hidden="1" customHeight="1">
      <c r="A43" s="95">
        <v>35</v>
      </c>
      <c r="B43" s="99">
        <f>'⑯研修生名簿（実績）'!B40</f>
        <v>0</v>
      </c>
      <c r="C43" s="1661">
        <f>'⑯研修生名簿（実績）'!C40</f>
        <v>0</v>
      </c>
      <c r="D43" s="1661"/>
      <c r="E43" s="1661"/>
      <c r="F43" s="1661"/>
      <c r="G43" s="1662"/>
      <c r="H43" s="1663"/>
      <c r="I43" s="1664"/>
      <c r="J43" s="1664"/>
      <c r="K43" s="1664"/>
      <c r="L43" s="1665"/>
      <c r="M43" s="1666"/>
      <c r="N43" s="1667"/>
      <c r="O43" s="1667"/>
      <c r="P43" s="1668"/>
    </row>
    <row r="44" spans="1:16" ht="21" hidden="1" customHeight="1">
      <c r="A44" s="95">
        <v>36</v>
      </c>
      <c r="B44" s="99">
        <f>'⑯研修生名簿（実績）'!B41</f>
        <v>0</v>
      </c>
      <c r="C44" s="1661">
        <f>'⑯研修生名簿（実績）'!C41</f>
        <v>0</v>
      </c>
      <c r="D44" s="1661"/>
      <c r="E44" s="1661"/>
      <c r="F44" s="1661"/>
      <c r="G44" s="1662"/>
      <c r="H44" s="1663"/>
      <c r="I44" s="1664"/>
      <c r="J44" s="1664"/>
      <c r="K44" s="1664"/>
      <c r="L44" s="1665"/>
      <c r="M44" s="1666"/>
      <c r="N44" s="1667"/>
      <c r="O44" s="1667"/>
      <c r="P44" s="1668"/>
    </row>
    <row r="45" spans="1:16" ht="21" hidden="1" customHeight="1">
      <c r="A45" s="95">
        <v>37</v>
      </c>
      <c r="B45" s="99">
        <f>'⑯研修生名簿（実績）'!B42</f>
        <v>0</v>
      </c>
      <c r="C45" s="1661">
        <f>'⑯研修生名簿（実績）'!C42</f>
        <v>0</v>
      </c>
      <c r="D45" s="1661"/>
      <c r="E45" s="1661"/>
      <c r="F45" s="1661"/>
      <c r="G45" s="1662"/>
      <c r="H45" s="1663"/>
      <c r="I45" s="1664"/>
      <c r="J45" s="1664"/>
      <c r="K45" s="1664"/>
      <c r="L45" s="1665"/>
      <c r="M45" s="1666"/>
      <c r="N45" s="1667"/>
      <c r="O45" s="1667"/>
      <c r="P45" s="1668"/>
    </row>
    <row r="46" spans="1:16" ht="21" hidden="1" customHeight="1">
      <c r="A46" s="95">
        <v>38</v>
      </c>
      <c r="B46" s="99">
        <f>'⑯研修生名簿（実績）'!B43</f>
        <v>0</v>
      </c>
      <c r="C46" s="1661">
        <f>'⑯研修生名簿（実績）'!C43</f>
        <v>0</v>
      </c>
      <c r="D46" s="1661"/>
      <c r="E46" s="1661"/>
      <c r="F46" s="1661"/>
      <c r="G46" s="1662"/>
      <c r="H46" s="1663"/>
      <c r="I46" s="1664"/>
      <c r="J46" s="1664"/>
      <c r="K46" s="1664"/>
      <c r="L46" s="1665"/>
      <c r="M46" s="1666"/>
      <c r="N46" s="1667"/>
      <c r="O46" s="1667"/>
      <c r="P46" s="1668"/>
    </row>
    <row r="47" spans="1:16" ht="21" hidden="1" customHeight="1">
      <c r="A47" s="95">
        <v>39</v>
      </c>
      <c r="B47" s="99">
        <f>'⑯研修生名簿（実績）'!B44</f>
        <v>0</v>
      </c>
      <c r="C47" s="1661">
        <f>'⑯研修生名簿（実績）'!C44</f>
        <v>0</v>
      </c>
      <c r="D47" s="1661"/>
      <c r="E47" s="1661"/>
      <c r="F47" s="1661"/>
      <c r="G47" s="1662"/>
      <c r="H47" s="1663"/>
      <c r="I47" s="1664"/>
      <c r="J47" s="1664"/>
      <c r="K47" s="1664"/>
      <c r="L47" s="1665"/>
      <c r="M47" s="1666"/>
      <c r="N47" s="1667"/>
      <c r="O47" s="1667"/>
      <c r="P47" s="1668"/>
    </row>
    <row r="48" spans="1:16" ht="21" hidden="1" customHeight="1">
      <c r="A48" s="95">
        <v>40</v>
      </c>
      <c r="B48" s="99">
        <f>'⑯研修生名簿（実績）'!B45</f>
        <v>0</v>
      </c>
      <c r="C48" s="1661">
        <f>'⑯研修生名簿（実績）'!C45</f>
        <v>0</v>
      </c>
      <c r="D48" s="1661"/>
      <c r="E48" s="1661"/>
      <c r="F48" s="1661"/>
      <c r="G48" s="1662"/>
      <c r="H48" s="1663"/>
      <c r="I48" s="1664"/>
      <c r="J48" s="1664"/>
      <c r="K48" s="1664"/>
      <c r="L48" s="1665"/>
      <c r="M48" s="1666"/>
      <c r="N48" s="1667"/>
      <c r="O48" s="1667"/>
      <c r="P48" s="1668"/>
    </row>
    <row r="49" spans="1:16" ht="21" hidden="1" customHeight="1">
      <c r="A49" s="95">
        <v>41</v>
      </c>
      <c r="B49" s="99">
        <f>'⑯研修生名簿（実績）'!B46</f>
        <v>0</v>
      </c>
      <c r="C49" s="1661">
        <f>'⑯研修生名簿（実績）'!C46</f>
        <v>0</v>
      </c>
      <c r="D49" s="1661"/>
      <c r="E49" s="1661"/>
      <c r="F49" s="1661"/>
      <c r="G49" s="1662"/>
      <c r="H49" s="1663"/>
      <c r="I49" s="1664"/>
      <c r="J49" s="1664"/>
      <c r="K49" s="1664"/>
      <c r="L49" s="1665"/>
      <c r="M49" s="1666"/>
      <c r="N49" s="1667"/>
      <c r="O49" s="1667"/>
      <c r="P49" s="1668"/>
    </row>
    <row r="50" spans="1:16" ht="21" hidden="1" customHeight="1">
      <c r="A50" s="95">
        <v>42</v>
      </c>
      <c r="B50" s="99">
        <f>'⑯研修生名簿（実績）'!B47</f>
        <v>0</v>
      </c>
      <c r="C50" s="1661">
        <f>'⑯研修生名簿（実績）'!C47</f>
        <v>0</v>
      </c>
      <c r="D50" s="1661"/>
      <c r="E50" s="1661"/>
      <c r="F50" s="1661"/>
      <c r="G50" s="1662"/>
      <c r="H50" s="1663"/>
      <c r="I50" s="1664"/>
      <c r="J50" s="1664"/>
      <c r="K50" s="1664"/>
      <c r="L50" s="1665"/>
      <c r="M50" s="1666"/>
      <c r="N50" s="1667"/>
      <c r="O50" s="1667"/>
      <c r="P50" s="1668"/>
    </row>
    <row r="51" spans="1:16" ht="21" hidden="1" customHeight="1">
      <c r="A51" s="95">
        <v>43</v>
      </c>
      <c r="B51" s="99">
        <f>'⑯研修生名簿（実績）'!B48</f>
        <v>0</v>
      </c>
      <c r="C51" s="1661">
        <f>'⑯研修生名簿（実績）'!C48</f>
        <v>0</v>
      </c>
      <c r="D51" s="1661"/>
      <c r="E51" s="1661"/>
      <c r="F51" s="1661"/>
      <c r="G51" s="1662"/>
      <c r="H51" s="1663"/>
      <c r="I51" s="1664"/>
      <c r="J51" s="1664"/>
      <c r="K51" s="1664"/>
      <c r="L51" s="1665"/>
      <c r="M51" s="1666"/>
      <c r="N51" s="1667"/>
      <c r="O51" s="1667"/>
      <c r="P51" s="1668"/>
    </row>
    <row r="52" spans="1:16" ht="21" hidden="1" customHeight="1">
      <c r="A52" s="95">
        <v>44</v>
      </c>
      <c r="B52" s="99">
        <f>'⑯研修生名簿（実績）'!B49</f>
        <v>0</v>
      </c>
      <c r="C52" s="1661">
        <f>'⑯研修生名簿（実績）'!C49</f>
        <v>0</v>
      </c>
      <c r="D52" s="1661"/>
      <c r="E52" s="1661"/>
      <c r="F52" s="1661"/>
      <c r="G52" s="1662"/>
      <c r="H52" s="1663"/>
      <c r="I52" s="1664"/>
      <c r="J52" s="1664"/>
      <c r="K52" s="1664"/>
      <c r="L52" s="1665"/>
      <c r="M52" s="1666"/>
      <c r="N52" s="1667"/>
      <c r="O52" s="1667"/>
      <c r="P52" s="1668"/>
    </row>
    <row r="53" spans="1:16" ht="21" hidden="1" customHeight="1">
      <c r="A53" s="95">
        <v>45</v>
      </c>
      <c r="B53" s="99">
        <f>'⑯研修生名簿（実績）'!B50</f>
        <v>0</v>
      </c>
      <c r="C53" s="1661">
        <f>'⑯研修生名簿（実績）'!C50</f>
        <v>0</v>
      </c>
      <c r="D53" s="1661"/>
      <c r="E53" s="1661"/>
      <c r="F53" s="1661"/>
      <c r="G53" s="1662"/>
      <c r="H53" s="1663"/>
      <c r="I53" s="1664"/>
      <c r="J53" s="1664"/>
      <c r="K53" s="1664"/>
      <c r="L53" s="1665"/>
      <c r="M53" s="1666"/>
      <c r="N53" s="1667"/>
      <c r="O53" s="1667"/>
      <c r="P53" s="1668"/>
    </row>
    <row r="54" spans="1:16" ht="21" hidden="1" customHeight="1">
      <c r="A54" s="95">
        <v>46</v>
      </c>
      <c r="B54" s="99">
        <f>'⑯研修生名簿（実績）'!B51</f>
        <v>0</v>
      </c>
      <c r="C54" s="1661">
        <f>'⑯研修生名簿（実績）'!C51</f>
        <v>0</v>
      </c>
      <c r="D54" s="1661"/>
      <c r="E54" s="1661"/>
      <c r="F54" s="1661"/>
      <c r="G54" s="1662"/>
      <c r="H54" s="1663"/>
      <c r="I54" s="1664"/>
      <c r="J54" s="1664"/>
      <c r="K54" s="1664"/>
      <c r="L54" s="1665"/>
      <c r="M54" s="1666"/>
      <c r="N54" s="1667"/>
      <c r="O54" s="1667"/>
      <c r="P54" s="1668"/>
    </row>
    <row r="55" spans="1:16" ht="21" hidden="1" customHeight="1">
      <c r="A55" s="95">
        <v>47</v>
      </c>
      <c r="B55" s="99">
        <f>'⑯研修生名簿（実績）'!B52</f>
        <v>0</v>
      </c>
      <c r="C55" s="1661">
        <f>'⑯研修生名簿（実績）'!C52</f>
        <v>0</v>
      </c>
      <c r="D55" s="1661"/>
      <c r="E55" s="1661"/>
      <c r="F55" s="1661"/>
      <c r="G55" s="1662"/>
      <c r="H55" s="1663"/>
      <c r="I55" s="1664"/>
      <c r="J55" s="1664"/>
      <c r="K55" s="1664"/>
      <c r="L55" s="1665"/>
      <c r="M55" s="1666"/>
      <c r="N55" s="1667"/>
      <c r="O55" s="1667"/>
      <c r="P55" s="1668"/>
    </row>
    <row r="56" spans="1:16" ht="21" hidden="1" customHeight="1">
      <c r="A56" s="95">
        <v>48</v>
      </c>
      <c r="B56" s="99">
        <f>'⑯研修生名簿（実績）'!B53</f>
        <v>0</v>
      </c>
      <c r="C56" s="1661">
        <f>'⑯研修生名簿（実績）'!C53</f>
        <v>0</v>
      </c>
      <c r="D56" s="1661"/>
      <c r="E56" s="1661"/>
      <c r="F56" s="1661"/>
      <c r="G56" s="1662"/>
      <c r="H56" s="1663"/>
      <c r="I56" s="1664"/>
      <c r="J56" s="1664"/>
      <c r="K56" s="1664"/>
      <c r="L56" s="1665"/>
      <c r="M56" s="1666"/>
      <c r="N56" s="1667"/>
      <c r="O56" s="1667"/>
      <c r="P56" s="1668"/>
    </row>
    <row r="57" spans="1:16" ht="21" hidden="1" customHeight="1">
      <c r="A57" s="95">
        <v>49</v>
      </c>
      <c r="B57" s="99">
        <f>'⑯研修生名簿（実績）'!B54</f>
        <v>0</v>
      </c>
      <c r="C57" s="1661">
        <f>'⑯研修生名簿（実績）'!C54</f>
        <v>0</v>
      </c>
      <c r="D57" s="1661"/>
      <c r="E57" s="1661"/>
      <c r="F57" s="1661"/>
      <c r="G57" s="1662"/>
      <c r="H57" s="1663"/>
      <c r="I57" s="1664"/>
      <c r="J57" s="1664"/>
      <c r="K57" s="1664"/>
      <c r="L57" s="1665"/>
      <c r="M57" s="1666"/>
      <c r="N57" s="1667"/>
      <c r="O57" s="1667"/>
      <c r="P57" s="1668"/>
    </row>
    <row r="58" spans="1:16" ht="21" hidden="1" customHeight="1">
      <c r="A58" s="95">
        <v>50</v>
      </c>
      <c r="B58" s="99">
        <f>'⑯研修生名簿（実績）'!B55</f>
        <v>0</v>
      </c>
      <c r="C58" s="1661">
        <f>'⑯研修生名簿（実績）'!C55</f>
        <v>0</v>
      </c>
      <c r="D58" s="1661"/>
      <c r="E58" s="1661"/>
      <c r="F58" s="1661"/>
      <c r="G58" s="1662"/>
      <c r="H58" s="1663"/>
      <c r="I58" s="1664"/>
      <c r="J58" s="1664"/>
      <c r="K58" s="1664"/>
      <c r="L58" s="1665"/>
      <c r="M58" s="1666"/>
      <c r="N58" s="1667"/>
      <c r="O58" s="1667"/>
      <c r="P58" s="1668"/>
    </row>
  </sheetData>
  <mergeCells count="156">
    <mergeCell ref="H57:L57"/>
    <mergeCell ref="M57:P57"/>
    <mergeCell ref="H58:L58"/>
    <mergeCell ref="M58:P58"/>
    <mergeCell ref="H54:L54"/>
    <mergeCell ref="M54:P54"/>
    <mergeCell ref="H55:L55"/>
    <mergeCell ref="M55:P55"/>
    <mergeCell ref="H56:L56"/>
    <mergeCell ref="M56:P56"/>
    <mergeCell ref="H51:L51"/>
    <mergeCell ref="M51:P51"/>
    <mergeCell ref="H52:L52"/>
    <mergeCell ref="M52:P52"/>
    <mergeCell ref="H53:L53"/>
    <mergeCell ref="M53:P53"/>
    <mergeCell ref="H48:L48"/>
    <mergeCell ref="M48:P48"/>
    <mergeCell ref="H49:L49"/>
    <mergeCell ref="M49:P49"/>
    <mergeCell ref="H50:L50"/>
    <mergeCell ref="M50:P50"/>
    <mergeCell ref="H45:L45"/>
    <mergeCell ref="M45:P45"/>
    <mergeCell ref="H46:L46"/>
    <mergeCell ref="M46:P46"/>
    <mergeCell ref="H47:L47"/>
    <mergeCell ref="M47:P47"/>
    <mergeCell ref="H42:L42"/>
    <mergeCell ref="M42:P42"/>
    <mergeCell ref="H43:L43"/>
    <mergeCell ref="M43:P43"/>
    <mergeCell ref="H44:L44"/>
    <mergeCell ref="M44:P44"/>
    <mergeCell ref="H39:L39"/>
    <mergeCell ref="M39:P39"/>
    <mergeCell ref="H40:L40"/>
    <mergeCell ref="M40:P40"/>
    <mergeCell ref="H41:L41"/>
    <mergeCell ref="M41:P41"/>
    <mergeCell ref="H36:L36"/>
    <mergeCell ref="M36:P36"/>
    <mergeCell ref="H37:L37"/>
    <mergeCell ref="M37:P37"/>
    <mergeCell ref="H38:L38"/>
    <mergeCell ref="M38:P38"/>
    <mergeCell ref="H33:L33"/>
    <mergeCell ref="M33:P33"/>
    <mergeCell ref="H34:L34"/>
    <mergeCell ref="M34:P34"/>
    <mergeCell ref="H35:L35"/>
    <mergeCell ref="M35:P35"/>
    <mergeCell ref="H30:L30"/>
    <mergeCell ref="M30:P30"/>
    <mergeCell ref="H31:L31"/>
    <mergeCell ref="M31:P31"/>
    <mergeCell ref="H32:L32"/>
    <mergeCell ref="M32:P32"/>
    <mergeCell ref="H27:L27"/>
    <mergeCell ref="M27:P27"/>
    <mergeCell ref="H28:L28"/>
    <mergeCell ref="M28:P28"/>
    <mergeCell ref="H29:L29"/>
    <mergeCell ref="M29:P29"/>
    <mergeCell ref="H24:L24"/>
    <mergeCell ref="M24:P24"/>
    <mergeCell ref="H25:L25"/>
    <mergeCell ref="M25:P25"/>
    <mergeCell ref="H26:L26"/>
    <mergeCell ref="M26:P26"/>
    <mergeCell ref="H21:L21"/>
    <mergeCell ref="M21:P21"/>
    <mergeCell ref="H22:L22"/>
    <mergeCell ref="M22:P22"/>
    <mergeCell ref="H23:L23"/>
    <mergeCell ref="M23:P23"/>
    <mergeCell ref="H18:L18"/>
    <mergeCell ref="M18:P18"/>
    <mergeCell ref="H19:L19"/>
    <mergeCell ref="M19:P19"/>
    <mergeCell ref="H20:L20"/>
    <mergeCell ref="M20:P20"/>
    <mergeCell ref="C58:G58"/>
    <mergeCell ref="H8:L8"/>
    <mergeCell ref="M8:P8"/>
    <mergeCell ref="H9:L9"/>
    <mergeCell ref="M9:P9"/>
    <mergeCell ref="H10:L10"/>
    <mergeCell ref="M10:P10"/>
    <mergeCell ref="H11:L11"/>
    <mergeCell ref="M11:P11"/>
    <mergeCell ref="C52:G52"/>
    <mergeCell ref="C53:G53"/>
    <mergeCell ref="C54:G54"/>
    <mergeCell ref="C55:G55"/>
    <mergeCell ref="C56:G56"/>
    <mergeCell ref="C57:G57"/>
    <mergeCell ref="C46:G46"/>
    <mergeCell ref="C47:G47"/>
    <mergeCell ref="C48:G48"/>
    <mergeCell ref="C49:G49"/>
    <mergeCell ref="C50:G50"/>
    <mergeCell ref="C51:G51"/>
    <mergeCell ref="C40:G40"/>
    <mergeCell ref="C41:G41"/>
    <mergeCell ref="C42:G42"/>
    <mergeCell ref="C43:G43"/>
    <mergeCell ref="C44:G44"/>
    <mergeCell ref="C45:G45"/>
    <mergeCell ref="C34:G34"/>
    <mergeCell ref="C35:G35"/>
    <mergeCell ref="C36:G36"/>
    <mergeCell ref="C37:G37"/>
    <mergeCell ref="C38:G38"/>
    <mergeCell ref="C39:G39"/>
    <mergeCell ref="C29:G29"/>
    <mergeCell ref="C30:G30"/>
    <mergeCell ref="C31:G31"/>
    <mergeCell ref="C32:G32"/>
    <mergeCell ref="C33:G33"/>
    <mergeCell ref="C22:G22"/>
    <mergeCell ref="C23:G23"/>
    <mergeCell ref="C24:G24"/>
    <mergeCell ref="C25:G25"/>
    <mergeCell ref="C26:G26"/>
    <mergeCell ref="C27:G27"/>
    <mergeCell ref="C20:G20"/>
    <mergeCell ref="C21:G21"/>
    <mergeCell ref="C10:G10"/>
    <mergeCell ref="C11:G11"/>
    <mergeCell ref="C12:G12"/>
    <mergeCell ref="C13:G13"/>
    <mergeCell ref="C14:G14"/>
    <mergeCell ref="C15:G15"/>
    <mergeCell ref="C28:G28"/>
    <mergeCell ref="A2:P2"/>
    <mergeCell ref="A4:P4"/>
    <mergeCell ref="B6:C6"/>
    <mergeCell ref="B8:G8"/>
    <mergeCell ref="C9:G9"/>
    <mergeCell ref="C16:G16"/>
    <mergeCell ref="C17:G17"/>
    <mergeCell ref="C18:G18"/>
    <mergeCell ref="C19:G19"/>
    <mergeCell ref="H15:L15"/>
    <mergeCell ref="M15:P15"/>
    <mergeCell ref="H16:L16"/>
    <mergeCell ref="M16:P16"/>
    <mergeCell ref="H17:L17"/>
    <mergeCell ref="M17:P17"/>
    <mergeCell ref="H12:L12"/>
    <mergeCell ref="M12:P12"/>
    <mergeCell ref="H13:L13"/>
    <mergeCell ref="M13:P13"/>
    <mergeCell ref="H14:L14"/>
    <mergeCell ref="M14:P14"/>
  </mergeCells>
  <phoneticPr fontId="1"/>
  <dataValidations count="1">
    <dataValidation type="list" allowBlank="1" showInputMessage="1" sqref="H39:H58 M39:M58" xr:uid="{00000000-0002-0000-1400-000000000000}">
      <formula1>"○,×"</formula1>
    </dataValidation>
  </dataValidations>
  <printOptions horizontalCentered="1"/>
  <pageMargins left="0.51181102362204722" right="0.51181102362204722" top="0.74803149606299213" bottom="0.55118110236220474" header="0.31496062992125984" footer="0.31496062992125984"/>
  <pageSetup paperSize="9" scale="94" orientation="portrait" blackAndWhite="1"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53256-027D-4360-8185-422CA2F3A137}">
  <sheetPr codeName="Sheet5">
    <tabColor theme="5" tint="0.59999389629810485"/>
  </sheetPr>
  <dimension ref="A1:R47"/>
  <sheetViews>
    <sheetView showGridLines="0" showZeros="0" view="pageBreakPreview" zoomScaleNormal="100" zoomScaleSheetLayoutView="100" workbookViewId="0">
      <selection activeCell="A5" sqref="A5:O5"/>
    </sheetView>
  </sheetViews>
  <sheetFormatPr defaultColWidth="9" defaultRowHeight="17.25" customHeight="1"/>
  <cols>
    <col min="1" max="15" width="7.875" style="3" customWidth="1"/>
    <col min="16" max="17" width="9" style="3"/>
    <col min="18" max="18" width="9" style="585"/>
    <col min="19" max="16384" width="9" style="3"/>
  </cols>
  <sheetData>
    <row r="1" spans="1:18" ht="6.75" customHeight="1">
      <c r="R1" s="598" t="s">
        <v>713</v>
      </c>
    </row>
    <row r="2" spans="1:18" ht="15" customHeight="1">
      <c r="A2" s="1004"/>
      <c r="B2" s="1004"/>
      <c r="C2" s="1004"/>
      <c r="D2" s="1004"/>
      <c r="E2" s="1004"/>
      <c r="F2" s="1004"/>
      <c r="G2" s="1004"/>
      <c r="H2" s="1004"/>
      <c r="I2" s="1004"/>
      <c r="J2" s="1004"/>
      <c r="K2" s="1004"/>
      <c r="L2" s="1004"/>
      <c r="M2" s="1004"/>
      <c r="N2" s="1004"/>
      <c r="O2" s="1004"/>
      <c r="R2" s="598" t="s">
        <v>96</v>
      </c>
    </row>
    <row r="3" spans="1:18" ht="8.1" customHeight="1">
      <c r="R3" s="598" t="s">
        <v>97</v>
      </c>
    </row>
    <row r="4" spans="1:18" ht="8.1" customHeight="1">
      <c r="R4" s="598" t="s">
        <v>97</v>
      </c>
    </row>
    <row r="5" spans="1:18" ht="21" customHeight="1">
      <c r="A5" s="890" t="s">
        <v>90</v>
      </c>
      <c r="B5" s="890"/>
      <c r="C5" s="890"/>
      <c r="D5" s="890"/>
      <c r="E5" s="890"/>
      <c r="F5" s="890"/>
      <c r="G5" s="890"/>
      <c r="H5" s="890"/>
      <c r="I5" s="890"/>
      <c r="J5" s="890"/>
      <c r="K5" s="890"/>
      <c r="L5" s="890"/>
      <c r="M5" s="890"/>
      <c r="N5" s="890"/>
      <c r="O5" s="890"/>
      <c r="R5" s="598" t="s">
        <v>98</v>
      </c>
    </row>
    <row r="6" spans="1:18" ht="8.1" customHeight="1">
      <c r="R6" s="598" t="s">
        <v>99</v>
      </c>
    </row>
    <row r="7" spans="1:18" ht="17.25" customHeight="1">
      <c r="A7" s="869" t="s">
        <v>91</v>
      </c>
      <c r="B7" s="900" t="s">
        <v>92</v>
      </c>
      <c r="C7" s="900"/>
      <c r="D7" s="900"/>
      <c r="E7" s="900"/>
      <c r="F7" s="1013" t="s">
        <v>28</v>
      </c>
      <c r="G7" s="1011" t="s">
        <v>712</v>
      </c>
      <c r="H7" s="666" t="s">
        <v>1288</v>
      </c>
      <c r="I7" s="900" t="s">
        <v>94</v>
      </c>
      <c r="J7" s="900"/>
      <c r="K7" s="900"/>
      <c r="L7" s="900"/>
      <c r="M7" s="1013" t="s">
        <v>28</v>
      </c>
      <c r="N7" s="1011" t="s">
        <v>712</v>
      </c>
      <c r="O7" s="666" t="s">
        <v>1288</v>
      </c>
      <c r="R7" s="598" t="s">
        <v>1171</v>
      </c>
    </row>
    <row r="8" spans="1:18" ht="17.25" customHeight="1">
      <c r="A8" s="1015"/>
      <c r="B8" s="1016" t="s">
        <v>93</v>
      </c>
      <c r="C8" s="1017"/>
      <c r="D8" s="1017"/>
      <c r="E8" s="1017"/>
      <c r="F8" s="1014"/>
      <c r="G8" s="1012"/>
      <c r="H8" s="664" t="s">
        <v>1287</v>
      </c>
      <c r="I8" s="1016" t="s">
        <v>93</v>
      </c>
      <c r="J8" s="1017"/>
      <c r="K8" s="1017"/>
      <c r="L8" s="1017"/>
      <c r="M8" s="1014"/>
      <c r="N8" s="1012"/>
      <c r="O8" s="664" t="s">
        <v>1287</v>
      </c>
    </row>
    <row r="9" spans="1:18" ht="36.75" customHeight="1">
      <c r="A9" s="665"/>
      <c r="B9" s="601"/>
      <c r="C9" s="1005"/>
      <c r="D9" s="1006"/>
      <c r="E9" s="1006"/>
      <c r="F9" s="349"/>
      <c r="G9" s="346"/>
      <c r="H9" s="345"/>
      <c r="I9" s="601"/>
      <c r="J9" s="1005"/>
      <c r="K9" s="1006"/>
      <c r="L9" s="1006"/>
      <c r="M9" s="349"/>
      <c r="N9" s="351"/>
      <c r="O9" s="345"/>
    </row>
    <row r="10" spans="1:18" ht="36.75" customHeight="1">
      <c r="A10" s="269">
        <f>A9</f>
        <v>0</v>
      </c>
      <c r="B10" s="602"/>
      <c r="C10" s="1007"/>
      <c r="D10" s="1008"/>
      <c r="E10" s="1008"/>
      <c r="F10" s="347"/>
      <c r="G10" s="347"/>
      <c r="H10" s="1021"/>
      <c r="I10" s="602"/>
      <c r="J10" s="1007"/>
      <c r="K10" s="1008"/>
      <c r="L10" s="1008"/>
      <c r="M10" s="347"/>
      <c r="N10" s="352"/>
      <c r="O10" s="1021"/>
    </row>
    <row r="11" spans="1:18" ht="33" customHeight="1">
      <c r="A11" s="270"/>
      <c r="B11" s="603"/>
      <c r="C11" s="1009"/>
      <c r="D11" s="1010"/>
      <c r="E11" s="1010"/>
      <c r="F11" s="350"/>
      <c r="G11" s="348"/>
      <c r="H11" s="1022"/>
      <c r="I11" s="603"/>
      <c r="J11" s="1009"/>
      <c r="K11" s="1010"/>
      <c r="L11" s="1010"/>
      <c r="M11" s="350"/>
      <c r="N11" s="353"/>
      <c r="O11" s="1022"/>
    </row>
    <row r="12" spans="1:18" ht="36.75" customHeight="1">
      <c r="A12" s="686">
        <f>A9+1</f>
        <v>1</v>
      </c>
      <c r="B12" s="601"/>
      <c r="C12" s="1005"/>
      <c r="D12" s="1006"/>
      <c r="E12" s="1006"/>
      <c r="F12" s="349"/>
      <c r="G12" s="346"/>
      <c r="H12" s="345"/>
      <c r="I12" s="601"/>
      <c r="J12" s="1005"/>
      <c r="K12" s="1006"/>
      <c r="L12" s="1006"/>
      <c r="M12" s="349"/>
      <c r="N12" s="351"/>
      <c r="O12" s="345"/>
    </row>
    <row r="13" spans="1:18" ht="36.75" customHeight="1">
      <c r="A13" s="269">
        <f>A12</f>
        <v>1</v>
      </c>
      <c r="B13" s="602"/>
      <c r="C13" s="1007"/>
      <c r="D13" s="1008"/>
      <c r="E13" s="1008"/>
      <c r="F13" s="347"/>
      <c r="G13" s="347"/>
      <c r="H13" s="1021"/>
      <c r="I13" s="602"/>
      <c r="J13" s="1007"/>
      <c r="K13" s="1008"/>
      <c r="L13" s="1008"/>
      <c r="M13" s="347"/>
      <c r="N13" s="352"/>
      <c r="O13" s="1021"/>
    </row>
    <row r="14" spans="1:18" ht="33" customHeight="1">
      <c r="A14" s="270"/>
      <c r="B14" s="603"/>
      <c r="C14" s="1009"/>
      <c r="D14" s="1010"/>
      <c r="E14" s="1010"/>
      <c r="F14" s="350"/>
      <c r="G14" s="348"/>
      <c r="H14" s="1022"/>
      <c r="I14" s="603"/>
      <c r="J14" s="1009"/>
      <c r="K14" s="1010"/>
      <c r="L14" s="1010"/>
      <c r="M14" s="350"/>
      <c r="N14" s="353"/>
      <c r="O14" s="1022"/>
    </row>
    <row r="15" spans="1:18" ht="36.75" customHeight="1">
      <c r="A15" s="686">
        <f>A12+1</f>
        <v>2</v>
      </c>
      <c r="B15" s="601"/>
      <c r="C15" s="1005"/>
      <c r="D15" s="1006"/>
      <c r="E15" s="1006"/>
      <c r="F15" s="349"/>
      <c r="G15" s="346"/>
      <c r="H15" s="345"/>
      <c r="I15" s="601"/>
      <c r="J15" s="1005"/>
      <c r="K15" s="1006"/>
      <c r="L15" s="1006"/>
      <c r="M15" s="349"/>
      <c r="N15" s="351"/>
      <c r="O15" s="345"/>
    </row>
    <row r="16" spans="1:18" ht="36.75" customHeight="1">
      <c r="A16" s="269">
        <f>A15</f>
        <v>2</v>
      </c>
      <c r="B16" s="602"/>
      <c r="C16" s="1007"/>
      <c r="D16" s="1008"/>
      <c r="E16" s="1008"/>
      <c r="F16" s="347"/>
      <c r="G16" s="347"/>
      <c r="H16" s="1021"/>
      <c r="I16" s="602"/>
      <c r="J16" s="1007"/>
      <c r="K16" s="1008"/>
      <c r="L16" s="1008"/>
      <c r="M16" s="347"/>
      <c r="N16" s="352"/>
      <c r="O16" s="1021"/>
    </row>
    <row r="17" spans="1:15" ht="33" customHeight="1">
      <c r="A17" s="270"/>
      <c r="B17" s="603"/>
      <c r="C17" s="1009"/>
      <c r="D17" s="1010"/>
      <c r="E17" s="1010"/>
      <c r="F17" s="350"/>
      <c r="G17" s="348"/>
      <c r="H17" s="1022"/>
      <c r="I17" s="603"/>
      <c r="J17" s="1009"/>
      <c r="K17" s="1010"/>
      <c r="L17" s="1010"/>
      <c r="M17" s="350"/>
      <c r="N17" s="353"/>
      <c r="O17" s="1022"/>
    </row>
    <row r="18" spans="1:15" ht="36.75" customHeight="1">
      <c r="A18" s="686">
        <f>A15+1</f>
        <v>3</v>
      </c>
      <c r="B18" s="601"/>
      <c r="C18" s="1005"/>
      <c r="D18" s="1006"/>
      <c r="E18" s="1006"/>
      <c r="F18" s="349"/>
      <c r="G18" s="346"/>
      <c r="H18" s="345"/>
      <c r="I18" s="601"/>
      <c r="J18" s="1005"/>
      <c r="K18" s="1006"/>
      <c r="L18" s="1006"/>
      <c r="M18" s="349"/>
      <c r="N18" s="351"/>
      <c r="O18" s="345"/>
    </row>
    <row r="19" spans="1:15" ht="36.75" customHeight="1">
      <c r="A19" s="269">
        <f>A18</f>
        <v>3</v>
      </c>
      <c r="B19" s="602"/>
      <c r="C19" s="1007"/>
      <c r="D19" s="1008"/>
      <c r="E19" s="1008"/>
      <c r="F19" s="347"/>
      <c r="G19" s="347"/>
      <c r="H19" s="1021"/>
      <c r="I19" s="602"/>
      <c r="J19" s="1007"/>
      <c r="K19" s="1008"/>
      <c r="L19" s="1008"/>
      <c r="M19" s="347"/>
      <c r="N19" s="352"/>
      <c r="O19" s="1021"/>
    </row>
    <row r="20" spans="1:15" ht="33" customHeight="1">
      <c r="A20" s="270"/>
      <c r="B20" s="603"/>
      <c r="C20" s="1009"/>
      <c r="D20" s="1010"/>
      <c r="E20" s="1010"/>
      <c r="F20" s="350"/>
      <c r="G20" s="348"/>
      <c r="H20" s="1022"/>
      <c r="I20" s="603"/>
      <c r="J20" s="1009"/>
      <c r="K20" s="1010"/>
      <c r="L20" s="1010"/>
      <c r="M20" s="350"/>
      <c r="N20" s="353"/>
      <c r="O20" s="1022"/>
    </row>
    <row r="21" spans="1:15" ht="36.75" customHeight="1">
      <c r="A21" s="686">
        <f>A18+1</f>
        <v>4</v>
      </c>
      <c r="B21" s="601"/>
      <c r="C21" s="1005"/>
      <c r="D21" s="1006"/>
      <c r="E21" s="1006"/>
      <c r="F21" s="349"/>
      <c r="G21" s="346"/>
      <c r="H21" s="345"/>
      <c r="I21" s="601"/>
      <c r="J21" s="1005"/>
      <c r="K21" s="1006"/>
      <c r="L21" s="1006"/>
      <c r="M21" s="349"/>
      <c r="N21" s="351"/>
      <c r="O21" s="345"/>
    </row>
    <row r="22" spans="1:15" ht="36.75" customHeight="1">
      <c r="A22" s="269">
        <f>A21</f>
        <v>4</v>
      </c>
      <c r="B22" s="602"/>
      <c r="C22" s="1007"/>
      <c r="D22" s="1008"/>
      <c r="E22" s="1008"/>
      <c r="F22" s="347"/>
      <c r="G22" s="347"/>
      <c r="H22" s="1021"/>
      <c r="I22" s="602"/>
      <c r="J22" s="1007"/>
      <c r="K22" s="1008"/>
      <c r="L22" s="1008"/>
      <c r="M22" s="347"/>
      <c r="N22" s="352"/>
      <c r="O22" s="1021"/>
    </row>
    <row r="23" spans="1:15" ht="33" customHeight="1">
      <c r="A23" s="270"/>
      <c r="B23" s="603"/>
      <c r="C23" s="1009"/>
      <c r="D23" s="1010"/>
      <c r="E23" s="1010"/>
      <c r="F23" s="350"/>
      <c r="G23" s="348"/>
      <c r="H23" s="1022"/>
      <c r="I23" s="603"/>
      <c r="J23" s="1009"/>
      <c r="K23" s="1010"/>
      <c r="L23" s="1010"/>
      <c r="M23" s="350"/>
      <c r="N23" s="353"/>
      <c r="O23" s="1022"/>
    </row>
    <row r="24" spans="1:15" ht="36.75" customHeight="1">
      <c r="A24" s="686">
        <f>A21+1</f>
        <v>5</v>
      </c>
      <c r="B24" s="601"/>
      <c r="C24" s="1005"/>
      <c r="D24" s="1006"/>
      <c r="E24" s="1006"/>
      <c r="F24" s="349"/>
      <c r="G24" s="346"/>
      <c r="H24" s="345"/>
      <c r="I24" s="601"/>
      <c r="J24" s="1005"/>
      <c r="K24" s="1006"/>
      <c r="L24" s="1006"/>
      <c r="M24" s="349"/>
      <c r="N24" s="351"/>
      <c r="O24" s="345"/>
    </row>
    <row r="25" spans="1:15" ht="36.75" customHeight="1">
      <c r="A25" s="269">
        <f>A24</f>
        <v>5</v>
      </c>
      <c r="B25" s="602"/>
      <c r="C25" s="1007"/>
      <c r="D25" s="1008"/>
      <c r="E25" s="1008"/>
      <c r="F25" s="347"/>
      <c r="G25" s="347"/>
      <c r="H25" s="1021"/>
      <c r="I25" s="602"/>
      <c r="J25" s="1007"/>
      <c r="K25" s="1008"/>
      <c r="L25" s="1008"/>
      <c r="M25" s="347"/>
      <c r="N25" s="352"/>
      <c r="O25" s="1021"/>
    </row>
    <row r="26" spans="1:15" ht="33" customHeight="1">
      <c r="A26" s="270"/>
      <c r="B26" s="603"/>
      <c r="C26" s="1009"/>
      <c r="D26" s="1010"/>
      <c r="E26" s="1010"/>
      <c r="F26" s="350"/>
      <c r="G26" s="348"/>
      <c r="H26" s="1022"/>
      <c r="I26" s="603"/>
      <c r="J26" s="1009"/>
      <c r="K26" s="1010"/>
      <c r="L26" s="1010"/>
      <c r="M26" s="350"/>
      <c r="N26" s="353"/>
      <c r="O26" s="1022"/>
    </row>
    <row r="27" spans="1:15" ht="36.75" customHeight="1">
      <c r="A27" s="686">
        <f>A24+1</f>
        <v>6</v>
      </c>
      <c r="B27" s="601"/>
      <c r="C27" s="1005"/>
      <c r="D27" s="1006"/>
      <c r="E27" s="1006"/>
      <c r="F27" s="349"/>
      <c r="G27" s="346"/>
      <c r="H27" s="345"/>
      <c r="I27" s="601"/>
      <c r="J27" s="1005"/>
      <c r="K27" s="1006"/>
      <c r="L27" s="1006"/>
      <c r="M27" s="349"/>
      <c r="N27" s="351"/>
      <c r="O27" s="345"/>
    </row>
    <row r="28" spans="1:15" ht="36.75" customHeight="1">
      <c r="A28" s="269">
        <f>A27</f>
        <v>6</v>
      </c>
      <c r="B28" s="602"/>
      <c r="C28" s="1007"/>
      <c r="D28" s="1008"/>
      <c r="E28" s="1008"/>
      <c r="F28" s="347"/>
      <c r="G28" s="347"/>
      <c r="H28" s="1021"/>
      <c r="I28" s="602"/>
      <c r="J28" s="1007"/>
      <c r="K28" s="1008"/>
      <c r="L28" s="1008"/>
      <c r="M28" s="347"/>
      <c r="N28" s="352"/>
      <c r="O28" s="1021"/>
    </row>
    <row r="29" spans="1:15" ht="33" customHeight="1">
      <c r="A29" s="270"/>
      <c r="B29" s="603"/>
      <c r="C29" s="1009"/>
      <c r="D29" s="1010"/>
      <c r="E29" s="1010"/>
      <c r="F29" s="350"/>
      <c r="G29" s="348"/>
      <c r="H29" s="1022"/>
      <c r="I29" s="603"/>
      <c r="J29" s="1009"/>
      <c r="K29" s="1010"/>
      <c r="L29" s="1010"/>
      <c r="M29" s="350"/>
      <c r="N29" s="353"/>
      <c r="O29" s="1022"/>
    </row>
    <row r="30" spans="1:15" ht="36.75" customHeight="1">
      <c r="A30" s="686">
        <f>A27+1</f>
        <v>7</v>
      </c>
      <c r="B30" s="601"/>
      <c r="C30" s="1005"/>
      <c r="D30" s="1006"/>
      <c r="E30" s="1006"/>
      <c r="F30" s="349"/>
      <c r="G30" s="346"/>
      <c r="H30" s="345"/>
      <c r="I30" s="601"/>
      <c r="J30" s="1005"/>
      <c r="K30" s="1006"/>
      <c r="L30" s="1006"/>
      <c r="M30" s="349"/>
      <c r="N30" s="351"/>
      <c r="O30" s="345"/>
    </row>
    <row r="31" spans="1:15" ht="36.75" customHeight="1">
      <c r="A31" s="269">
        <f>A30</f>
        <v>7</v>
      </c>
      <c r="B31" s="602"/>
      <c r="C31" s="1007"/>
      <c r="D31" s="1008"/>
      <c r="E31" s="1008"/>
      <c r="F31" s="347"/>
      <c r="G31" s="347"/>
      <c r="H31" s="1021"/>
      <c r="I31" s="602"/>
      <c r="J31" s="1007"/>
      <c r="K31" s="1008"/>
      <c r="L31" s="1008"/>
      <c r="M31" s="347"/>
      <c r="N31" s="352"/>
      <c r="O31" s="1021"/>
    </row>
    <row r="32" spans="1:15" ht="33" customHeight="1">
      <c r="A32" s="270"/>
      <c r="B32" s="603"/>
      <c r="C32" s="1009"/>
      <c r="D32" s="1010"/>
      <c r="E32" s="1010"/>
      <c r="F32" s="350"/>
      <c r="G32" s="348"/>
      <c r="H32" s="1022"/>
      <c r="I32" s="603"/>
      <c r="J32" s="1009"/>
      <c r="K32" s="1010"/>
      <c r="L32" s="1010"/>
      <c r="M32" s="350"/>
      <c r="N32" s="353"/>
      <c r="O32" s="1022"/>
    </row>
    <row r="33" spans="1:15" ht="36.75" customHeight="1">
      <c r="A33" s="686">
        <f>A30+1</f>
        <v>8</v>
      </c>
      <c r="B33" s="601"/>
      <c r="C33" s="1005"/>
      <c r="D33" s="1006"/>
      <c r="E33" s="1006"/>
      <c r="F33" s="349"/>
      <c r="G33" s="346"/>
      <c r="H33" s="345"/>
      <c r="I33" s="601"/>
      <c r="J33" s="1005"/>
      <c r="K33" s="1006"/>
      <c r="L33" s="1006"/>
      <c r="M33" s="349"/>
      <c r="N33" s="351"/>
      <c r="O33" s="345"/>
    </row>
    <row r="34" spans="1:15" ht="36.75" customHeight="1">
      <c r="A34" s="269">
        <f>A33</f>
        <v>8</v>
      </c>
      <c r="B34" s="602"/>
      <c r="C34" s="1007"/>
      <c r="D34" s="1008"/>
      <c r="E34" s="1008"/>
      <c r="F34" s="347"/>
      <c r="G34" s="347"/>
      <c r="H34" s="1021"/>
      <c r="I34" s="602"/>
      <c r="J34" s="1007"/>
      <c r="K34" s="1008"/>
      <c r="L34" s="1008"/>
      <c r="M34" s="347"/>
      <c r="N34" s="352"/>
      <c r="O34" s="1021"/>
    </row>
    <row r="35" spans="1:15" ht="33" customHeight="1">
      <c r="A35" s="270"/>
      <c r="B35" s="603"/>
      <c r="C35" s="1009"/>
      <c r="D35" s="1010"/>
      <c r="E35" s="1010"/>
      <c r="F35" s="350"/>
      <c r="G35" s="348"/>
      <c r="H35" s="1022"/>
      <c r="I35" s="603"/>
      <c r="J35" s="1009"/>
      <c r="K35" s="1010"/>
      <c r="L35" s="1010"/>
      <c r="M35" s="350"/>
      <c r="N35" s="353"/>
      <c r="O35" s="1022"/>
    </row>
    <row r="37" spans="1:15" ht="17.25" customHeight="1">
      <c r="H37" s="43" t="s">
        <v>1359</v>
      </c>
      <c r="I37" s="159"/>
      <c r="J37" s="159"/>
      <c r="K37" s="159"/>
      <c r="L37" s="159"/>
      <c r="M37" s="159"/>
      <c r="N37" s="263" t="s">
        <v>681</v>
      </c>
    </row>
    <row r="38" spans="1:15" ht="17.25" customHeight="1">
      <c r="A38" s="1018" t="s">
        <v>95</v>
      </c>
      <c r="B38" s="1018"/>
      <c r="C38" s="1020"/>
      <c r="D38" s="1020"/>
      <c r="E38" s="1020"/>
      <c r="F38" s="1020"/>
      <c r="G38" s="255"/>
      <c r="H38" s="43" t="s">
        <v>96</v>
      </c>
      <c r="I38" s="558">
        <f>SUMIFS($G$9:$G$35,$F$9:$F$35,I$37,$B$9:$B$35,$H38)+SUMIFS($N$9:$N$35,$M$9:$M$35,I$37,$I$9:$I$35,$H38)</f>
        <v>0</v>
      </c>
      <c r="J38" s="558">
        <f t="shared" ref="J38:M41" si="0">SUMIFS($G$9:$G$35,$F$9:$F$35,J$37,$B$9:$B$35,$H38)+SUMIFS($N$9:$N$35,$M$9:$M$35,J$37,$I$9:$I$35,$H38)</f>
        <v>0</v>
      </c>
      <c r="K38" s="558">
        <f t="shared" si="0"/>
        <v>0</v>
      </c>
      <c r="L38" s="558">
        <f t="shared" si="0"/>
        <v>0</v>
      </c>
      <c r="M38" s="558">
        <f>SUMIFS($G$9:$G$35,$F$9:$F$35,M$37,$B$9:$B$35,$H38)+SUMIFS($N$9:$N$35,$M$9:$M$35,M$37,$I$9:$I$35,$H38)</f>
        <v>0</v>
      </c>
      <c r="N38" s="560">
        <f>SUM(I38:M38)</f>
        <v>0</v>
      </c>
    </row>
    <row r="39" spans="1:15" ht="17.25" customHeight="1">
      <c r="A39" s="1018" t="s">
        <v>66</v>
      </c>
      <c r="B39" s="1018"/>
      <c r="C39" s="1019" t="str">
        <f>①海外研修実施希望申込書!H64</f>
        <v>日本語</v>
      </c>
      <c r="D39" s="1019"/>
      <c r="E39" s="1019"/>
      <c r="F39" s="1019"/>
      <c r="G39" s="256"/>
      <c r="H39" s="43" t="s">
        <v>97</v>
      </c>
      <c r="I39" s="558">
        <f>SUMIFS($G$9:$G$35,$F$9:$F$35,I$37,$B$9:$B$35,$H39)+SUMIFS($N$9:$N$35,$M$9:$M$35,I$37,$I$9:$I$35,$H39)</f>
        <v>0</v>
      </c>
      <c r="J39" s="558">
        <f t="shared" si="0"/>
        <v>0</v>
      </c>
      <c r="K39" s="558">
        <f t="shared" si="0"/>
        <v>0</v>
      </c>
      <c r="L39" s="558">
        <f t="shared" si="0"/>
        <v>0</v>
      </c>
      <c r="M39" s="558">
        <f t="shared" si="0"/>
        <v>0</v>
      </c>
      <c r="N39" s="560">
        <f t="shared" ref="N39:N41" si="1">SUM(I39:M39)</f>
        <v>0</v>
      </c>
    </row>
    <row r="40" spans="1:15" ht="17.25" customHeight="1">
      <c r="A40" s="1018" t="s">
        <v>67</v>
      </c>
      <c r="B40" s="1018"/>
      <c r="C40" s="1019" t="str">
        <f>IF(①海外研修実施希望申込書!D65="なし","通訳なし",①海外研修実施希望申込書!H66)</f>
        <v>インドネシア語</v>
      </c>
      <c r="D40" s="1019"/>
      <c r="E40" s="1019"/>
      <c r="F40" s="1019"/>
      <c r="G40" s="256"/>
      <c r="H40" s="43" t="s">
        <v>98</v>
      </c>
      <c r="I40" s="558">
        <f>SUMIFS($G$9:$G$35,$F$9:$F$35,I$37,$B$9:$B$35,$H40)+SUMIFS($N$9:$N$35,$M$9:$M$35,I$37,$I$9:$I$35,$H40)</f>
        <v>0</v>
      </c>
      <c r="J40" s="558">
        <f t="shared" si="0"/>
        <v>0</v>
      </c>
      <c r="K40" s="558">
        <f t="shared" si="0"/>
        <v>0</v>
      </c>
      <c r="L40" s="558">
        <f t="shared" si="0"/>
        <v>0</v>
      </c>
      <c r="M40" s="558">
        <f t="shared" si="0"/>
        <v>0</v>
      </c>
      <c r="N40" s="560">
        <f t="shared" si="1"/>
        <v>0</v>
      </c>
    </row>
    <row r="41" spans="1:15" ht="17.25" customHeight="1" thickBot="1">
      <c r="G41" s="257"/>
      <c r="H41" s="252" t="s">
        <v>99</v>
      </c>
      <c r="I41" s="782">
        <f>SUMIFS($G$9:$G$35,$F$9:$F$35,I$37,$B$9:$B$35,$H41)+SUMIFS($N$9:$N$35,$M$9:$M$35,I$37,$I$9:$I$35,$H41)</f>
        <v>0</v>
      </c>
      <c r="J41" s="782">
        <f t="shared" si="0"/>
        <v>0</v>
      </c>
      <c r="K41" s="782">
        <f t="shared" si="0"/>
        <v>0</v>
      </c>
      <c r="L41" s="782">
        <f t="shared" si="0"/>
        <v>0</v>
      </c>
      <c r="M41" s="782">
        <f t="shared" si="0"/>
        <v>0</v>
      </c>
      <c r="N41" s="783">
        <f t="shared" si="1"/>
        <v>0</v>
      </c>
    </row>
    <row r="42" spans="1:15" ht="17.25" customHeight="1" thickTop="1">
      <c r="H42" s="56" t="s">
        <v>681</v>
      </c>
      <c r="I42" s="784">
        <f>SUM(I38:I41)</f>
        <v>0</v>
      </c>
      <c r="J42" s="784">
        <f t="shared" ref="J42:L42" si="2">SUM(J38:J41)</f>
        <v>0</v>
      </c>
      <c r="K42" s="784">
        <f t="shared" si="2"/>
        <v>0</v>
      </c>
      <c r="L42" s="784">
        <f t="shared" si="2"/>
        <v>0</v>
      </c>
      <c r="M42" s="784">
        <f>SUM(M38:M41)</f>
        <v>0</v>
      </c>
      <c r="N42" s="785">
        <f>SUM(N38:N41)</f>
        <v>0</v>
      </c>
    </row>
    <row r="43" spans="1:15" ht="17.25" customHeight="1">
      <c r="A43" s="3" t="s">
        <v>101</v>
      </c>
    </row>
    <row r="44" spans="1:15" ht="17.25" customHeight="1">
      <c r="A44" s="3" t="s">
        <v>715</v>
      </c>
    </row>
    <row r="45" spans="1:15" ht="17.25" customHeight="1">
      <c r="A45" s="3" t="s">
        <v>102</v>
      </c>
    </row>
    <row r="46" spans="1:15" ht="17.25" customHeight="1">
      <c r="A46" s="3" t="s">
        <v>104</v>
      </c>
    </row>
    <row r="47" spans="1:15" ht="17.25" customHeight="1">
      <c r="A47" s="3" t="s">
        <v>103</v>
      </c>
    </row>
  </sheetData>
  <mergeCells count="89">
    <mergeCell ref="O28:O29"/>
    <mergeCell ref="H31:H32"/>
    <mergeCell ref="O31:O32"/>
    <mergeCell ref="H34:H35"/>
    <mergeCell ref="O34:O35"/>
    <mergeCell ref="O19:O20"/>
    <mergeCell ref="H22:H23"/>
    <mergeCell ref="O22:O23"/>
    <mergeCell ref="H25:H26"/>
    <mergeCell ref="O25:O26"/>
    <mergeCell ref="O10:O11"/>
    <mergeCell ref="H13:H14"/>
    <mergeCell ref="O13:O14"/>
    <mergeCell ref="H16:H17"/>
    <mergeCell ref="O16:O17"/>
    <mergeCell ref="J11:L11"/>
    <mergeCell ref="J14:L14"/>
    <mergeCell ref="J15:L15"/>
    <mergeCell ref="J12:L12"/>
    <mergeCell ref="H10:H11"/>
    <mergeCell ref="J13:L13"/>
    <mergeCell ref="J16:L16"/>
    <mergeCell ref="C35:E35"/>
    <mergeCell ref="J35:L35"/>
    <mergeCell ref="J17:L17"/>
    <mergeCell ref="C18:E18"/>
    <mergeCell ref="J18:L18"/>
    <mergeCell ref="C19:E19"/>
    <mergeCell ref="J19:L19"/>
    <mergeCell ref="C20:E20"/>
    <mergeCell ref="J20:L20"/>
    <mergeCell ref="J33:L33"/>
    <mergeCell ref="J34:L34"/>
    <mergeCell ref="H19:H20"/>
    <mergeCell ref="H28:H29"/>
    <mergeCell ref="C17:E17"/>
    <mergeCell ref="C32:E32"/>
    <mergeCell ref="J32:L32"/>
    <mergeCell ref="A40:B40"/>
    <mergeCell ref="C40:F40"/>
    <mergeCell ref="C9:E9"/>
    <mergeCell ref="C10:E10"/>
    <mergeCell ref="C11:E11"/>
    <mergeCell ref="C12:E12"/>
    <mergeCell ref="C13:E13"/>
    <mergeCell ref="C14:E14"/>
    <mergeCell ref="C15:E15"/>
    <mergeCell ref="A38:B38"/>
    <mergeCell ref="C38:F38"/>
    <mergeCell ref="A39:B39"/>
    <mergeCell ref="C39:F39"/>
    <mergeCell ref="C33:E33"/>
    <mergeCell ref="C34:E34"/>
    <mergeCell ref="C21:E21"/>
    <mergeCell ref="A5:O5"/>
    <mergeCell ref="A7:A8"/>
    <mergeCell ref="B7:E7"/>
    <mergeCell ref="I7:L7"/>
    <mergeCell ref="B8:E8"/>
    <mergeCell ref="I8:L8"/>
    <mergeCell ref="F7:F8"/>
    <mergeCell ref="C16:E16"/>
    <mergeCell ref="G7:G8"/>
    <mergeCell ref="M7:M8"/>
    <mergeCell ref="N7:N8"/>
    <mergeCell ref="J9:L9"/>
    <mergeCell ref="J10:L10"/>
    <mergeCell ref="C27:E27"/>
    <mergeCell ref="J27:L27"/>
    <mergeCell ref="C28:E28"/>
    <mergeCell ref="J28:L28"/>
    <mergeCell ref="C29:E29"/>
    <mergeCell ref="J29:L29"/>
    <mergeCell ref="A2:O2"/>
    <mergeCell ref="C30:E30"/>
    <mergeCell ref="J30:L30"/>
    <mergeCell ref="C31:E31"/>
    <mergeCell ref="J31:L31"/>
    <mergeCell ref="C24:E24"/>
    <mergeCell ref="J24:L24"/>
    <mergeCell ref="C25:E25"/>
    <mergeCell ref="J25:L25"/>
    <mergeCell ref="C26:E26"/>
    <mergeCell ref="J26:L26"/>
    <mergeCell ref="J21:L21"/>
    <mergeCell ref="C22:E22"/>
    <mergeCell ref="J22:L22"/>
    <mergeCell ref="C23:E23"/>
    <mergeCell ref="J23:L23"/>
  </mergeCells>
  <phoneticPr fontId="1"/>
  <dataValidations count="1">
    <dataValidation type="list" allowBlank="1" showInputMessage="1" showErrorMessage="1" sqref="B9:B35 I9:I35" xr:uid="{184E38B9-008E-49C3-AE56-B32E941A1421}">
      <formula1>$R$1:$R$7</formula1>
    </dataValidation>
  </dataValidations>
  <printOptions horizontalCentered="1"/>
  <pageMargins left="0.51181102362204722" right="0.51181102362204722" top="0.55118110236220474" bottom="0.55118110236220474" header="0.31496062992125984" footer="0.31496062992125984"/>
  <pageSetup paperSize="9" scale="64" orientation="portrait" blackAndWhite="1" r:id="rId1"/>
  <drawing r:id="rId2"/>
  <legacyDrawing r:id="rId3"/>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44">
    <tabColor theme="9" tint="0.59999389629810485"/>
  </sheetPr>
  <dimension ref="A1:I25"/>
  <sheetViews>
    <sheetView showGridLines="0" view="pageBreakPreview" zoomScaleNormal="100" zoomScaleSheetLayoutView="100" workbookViewId="0">
      <selection activeCell="Q8" sqref="Q8"/>
    </sheetView>
  </sheetViews>
  <sheetFormatPr defaultColWidth="9" defaultRowHeight="17.25" customHeight="1"/>
  <cols>
    <col min="1" max="1" width="4.375" style="93" customWidth="1"/>
    <col min="2" max="2" width="20" style="93" bestFit="1" customWidth="1"/>
    <col min="3" max="3" width="11.625" style="93" customWidth="1"/>
    <col min="4" max="4" width="2.125" style="93" bestFit="1" customWidth="1"/>
    <col min="5" max="5" width="11.625" style="93" customWidth="1"/>
    <col min="6" max="6" width="13.625" style="93" customWidth="1"/>
    <col min="7" max="7" width="4" style="93" customWidth="1"/>
    <col min="8" max="8" width="16.625" style="93" customWidth="1"/>
    <col min="9" max="9" width="4.375" style="93" customWidth="1"/>
    <col min="10" max="16384" width="9" style="93"/>
  </cols>
  <sheetData>
    <row r="1" spans="1:9" ht="17.25" customHeight="1">
      <c r="A1" s="3" t="s">
        <v>411</v>
      </c>
    </row>
    <row r="2" spans="1:9" ht="17.25" customHeight="1">
      <c r="A2" s="1652" t="s">
        <v>396</v>
      </c>
      <c r="B2" s="1652"/>
      <c r="C2" s="1652"/>
      <c r="D2" s="1652"/>
      <c r="E2" s="1652"/>
      <c r="F2" s="1652"/>
      <c r="G2" s="1652"/>
      <c r="H2" s="1652"/>
      <c r="I2" s="1652"/>
    </row>
    <row r="3" spans="1:9" ht="17.25" customHeight="1">
      <c r="A3" s="101"/>
      <c r="B3" s="101"/>
      <c r="C3" s="101"/>
      <c r="D3" s="101"/>
      <c r="E3" s="101"/>
      <c r="F3" s="101"/>
      <c r="G3" s="101"/>
      <c r="H3" s="101"/>
      <c r="I3" s="101"/>
    </row>
    <row r="5" spans="1:9" ht="17.25" customHeight="1">
      <c r="B5" s="103" t="s">
        <v>397</v>
      </c>
      <c r="C5" s="1673" t="s">
        <v>398</v>
      </c>
      <c r="D5" s="1673"/>
      <c r="E5" s="1673"/>
      <c r="F5" s="1673"/>
      <c r="G5" s="1673"/>
      <c r="H5" s="1673"/>
    </row>
    <row r="6" spans="1:9" ht="17.25" customHeight="1">
      <c r="B6" s="103" t="s">
        <v>399</v>
      </c>
      <c r="C6" s="1674" t="str">
        <f>IF(①海外研修実施希望申込書!D7=①海外研修実施希望申込書!P1,'⑤海外研修実施計画の概要（新興国）'!G5,'⑤海外研修実施計画の概要 (ゼロエミ)'!G5)</f>
        <v>AOTS Co., Ltd.</v>
      </c>
      <c r="D6" s="1674"/>
      <c r="E6" s="1674"/>
      <c r="F6" s="1674"/>
      <c r="G6" s="1674"/>
      <c r="H6" s="1674"/>
    </row>
    <row r="7" spans="1:9" ht="17.25" customHeight="1">
      <c r="B7" s="103"/>
      <c r="C7" s="170"/>
      <c r="D7" s="170"/>
      <c r="E7" s="170"/>
      <c r="F7" s="170"/>
      <c r="G7" s="170"/>
      <c r="H7" s="170"/>
    </row>
    <row r="8" spans="1:9" ht="17.25" customHeight="1">
      <c r="B8" s="103" t="s">
        <v>400</v>
      </c>
      <c r="C8" s="1674" t="str">
        <f>IF(①海外研修実施希望申込書!D7=①海外研修実施希望申込書!P1,'⑤海外研修実施計画の概要（新興国）'!E65,'⑤海外研修実施計画の概要 (ゼロエミ)'!E65)</f>
        <v>Kaigai Kenshu Inc.</v>
      </c>
      <c r="D8" s="1674"/>
      <c r="E8" s="1674"/>
      <c r="F8" s="1674"/>
      <c r="G8" s="1674"/>
      <c r="H8" s="1674"/>
    </row>
    <row r="9" spans="1:9" ht="17.25" customHeight="1">
      <c r="B9" s="103" t="s">
        <v>401</v>
      </c>
      <c r="C9" s="1675">
        <f>IF(①海外研修実施希望申込書!D7=①海外研修実施希望申込書!P1,'⑤海外研修実施計画の概要（新興国）'!E67,'⑤海外研修実施計画の概要 (ゼロエミ)'!E67)</f>
        <v>0</v>
      </c>
      <c r="D9" s="1675"/>
      <c r="E9" s="1675"/>
      <c r="F9" s="1675"/>
      <c r="G9" s="1675"/>
      <c r="H9" s="1675"/>
    </row>
    <row r="10" spans="1:9" ht="17.25" customHeight="1">
      <c r="B10" s="103"/>
      <c r="C10" s="1675"/>
      <c r="D10" s="1675"/>
      <c r="E10" s="1675"/>
      <c r="F10" s="1675"/>
      <c r="G10" s="1675"/>
      <c r="H10" s="1675"/>
    </row>
    <row r="11" spans="1:9" ht="17.25" customHeight="1">
      <c r="B11" s="103" t="s">
        <v>402</v>
      </c>
      <c r="C11" s="1675" t="str">
        <f>①海外研修実施希望申込書!C35</f>
        <v>Production Management Training for Leaders at a Manufacutruing Site</v>
      </c>
      <c r="D11" s="1675"/>
      <c r="E11" s="1675"/>
      <c r="F11" s="1675"/>
      <c r="G11" s="1675"/>
      <c r="H11" s="1675"/>
    </row>
    <row r="12" spans="1:9" ht="17.25" customHeight="1">
      <c r="B12" s="103"/>
      <c r="C12" s="1675"/>
      <c r="D12" s="1675"/>
      <c r="E12" s="1675"/>
      <c r="F12" s="1675"/>
      <c r="G12" s="1675"/>
      <c r="H12" s="1675"/>
    </row>
    <row r="13" spans="1:9" ht="17.25" customHeight="1">
      <c r="B13" s="103" t="s">
        <v>403</v>
      </c>
      <c r="C13" s="712">
        <f>'⑮海外研修実施結果（報告書）'!B13</f>
        <v>45839</v>
      </c>
      <c r="D13" s="713" t="s">
        <v>1291</v>
      </c>
      <c r="E13" s="712">
        <f>'⑮海外研修実施結果（報告書）'!H13</f>
        <v>45843</v>
      </c>
      <c r="F13" s="170"/>
      <c r="G13" s="170"/>
      <c r="H13" s="170"/>
    </row>
    <row r="14" spans="1:9" ht="17.25" customHeight="1">
      <c r="B14" s="103"/>
      <c r="C14" s="170"/>
      <c r="D14" s="170"/>
      <c r="E14" s="170"/>
      <c r="F14" s="170"/>
      <c r="G14" s="170"/>
      <c r="H14" s="170"/>
    </row>
    <row r="15" spans="1:9" ht="17.25" customHeight="1">
      <c r="B15" s="103" t="s">
        <v>404</v>
      </c>
      <c r="C15" s="717" t="s">
        <v>405</v>
      </c>
      <c r="D15" s="1676">
        <v>1500</v>
      </c>
      <c r="E15" s="1676"/>
      <c r="F15" s="170"/>
      <c r="G15" s="170"/>
      <c r="H15" s="170"/>
    </row>
    <row r="16" spans="1:9" ht="17.25" customHeight="1">
      <c r="B16" s="103" t="s">
        <v>406</v>
      </c>
      <c r="C16" s="714">
        <f>'⑮海外研修実施結果（報告書）'!B15</f>
        <v>15</v>
      </c>
      <c r="D16" s="1677" t="s">
        <v>407</v>
      </c>
      <c r="E16" s="1677"/>
      <c r="F16" s="170"/>
      <c r="G16" s="170"/>
      <c r="H16" s="170"/>
    </row>
    <row r="17" spans="2:8" ht="17.25" customHeight="1">
      <c r="B17" s="103" t="s">
        <v>408</v>
      </c>
      <c r="C17" s="714">
        <f>'⑮海外研修実施結果（報告書）'!M13</f>
        <v>5</v>
      </c>
      <c r="D17" s="1677" t="s">
        <v>409</v>
      </c>
      <c r="E17" s="1677"/>
      <c r="F17" s="170"/>
      <c r="G17" s="170"/>
      <c r="H17" s="170"/>
    </row>
    <row r="18" spans="2:8" ht="17.25" customHeight="1">
      <c r="B18" s="103" t="s">
        <v>410</v>
      </c>
      <c r="C18" s="717" t="s">
        <v>405</v>
      </c>
      <c r="D18" s="1669">
        <f>D15*C16*C17</f>
        <v>112500</v>
      </c>
      <c r="E18" s="1669"/>
      <c r="F18" s="1669"/>
      <c r="G18" s="170"/>
      <c r="H18" s="170"/>
    </row>
    <row r="19" spans="2:8" ht="17.25" customHeight="1">
      <c r="B19" s="103"/>
      <c r="C19" s="714"/>
      <c r="D19" s="715"/>
      <c r="E19" s="715"/>
      <c r="F19" s="715"/>
      <c r="G19" s="170"/>
      <c r="H19" s="716">
        <v>45843</v>
      </c>
    </row>
    <row r="20" spans="2:8" ht="17.25" customHeight="1">
      <c r="C20" s="170" t="s">
        <v>1292</v>
      </c>
      <c r="D20" s="170"/>
      <c r="E20" s="170"/>
      <c r="F20" s="170"/>
      <c r="G20" s="170"/>
      <c r="H20" s="170"/>
    </row>
    <row r="21" spans="2:8" ht="17.25" customHeight="1">
      <c r="C21" s="1671"/>
      <c r="D21" s="1671"/>
      <c r="E21" s="1671"/>
      <c r="F21" s="1671"/>
      <c r="G21" s="171"/>
    </row>
    <row r="22" spans="2:8" ht="17.25" customHeight="1" thickBot="1">
      <c r="C22" s="1672"/>
      <c r="D22" s="1672"/>
      <c r="E22" s="1672"/>
      <c r="F22" s="1672"/>
      <c r="G22" s="171"/>
      <c r="H22" s="170"/>
    </row>
    <row r="23" spans="2:8" ht="17.25" customHeight="1">
      <c r="C23" s="1670" t="s">
        <v>412</v>
      </c>
      <c r="D23" s="1670"/>
      <c r="E23" s="1670"/>
      <c r="F23" s="1670"/>
      <c r="G23" s="171"/>
      <c r="H23" s="170"/>
    </row>
    <row r="24" spans="2:8" ht="17.25" customHeight="1">
      <c r="C24" s="1670" t="s">
        <v>937</v>
      </c>
      <c r="D24" s="1670"/>
      <c r="E24" s="1670"/>
      <c r="F24" s="1670"/>
      <c r="G24" s="171"/>
      <c r="H24" s="170"/>
    </row>
    <row r="25" spans="2:8" ht="17.25" customHeight="1">
      <c r="C25" s="1653"/>
      <c r="D25" s="1653"/>
      <c r="E25" s="1653"/>
      <c r="F25" s="1653"/>
      <c r="G25" s="94"/>
    </row>
  </sheetData>
  <mergeCells count="14">
    <mergeCell ref="A2:I2"/>
    <mergeCell ref="D18:F18"/>
    <mergeCell ref="C24:F24"/>
    <mergeCell ref="C25:F25"/>
    <mergeCell ref="C21:F22"/>
    <mergeCell ref="C5:H5"/>
    <mergeCell ref="C6:H6"/>
    <mergeCell ref="C8:H8"/>
    <mergeCell ref="C9:H10"/>
    <mergeCell ref="C11:H12"/>
    <mergeCell ref="C23:F23"/>
    <mergeCell ref="D15:E15"/>
    <mergeCell ref="D16:E16"/>
    <mergeCell ref="D17:E17"/>
  </mergeCells>
  <phoneticPr fontId="1"/>
  <printOptions horizontalCentered="1"/>
  <pageMargins left="0.51181102362204722" right="0.51181102362204722" top="0.74803149606299213" bottom="0.55118110236220474" header="0.31496062992125984" footer="0.31496062992125984"/>
  <pageSetup paperSize="9" orientation="portrait" blackAndWhite="1" r:id="rId1"/>
  <drawing r:id="rId2"/>
  <legacyDrawing r:id="rId3"/>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45">
    <tabColor theme="9" tint="0.59999389629810485"/>
  </sheetPr>
  <dimension ref="A1:I25"/>
  <sheetViews>
    <sheetView showGridLines="0" view="pageBreakPreview" zoomScaleNormal="100" zoomScaleSheetLayoutView="100" workbookViewId="0"/>
  </sheetViews>
  <sheetFormatPr defaultColWidth="9" defaultRowHeight="17.25" customHeight="1"/>
  <cols>
    <col min="1" max="1" width="4.375" style="93" customWidth="1"/>
    <col min="2" max="2" width="20" style="93" bestFit="1" customWidth="1"/>
    <col min="3" max="3" width="11.625" style="93" customWidth="1"/>
    <col min="4" max="4" width="2.125" style="93" bestFit="1" customWidth="1"/>
    <col min="5" max="5" width="11.625" style="93" customWidth="1"/>
    <col min="6" max="6" width="13.625" style="93" customWidth="1"/>
    <col min="7" max="7" width="4" style="93" customWidth="1"/>
    <col min="8" max="8" width="16.625" style="93" bestFit="1" customWidth="1"/>
    <col min="9" max="9" width="4.375" style="93" customWidth="1"/>
    <col min="10" max="16384" width="9" style="93"/>
  </cols>
  <sheetData>
    <row r="1" spans="1:9" ht="17.25" customHeight="1">
      <c r="A1" s="3" t="s">
        <v>413</v>
      </c>
    </row>
    <row r="2" spans="1:9" ht="17.25" customHeight="1">
      <c r="A2" s="1652" t="s">
        <v>414</v>
      </c>
      <c r="B2" s="1652"/>
      <c r="C2" s="1652"/>
      <c r="D2" s="1652"/>
      <c r="E2" s="1652"/>
      <c r="F2" s="1652"/>
      <c r="G2" s="1652"/>
      <c r="H2" s="1652"/>
      <c r="I2" s="1652"/>
    </row>
    <row r="3" spans="1:9" ht="17.25" customHeight="1">
      <c r="A3" s="101"/>
      <c r="B3" s="101"/>
      <c r="C3" s="101"/>
      <c r="D3" s="101"/>
      <c r="E3" s="101"/>
      <c r="F3" s="101"/>
      <c r="G3" s="101"/>
      <c r="H3" s="101"/>
      <c r="I3" s="101"/>
    </row>
    <row r="5" spans="1:9" ht="17.25" customHeight="1">
      <c r="B5" s="103" t="s">
        <v>397</v>
      </c>
      <c r="C5" s="1673" t="s">
        <v>398</v>
      </c>
      <c r="D5" s="1673"/>
      <c r="E5" s="1673"/>
      <c r="F5" s="1673"/>
      <c r="G5" s="1673"/>
      <c r="H5" s="1673"/>
    </row>
    <row r="6" spans="1:9" ht="17.25" customHeight="1">
      <c r="B6" s="103" t="s">
        <v>399</v>
      </c>
      <c r="C6" s="1674" t="str">
        <f>'㉑研修協力謝金請求書'!C6</f>
        <v>AOTS Co., Ltd.</v>
      </c>
      <c r="D6" s="1674"/>
      <c r="E6" s="1674"/>
      <c r="F6" s="1674"/>
      <c r="G6" s="1674"/>
      <c r="H6" s="1674"/>
    </row>
    <row r="7" spans="1:9" ht="17.25" customHeight="1">
      <c r="B7" s="103"/>
      <c r="C7" s="170"/>
      <c r="D7" s="170"/>
      <c r="E7" s="170"/>
      <c r="F7" s="170"/>
      <c r="G7" s="170"/>
      <c r="H7" s="170"/>
    </row>
    <row r="8" spans="1:9" ht="17.25" customHeight="1">
      <c r="B8" s="103" t="s">
        <v>400</v>
      </c>
      <c r="C8" s="1674" t="str">
        <f>'㉑研修協力謝金請求書'!C8</f>
        <v>Kaigai Kenshu Inc.</v>
      </c>
      <c r="D8" s="1674"/>
      <c r="E8" s="1674"/>
      <c r="F8" s="1674"/>
      <c r="G8" s="1674"/>
      <c r="H8" s="1674"/>
    </row>
    <row r="9" spans="1:9" ht="17.25" customHeight="1">
      <c r="B9" s="103" t="s">
        <v>401</v>
      </c>
      <c r="C9" s="1675">
        <f>'㉑研修協力謝金請求書'!C9</f>
        <v>0</v>
      </c>
      <c r="D9" s="1675"/>
      <c r="E9" s="1675"/>
      <c r="F9" s="1675"/>
      <c r="G9" s="1675"/>
      <c r="H9" s="1675"/>
    </row>
    <row r="10" spans="1:9" ht="17.25" customHeight="1">
      <c r="B10" s="103"/>
      <c r="C10" s="1675"/>
      <c r="D10" s="1675"/>
      <c r="E10" s="1675"/>
      <c r="F10" s="1675"/>
      <c r="G10" s="1675"/>
      <c r="H10" s="1675"/>
    </row>
    <row r="11" spans="1:9" ht="17.25" customHeight="1">
      <c r="B11" s="103" t="s">
        <v>402</v>
      </c>
      <c r="C11" s="1675" t="str">
        <f>'㉑研修協力謝金請求書'!C11</f>
        <v>Production Management Training for Leaders at a Manufacutruing Site</v>
      </c>
      <c r="D11" s="1675"/>
      <c r="E11" s="1675"/>
      <c r="F11" s="1675"/>
      <c r="G11" s="1675"/>
      <c r="H11" s="1675"/>
    </row>
    <row r="12" spans="1:9" ht="17.25" customHeight="1">
      <c r="B12" s="103"/>
      <c r="C12" s="1675"/>
      <c r="D12" s="1675"/>
      <c r="E12" s="1675"/>
      <c r="F12" s="1675"/>
      <c r="G12" s="1675"/>
      <c r="H12" s="1675"/>
    </row>
    <row r="13" spans="1:9" ht="17.25" customHeight="1">
      <c r="B13" s="103" t="s">
        <v>403</v>
      </c>
      <c r="C13" s="712">
        <f>'㉑研修協力謝金請求書'!C13</f>
        <v>45839</v>
      </c>
      <c r="D13" s="440" t="s">
        <v>1291</v>
      </c>
      <c r="E13" s="712">
        <f>'㉑研修協力謝金請求書'!E13</f>
        <v>45843</v>
      </c>
      <c r="F13" s="170"/>
      <c r="G13" s="170"/>
      <c r="H13" s="170"/>
    </row>
    <row r="14" spans="1:9" ht="17.25" customHeight="1">
      <c r="B14" s="103"/>
    </row>
    <row r="15" spans="1:9" ht="17.25" customHeight="1">
      <c r="B15" s="103" t="s">
        <v>404</v>
      </c>
      <c r="C15" s="714" t="str">
        <f>'㉑研修協力謝金請求書'!C15</f>
        <v>Yen</v>
      </c>
      <c r="D15" s="1669">
        <f>'㉑研修協力謝金請求書'!D15</f>
        <v>1500</v>
      </c>
      <c r="E15" s="1669"/>
      <c r="F15" s="172"/>
      <c r="G15" s="170"/>
      <c r="H15" s="170"/>
    </row>
    <row r="16" spans="1:9" ht="17.25" customHeight="1">
      <c r="B16" s="103" t="s">
        <v>406</v>
      </c>
      <c r="C16" s="714">
        <f>'㉑研修協力謝金請求書'!C16</f>
        <v>15</v>
      </c>
      <c r="D16" s="1677" t="s">
        <v>407</v>
      </c>
      <c r="E16" s="1677"/>
      <c r="F16" s="170"/>
      <c r="G16" s="170"/>
      <c r="H16" s="170"/>
    </row>
    <row r="17" spans="2:8" ht="17.25" customHeight="1">
      <c r="B17" s="103" t="s">
        <v>408</v>
      </c>
      <c r="C17" s="714">
        <f>'㉑研修協力謝金請求書'!C17</f>
        <v>5</v>
      </c>
      <c r="D17" s="1677" t="s">
        <v>409</v>
      </c>
      <c r="E17" s="1677"/>
      <c r="F17" s="170"/>
      <c r="G17" s="170"/>
      <c r="H17" s="170"/>
    </row>
    <row r="18" spans="2:8" ht="17.25" customHeight="1">
      <c r="B18" s="103" t="s">
        <v>410</v>
      </c>
      <c r="C18" s="714" t="str">
        <f>'㉑研修協力謝金請求書'!C18</f>
        <v>Yen</v>
      </c>
      <c r="D18" s="1669">
        <f>'㉑研修協力謝金請求書'!D18</f>
        <v>112500</v>
      </c>
      <c r="E18" s="1669"/>
      <c r="F18" s="1669"/>
      <c r="G18" s="170"/>
      <c r="H18" s="170"/>
    </row>
    <row r="19" spans="2:8" ht="17.25" customHeight="1">
      <c r="C19" s="170"/>
      <c r="D19" s="170"/>
      <c r="E19" s="170"/>
      <c r="F19" s="170"/>
      <c r="G19" s="170"/>
      <c r="H19" s="716">
        <v>45848</v>
      </c>
    </row>
    <row r="20" spans="2:8" ht="17.25" customHeight="1">
      <c r="C20" s="718" t="s">
        <v>1292</v>
      </c>
      <c r="D20" s="170"/>
      <c r="E20" s="170"/>
      <c r="F20" s="170"/>
      <c r="G20" s="170"/>
      <c r="H20" s="719"/>
    </row>
    <row r="21" spans="2:8" ht="17.25" customHeight="1">
      <c r="C21" s="1671"/>
      <c r="D21" s="1671"/>
      <c r="E21" s="1671"/>
      <c r="F21" s="1671"/>
      <c r="G21" s="171"/>
    </row>
    <row r="22" spans="2:8" ht="17.25" customHeight="1" thickBot="1">
      <c r="C22" s="1672"/>
      <c r="D22" s="1672"/>
      <c r="E22" s="1672"/>
      <c r="F22" s="1672"/>
      <c r="G22" s="171"/>
      <c r="H22" s="170"/>
    </row>
    <row r="23" spans="2:8" ht="17.25" customHeight="1">
      <c r="C23" s="1678" t="str">
        <f>'㉑研修協力謝金請求書'!C23</f>
        <v>Mr. XXXXXX</v>
      </c>
      <c r="D23" s="1678"/>
      <c r="E23" s="1678"/>
      <c r="F23" s="1678"/>
      <c r="G23" s="94"/>
    </row>
    <row r="24" spans="2:8" ht="17.25" customHeight="1">
      <c r="C24" s="1678" t="str">
        <f>'㉑研修協力謝金請求書'!C24</f>
        <v>Director of Secretary</v>
      </c>
      <c r="D24" s="1678"/>
      <c r="E24" s="1678"/>
      <c r="F24" s="1678"/>
      <c r="G24" s="94"/>
    </row>
    <row r="25" spans="2:8" ht="17.25" customHeight="1">
      <c r="C25" s="1653"/>
      <c r="D25" s="1653"/>
      <c r="E25" s="1653"/>
      <c r="F25" s="1653"/>
      <c r="G25" s="94"/>
    </row>
  </sheetData>
  <mergeCells count="14">
    <mergeCell ref="A2:I2"/>
    <mergeCell ref="D18:F18"/>
    <mergeCell ref="C24:F24"/>
    <mergeCell ref="C25:F25"/>
    <mergeCell ref="D15:E15"/>
    <mergeCell ref="D16:E16"/>
    <mergeCell ref="D17:E17"/>
    <mergeCell ref="C21:F22"/>
    <mergeCell ref="C23:F23"/>
    <mergeCell ref="C11:H12"/>
    <mergeCell ref="C5:H5"/>
    <mergeCell ref="C6:H6"/>
    <mergeCell ref="C8:H8"/>
    <mergeCell ref="C9:H10"/>
  </mergeCells>
  <phoneticPr fontId="1"/>
  <printOptions horizontalCentered="1"/>
  <pageMargins left="0.51181102362204722" right="0.51181102362204722" top="0.74803149606299213" bottom="0.55118110236220474" header="0.31496062992125984" footer="0.31496062992125984"/>
  <pageSetup paperSize="9" orientation="portrait" blackAndWhite="1" r:id="rId1"/>
  <drawing r:id="rId2"/>
  <legacyDrawing r:id="rId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46">
    <tabColor theme="9" tint="0.59999389629810485"/>
  </sheetPr>
  <dimension ref="A2:I27"/>
  <sheetViews>
    <sheetView showGridLines="0" view="pageBreakPreview" zoomScaleNormal="100" zoomScaleSheetLayoutView="100" workbookViewId="0"/>
  </sheetViews>
  <sheetFormatPr defaultColWidth="9" defaultRowHeight="17.25" customHeight="1"/>
  <cols>
    <col min="1" max="2" width="3.375" style="3" bestFit="1" customWidth="1"/>
    <col min="3" max="3" width="6.5" style="3" customWidth="1"/>
    <col min="4" max="4" width="9" style="3"/>
    <col min="5" max="5" width="28.25" style="3" customWidth="1"/>
    <col min="6" max="6" width="13" style="3" bestFit="1" customWidth="1"/>
    <col min="7" max="7" width="19.125" style="3" customWidth="1"/>
    <col min="8" max="9" width="10.5" style="3" customWidth="1"/>
    <col min="10" max="16384" width="9" style="3"/>
  </cols>
  <sheetData>
    <row r="2" spans="1:9" ht="17.25" customHeight="1">
      <c r="A2" s="890" t="s">
        <v>424</v>
      </c>
      <c r="B2" s="890"/>
      <c r="C2" s="890"/>
      <c r="D2" s="890"/>
      <c r="E2" s="890"/>
      <c r="F2" s="890"/>
      <c r="G2" s="890"/>
      <c r="H2" s="890"/>
      <c r="I2" s="890"/>
    </row>
    <row r="3" spans="1:9" ht="17.25" customHeight="1">
      <c r="I3" s="4" t="s">
        <v>419</v>
      </c>
    </row>
    <row r="4" spans="1:9" ht="17.25" customHeight="1">
      <c r="A4" s="872" t="s">
        <v>415</v>
      </c>
      <c r="B4" s="872"/>
      <c r="C4" s="872"/>
      <c r="D4" s="872"/>
      <c r="E4" s="43" t="s">
        <v>416</v>
      </c>
      <c r="F4" s="872" t="s">
        <v>417</v>
      </c>
      <c r="G4" s="872"/>
      <c r="H4" s="105" t="s">
        <v>425</v>
      </c>
      <c r="I4" s="105" t="s">
        <v>238</v>
      </c>
    </row>
    <row r="5" spans="1:9" ht="17.25" customHeight="1">
      <c r="A5" s="1679"/>
      <c r="B5" s="1679"/>
      <c r="C5" s="1679"/>
      <c r="D5" s="1679"/>
      <c r="E5" s="1679"/>
      <c r="F5" s="1679"/>
      <c r="G5" s="1679"/>
      <c r="H5" s="1680"/>
      <c r="I5" s="1680"/>
    </row>
    <row r="6" spans="1:9" ht="17.25" customHeight="1">
      <c r="A6" s="1679"/>
      <c r="B6" s="1679"/>
      <c r="C6" s="1679"/>
      <c r="D6" s="1679"/>
      <c r="E6" s="1679"/>
      <c r="F6" s="1679"/>
      <c r="G6" s="1679"/>
      <c r="H6" s="1680"/>
      <c r="I6" s="1680"/>
    </row>
    <row r="7" spans="1:9" ht="17.25" customHeight="1">
      <c r="A7" s="1679"/>
      <c r="B7" s="1679"/>
      <c r="C7" s="1679"/>
      <c r="D7" s="1679"/>
      <c r="E7" s="1679"/>
      <c r="F7" s="1679"/>
      <c r="G7" s="1679"/>
      <c r="H7" s="1680"/>
      <c r="I7" s="1680"/>
    </row>
    <row r="8" spans="1:9" ht="17.25" customHeight="1">
      <c r="A8" s="1679"/>
      <c r="B8" s="1679"/>
      <c r="C8" s="1679"/>
      <c r="D8" s="1679"/>
      <c r="E8" s="1679"/>
      <c r="F8" s="1679"/>
      <c r="G8" s="1679"/>
      <c r="H8" s="1680"/>
      <c r="I8" s="1680"/>
    </row>
    <row r="9" spans="1:9" ht="17.25" customHeight="1">
      <c r="A9" s="1679"/>
      <c r="B9" s="1679"/>
      <c r="C9" s="1679"/>
      <c r="D9" s="1679"/>
      <c r="E9" s="1679"/>
      <c r="F9" s="1679"/>
      <c r="G9" s="1679"/>
      <c r="H9" s="1680"/>
      <c r="I9" s="1680"/>
    </row>
    <row r="10" spans="1:9" ht="17.25" customHeight="1">
      <c r="A10" s="1679"/>
      <c r="B10" s="1679"/>
      <c r="C10" s="1679"/>
      <c r="D10" s="1679"/>
      <c r="E10" s="1679"/>
      <c r="F10" s="1679"/>
      <c r="G10" s="1679"/>
      <c r="H10" s="1680"/>
      <c r="I10" s="1680"/>
    </row>
    <row r="11" spans="1:9" ht="17.25" customHeight="1">
      <c r="A11" s="1679"/>
      <c r="B11" s="1679"/>
      <c r="C11" s="1679"/>
      <c r="D11" s="1679"/>
      <c r="E11" s="1679"/>
      <c r="F11" s="1679"/>
      <c r="G11" s="1679"/>
      <c r="H11" s="1680"/>
      <c r="I11" s="1680"/>
    </row>
    <row r="12" spans="1:9" ht="17.25" customHeight="1">
      <c r="A12" s="1679"/>
      <c r="B12" s="1679"/>
      <c r="C12" s="1679"/>
      <c r="D12" s="1679"/>
      <c r="E12" s="1679"/>
      <c r="F12" s="1679"/>
      <c r="G12" s="1679"/>
      <c r="H12" s="1680"/>
      <c r="I12" s="1680"/>
    </row>
    <row r="13" spans="1:9" ht="17.25" customHeight="1">
      <c r="A13" s="1679"/>
      <c r="B13" s="1679"/>
      <c r="C13" s="1679"/>
      <c r="D13" s="1679"/>
      <c r="E13" s="1679"/>
      <c r="F13" s="1679"/>
      <c r="G13" s="1679"/>
      <c r="H13" s="1680"/>
      <c r="I13" s="1680"/>
    </row>
    <row r="14" spans="1:9" ht="17.25" customHeight="1">
      <c r="A14" s="1679"/>
      <c r="B14" s="1679"/>
      <c r="C14" s="1679"/>
      <c r="D14" s="1679"/>
      <c r="E14" s="1679"/>
      <c r="F14" s="1679"/>
      <c r="G14" s="1679"/>
      <c r="H14" s="1680"/>
      <c r="I14" s="1680"/>
    </row>
    <row r="15" spans="1:9" ht="17.25" customHeight="1">
      <c r="A15" s="1679"/>
      <c r="B15" s="1679"/>
      <c r="C15" s="1679"/>
      <c r="D15" s="1679"/>
      <c r="E15" s="1679"/>
      <c r="F15" s="1679"/>
      <c r="G15" s="1679"/>
      <c r="H15" s="1680"/>
      <c r="I15" s="1680"/>
    </row>
    <row r="16" spans="1:9" ht="17.25" customHeight="1">
      <c r="A16" s="1679"/>
      <c r="B16" s="1679"/>
      <c r="C16" s="1679"/>
      <c r="D16" s="1679"/>
      <c r="E16" s="1679"/>
      <c r="F16" s="1679"/>
      <c r="G16" s="1679"/>
      <c r="H16" s="1680"/>
      <c r="I16" s="1680"/>
    </row>
    <row r="17" spans="1:9" ht="17.25" customHeight="1">
      <c r="A17" s="1679"/>
      <c r="B17" s="1679"/>
      <c r="C17" s="1679"/>
      <c r="D17" s="1679"/>
      <c r="E17" s="1679"/>
      <c r="F17" s="1679"/>
      <c r="G17" s="1679"/>
      <c r="H17" s="1680"/>
      <c r="I17" s="1680"/>
    </row>
    <row r="18" spans="1:9" ht="17.25" customHeight="1">
      <c r="A18" s="1679"/>
      <c r="B18" s="1679"/>
      <c r="C18" s="1679"/>
      <c r="D18" s="1679"/>
      <c r="E18" s="1679"/>
      <c r="F18" s="1679"/>
      <c r="G18" s="1679"/>
      <c r="H18" s="1680"/>
      <c r="I18" s="1680"/>
    </row>
    <row r="19" spans="1:9" ht="17.25" customHeight="1">
      <c r="A19" s="1679"/>
      <c r="B19" s="1679"/>
      <c r="C19" s="1679"/>
      <c r="D19" s="1679"/>
      <c r="E19" s="1679"/>
      <c r="F19" s="1679"/>
      <c r="G19" s="1679"/>
      <c r="H19" s="1680"/>
      <c r="I19" s="1680"/>
    </row>
    <row r="20" spans="1:9" ht="17.25" customHeight="1">
      <c r="A20" s="1679"/>
      <c r="B20" s="1679"/>
      <c r="C20" s="1679"/>
      <c r="D20" s="1679"/>
      <c r="E20" s="1679"/>
      <c r="F20" s="1679"/>
      <c r="G20" s="1679"/>
      <c r="H20" s="1680"/>
      <c r="I20" s="1680"/>
    </row>
    <row r="21" spans="1:9" ht="17.25" customHeight="1">
      <c r="A21" s="1679"/>
      <c r="B21" s="1679"/>
      <c r="C21" s="1679"/>
      <c r="D21" s="1679"/>
      <c r="E21" s="1679"/>
      <c r="F21" s="1679"/>
      <c r="G21" s="1679"/>
      <c r="H21" s="1680"/>
      <c r="I21" s="1680"/>
    </row>
    <row r="22" spans="1:9" ht="17.25" customHeight="1">
      <c r="A22" s="1679"/>
      <c r="B22" s="1679"/>
      <c r="C22" s="1679"/>
      <c r="D22" s="1679"/>
      <c r="E22" s="1679"/>
      <c r="F22" s="1679"/>
      <c r="G22" s="1679"/>
      <c r="H22" s="1680"/>
      <c r="I22" s="1680"/>
    </row>
    <row r="23" spans="1:9" ht="17.25" customHeight="1">
      <c r="A23" s="1679"/>
      <c r="B23" s="1679"/>
      <c r="C23" s="1679"/>
      <c r="D23" s="1679"/>
      <c r="E23" s="1679"/>
      <c r="F23" s="1679"/>
      <c r="G23" s="1679"/>
      <c r="H23" s="1680"/>
      <c r="I23" s="1680"/>
    </row>
    <row r="24" spans="1:9" ht="17.25" customHeight="1">
      <c r="A24" s="1679"/>
      <c r="B24" s="1679"/>
      <c r="C24" s="1679"/>
      <c r="D24" s="1679"/>
      <c r="E24" s="1679"/>
      <c r="F24" s="1679"/>
      <c r="G24" s="1679"/>
      <c r="H24" s="1680"/>
      <c r="I24" s="1680"/>
    </row>
    <row r="25" spans="1:9" ht="25.5" customHeight="1">
      <c r="G25" s="4" t="s">
        <v>377</v>
      </c>
      <c r="H25" s="756">
        <f>SUM(H5:H24)</f>
        <v>0</v>
      </c>
      <c r="I25" s="756">
        <f>SUM(I5:I24)</f>
        <v>0</v>
      </c>
    </row>
    <row r="27" spans="1:9" ht="17.25" customHeight="1">
      <c r="A27" s="3" t="s">
        <v>1293</v>
      </c>
    </row>
  </sheetData>
  <mergeCells count="53">
    <mergeCell ref="H5:H6"/>
    <mergeCell ref="F9:G10"/>
    <mergeCell ref="F11:G12"/>
    <mergeCell ref="F7:G8"/>
    <mergeCell ref="A4:D4"/>
    <mergeCell ref="A5:D6"/>
    <mergeCell ref="E5:E6"/>
    <mergeCell ref="A13:D14"/>
    <mergeCell ref="E13:E14"/>
    <mergeCell ref="H13:H14"/>
    <mergeCell ref="I13:I14"/>
    <mergeCell ref="F13:G14"/>
    <mergeCell ref="A15:D16"/>
    <mergeCell ref="E15:E16"/>
    <mergeCell ref="H15:H16"/>
    <mergeCell ref="I15:I16"/>
    <mergeCell ref="F15:G16"/>
    <mergeCell ref="A17:D18"/>
    <mergeCell ref="E17:E18"/>
    <mergeCell ref="H17:H18"/>
    <mergeCell ref="I17:I18"/>
    <mergeCell ref="F17:G18"/>
    <mergeCell ref="A19:D20"/>
    <mergeCell ref="E19:E20"/>
    <mergeCell ref="H19:H20"/>
    <mergeCell ref="I19:I20"/>
    <mergeCell ref="F19:G20"/>
    <mergeCell ref="A2:I2"/>
    <mergeCell ref="F4:G4"/>
    <mergeCell ref="A11:D12"/>
    <mergeCell ref="E11:E12"/>
    <mergeCell ref="H11:H12"/>
    <mergeCell ref="I11:I12"/>
    <mergeCell ref="A9:D10"/>
    <mergeCell ref="E9:E10"/>
    <mergeCell ref="H9:H10"/>
    <mergeCell ref="I9:I10"/>
    <mergeCell ref="A7:D8"/>
    <mergeCell ref="E7:E8"/>
    <mergeCell ref="H7:H8"/>
    <mergeCell ref="I7:I8"/>
    <mergeCell ref="I5:I6"/>
    <mergeCell ref="F5:G6"/>
    <mergeCell ref="A21:D22"/>
    <mergeCell ref="E21:E22"/>
    <mergeCell ref="H21:H22"/>
    <mergeCell ref="I21:I22"/>
    <mergeCell ref="F21:G22"/>
    <mergeCell ref="A23:D24"/>
    <mergeCell ref="E23:E24"/>
    <mergeCell ref="H23:H24"/>
    <mergeCell ref="I23:I24"/>
    <mergeCell ref="F23:G24"/>
  </mergeCells>
  <phoneticPr fontId="1"/>
  <printOptions horizontalCentered="1"/>
  <pageMargins left="0.51181102362204722" right="0.51181102362204722" top="0.74803149606299213" bottom="0.55118110236220474" header="0.31496062992125984" footer="0.31496062992125984"/>
  <pageSetup paperSize="9" scale="90" orientation="portrait" blackAndWhite="1" r:id="rId1"/>
  <drawing r:id="rId2"/>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F464F-4113-4A59-9A0C-84930F3EA78B}">
  <sheetPr codeName="Sheet47">
    <tabColor theme="9" tint="0.59999389629810485"/>
  </sheetPr>
  <dimension ref="B1:AC44"/>
  <sheetViews>
    <sheetView showGridLines="0" view="pageBreakPreview" topLeftCell="A14" zoomScaleNormal="100" workbookViewId="0">
      <selection activeCell="B47" sqref="B47"/>
    </sheetView>
  </sheetViews>
  <sheetFormatPr defaultColWidth="9" defaultRowHeight="13.5"/>
  <cols>
    <col min="1" max="1" width="1.5" style="215" customWidth="1"/>
    <col min="2" max="2" width="15.875" style="215" customWidth="1"/>
    <col min="3" max="9" width="2.875" style="215" customWidth="1"/>
    <col min="10" max="12" width="9" style="215"/>
    <col min="13" max="13" width="2.75" style="215" customWidth="1"/>
    <col min="14" max="16384" width="9" style="215"/>
  </cols>
  <sheetData>
    <row r="1" spans="2:13" ht="21" hidden="1" customHeight="1">
      <c r="B1" s="214" t="s">
        <v>630</v>
      </c>
    </row>
    <row r="2" spans="2:13" ht="14.25" hidden="1" customHeight="1"/>
    <row r="3" spans="2:13" ht="21" hidden="1" customHeight="1">
      <c r="B3" s="216"/>
    </row>
    <row r="4" spans="2:13" hidden="1">
      <c r="B4" s="217"/>
    </row>
    <row r="5" spans="2:13" hidden="1"/>
    <row r="6" spans="2:13" ht="18" hidden="1" customHeight="1">
      <c r="B6" s="218" t="s">
        <v>631</v>
      </c>
      <c r="C6" s="1696"/>
      <c r="D6" s="1696"/>
      <c r="E6" s="1696"/>
      <c r="F6" s="1696"/>
      <c r="G6" s="1696"/>
      <c r="H6" s="1696"/>
      <c r="I6" s="1696"/>
    </row>
    <row r="7" spans="2:13" ht="18" hidden="1" customHeight="1">
      <c r="B7" s="218" t="s">
        <v>632</v>
      </c>
      <c r="C7" s="1697"/>
      <c r="D7" s="1697"/>
      <c r="E7" s="1697"/>
      <c r="F7" s="1697"/>
      <c r="G7" s="1697"/>
      <c r="H7" s="1697"/>
      <c r="I7" s="1697"/>
    </row>
    <row r="8" spans="2:13" ht="18" hidden="1" customHeight="1">
      <c r="B8" s="218" t="s">
        <v>633</v>
      </c>
      <c r="C8" s="1698"/>
      <c r="D8" s="1698"/>
      <c r="E8" s="1698"/>
      <c r="F8" s="1698"/>
      <c r="G8" s="1698"/>
      <c r="H8" s="1698"/>
      <c r="I8" s="1698"/>
    </row>
    <row r="9" spans="2:13" ht="18" hidden="1" customHeight="1">
      <c r="B9" s="218" t="s">
        <v>634</v>
      </c>
      <c r="C9" s="1699"/>
      <c r="D9" s="1699"/>
      <c r="E9" s="1699"/>
      <c r="F9" s="1699"/>
      <c r="G9" s="1699"/>
      <c r="H9" s="1699"/>
      <c r="I9" s="1699"/>
      <c r="K9" s="1700"/>
      <c r="L9" s="1700"/>
      <c r="M9" s="1700"/>
    </row>
    <row r="10" spans="2:13" ht="18" hidden="1" customHeight="1">
      <c r="B10" s="218" t="s">
        <v>635</v>
      </c>
      <c r="C10" s="1694"/>
      <c r="D10" s="1694"/>
      <c r="E10" s="1694"/>
      <c r="F10" s="1694"/>
      <c r="G10" s="1694"/>
      <c r="H10" s="1694"/>
      <c r="I10" s="1694"/>
    </row>
    <row r="11" spans="2:13" ht="10.15" hidden="1" customHeight="1"/>
    <row r="12" spans="2:13" ht="10.15" hidden="1" customHeight="1"/>
    <row r="13" spans="2:13" ht="20.100000000000001" hidden="1" customHeight="1">
      <c r="B13" s="219" t="s">
        <v>636</v>
      </c>
      <c r="C13" s="233"/>
      <c r="D13" s="233"/>
      <c r="E13" s="233"/>
      <c r="F13" s="233"/>
      <c r="G13" s="233"/>
    </row>
    <row r="14" spans="2:13" ht="10.15" customHeight="1">
      <c r="B14" s="220"/>
    </row>
    <row r="15" spans="2:13" ht="15.75" customHeight="1">
      <c r="B15" s="234" t="s">
        <v>665</v>
      </c>
    </row>
    <row r="16" spans="2:13" ht="20.100000000000001" customHeight="1">
      <c r="B16" s="215" t="s">
        <v>637</v>
      </c>
    </row>
    <row r="17" spans="2:29" ht="20.100000000000001" customHeight="1">
      <c r="B17" s="218" t="s">
        <v>638</v>
      </c>
      <c r="C17" s="221"/>
      <c r="D17" s="222" t="s">
        <v>639</v>
      </c>
    </row>
    <row r="18" spans="2:29" ht="10.15" customHeight="1">
      <c r="B18" s="220"/>
    </row>
    <row r="19" spans="2:29" ht="20.100000000000001" customHeight="1">
      <c r="B19" s="218" t="s">
        <v>640</v>
      </c>
      <c r="C19" s="1695"/>
      <c r="D19" s="1695"/>
      <c r="E19" s="1695"/>
      <c r="F19" s="1695"/>
      <c r="G19" s="1695"/>
      <c r="H19" s="1695"/>
      <c r="I19" s="1695"/>
      <c r="J19" s="1695"/>
      <c r="K19" s="1695"/>
      <c r="L19" s="1695"/>
      <c r="N19" s="1681" t="str">
        <f>IF(AND(ISERROR(FIND("事務所",C19,1))=FALSE,ISERROR(FIND("会社",C19,1)),ISERROR(FIND("法人",C19,1)),C17=2),"法人格かどうか確認してください","")</f>
        <v/>
      </c>
      <c r="O19" s="1682"/>
      <c r="P19" s="1682"/>
      <c r="Q19" s="1682"/>
      <c r="R19" s="1682"/>
      <c r="S19" s="1682"/>
    </row>
    <row r="20" spans="2:29" ht="10.15" customHeight="1">
      <c r="B20" s="220"/>
    </row>
    <row r="21" spans="2:29" ht="20.100000000000001" customHeight="1">
      <c r="B21" s="218" t="s">
        <v>641</v>
      </c>
      <c r="C21" s="1683"/>
      <c r="D21" s="1683"/>
      <c r="E21" s="1683"/>
      <c r="F21" s="1683"/>
      <c r="G21" s="1683"/>
      <c r="H21" s="1683"/>
      <c r="I21" s="1683"/>
      <c r="J21" s="1683"/>
      <c r="K21" s="1683"/>
      <c r="L21" s="1683"/>
    </row>
    <row r="22" spans="2:29" ht="10.15" customHeight="1">
      <c r="B22" s="220"/>
    </row>
    <row r="23" spans="2:29" ht="20.100000000000001" customHeight="1">
      <c r="B23" s="218" t="s">
        <v>642</v>
      </c>
      <c r="C23" s="223" t="s">
        <v>643</v>
      </c>
      <c r="D23" s="1684"/>
      <c r="E23" s="1685"/>
      <c r="F23" s="1686"/>
      <c r="G23" s="224" t="s">
        <v>644</v>
      </c>
      <c r="H23" s="1684"/>
      <c r="I23" s="1685"/>
      <c r="J23" s="1686"/>
      <c r="N23" s="215" t="str">
        <f>IF(D23="","",IF(OR(LEN(D23)&lt;&gt;3,LEN(H23)&lt;&gt;4),"郵便番号が不正です。 ",""))</f>
        <v/>
      </c>
    </row>
    <row r="24" spans="2:29" ht="10.15" customHeight="1">
      <c r="B24" s="220"/>
    </row>
    <row r="25" spans="2:29" ht="20.100000000000001" customHeight="1">
      <c r="B25" s="218" t="s">
        <v>645</v>
      </c>
      <c r="C25" s="1683"/>
      <c r="D25" s="1683"/>
      <c r="E25" s="1683"/>
      <c r="F25" s="1683"/>
      <c r="G25" s="1683"/>
      <c r="H25" s="1683"/>
      <c r="I25" s="1683"/>
      <c r="J25" s="1683"/>
      <c r="K25" s="1683"/>
      <c r="L25" s="1683"/>
    </row>
    <row r="26" spans="2:29" ht="20.100000000000001" customHeight="1">
      <c r="B26" s="220"/>
      <c r="C26" s="1683"/>
      <c r="D26" s="1683"/>
      <c r="E26" s="1683"/>
      <c r="F26" s="1683"/>
      <c r="G26" s="1683"/>
      <c r="H26" s="1683"/>
      <c r="I26" s="1683"/>
      <c r="J26" s="1683"/>
      <c r="K26" s="1683"/>
      <c r="L26" s="1683"/>
    </row>
    <row r="27" spans="2:29" ht="10.15" customHeight="1">
      <c r="B27" s="220"/>
    </row>
    <row r="28" spans="2:29" ht="20.100000000000001" customHeight="1">
      <c r="B28" s="218" t="s">
        <v>646</v>
      </c>
      <c r="C28" s="1683"/>
      <c r="D28" s="1683"/>
      <c r="E28" s="1683"/>
      <c r="F28" s="1683"/>
      <c r="G28" s="1683"/>
      <c r="H28" s="1683"/>
      <c r="I28" s="1683"/>
    </row>
    <row r="29" spans="2:29" ht="10.15" customHeight="1">
      <c r="B29" s="220"/>
      <c r="C29" s="225"/>
      <c r="D29" s="225"/>
      <c r="E29" s="225"/>
      <c r="F29" s="225"/>
      <c r="G29" s="225"/>
      <c r="H29" s="225"/>
      <c r="I29" s="225"/>
    </row>
    <row r="30" spans="2:29" ht="10.15" customHeight="1">
      <c r="B30" s="220"/>
      <c r="C30" s="225"/>
      <c r="D30" s="225"/>
      <c r="E30" s="225"/>
      <c r="F30" s="225"/>
      <c r="G30" s="225"/>
      <c r="H30" s="225"/>
      <c r="I30" s="225"/>
    </row>
    <row r="31" spans="2:29" ht="20.100000000000001" customHeight="1">
      <c r="B31" s="226" t="s">
        <v>647</v>
      </c>
    </row>
    <row r="32" spans="2:29" ht="20.100000000000001" customHeight="1">
      <c r="B32" s="218" t="s">
        <v>648</v>
      </c>
      <c r="C32" s="1683"/>
      <c r="D32" s="1683"/>
      <c r="E32" s="1683"/>
      <c r="F32" s="1683"/>
      <c r="G32" s="1683"/>
      <c r="H32" s="1683"/>
      <c r="I32" s="1683"/>
      <c r="J32" s="1683"/>
      <c r="K32" s="1683"/>
      <c r="L32" s="1683"/>
      <c r="N32" s="1693" t="str">
        <f>IF(C32="","",IF(AND(ISERROR(FIND("ゆうちょ",C32,1))=FALSE,ISERROR(MATCH(LEFT(C34,1),T32:AC32,0))),"ゆうちょ銀行の支店名は漢数字の3桁です。"&amp;CHAR(10)&amp;"郵便貯金の口座情報(記号5桁と口座番号7桁)をお持ちの場合は、"&amp;CHAR(10)&amp;"以下のアドレスで変換してください。",""))</f>
        <v/>
      </c>
      <c r="O32" s="1693"/>
      <c r="P32" s="1693"/>
      <c r="Q32" s="1693"/>
      <c r="R32" s="1693"/>
      <c r="S32" s="1693"/>
      <c r="T32" s="720" t="s">
        <v>649</v>
      </c>
      <c r="U32" s="720" t="s">
        <v>650</v>
      </c>
      <c r="V32" s="720" t="s">
        <v>651</v>
      </c>
      <c r="W32" s="720" t="s">
        <v>652</v>
      </c>
      <c r="X32" s="720" t="s">
        <v>653</v>
      </c>
      <c r="Y32" s="720" t="s">
        <v>654</v>
      </c>
      <c r="Z32" s="720" t="s">
        <v>655</v>
      </c>
      <c r="AA32" s="720" t="s">
        <v>656</v>
      </c>
      <c r="AB32" s="720" t="s">
        <v>657</v>
      </c>
      <c r="AC32" s="720" t="s">
        <v>658</v>
      </c>
    </row>
    <row r="33" spans="2:19" ht="10.15" customHeight="1">
      <c r="B33" s="220"/>
      <c r="N33" s="1693"/>
      <c r="O33" s="1693"/>
      <c r="P33" s="1693"/>
      <c r="Q33" s="1693"/>
      <c r="R33" s="1693"/>
      <c r="S33" s="1693"/>
    </row>
    <row r="34" spans="2:19" ht="20.100000000000001" customHeight="1">
      <c r="B34" s="218" t="s">
        <v>659</v>
      </c>
      <c r="C34" s="1683"/>
      <c r="D34" s="1683"/>
      <c r="E34" s="1683"/>
      <c r="F34" s="1683"/>
      <c r="G34" s="1683"/>
      <c r="H34" s="1683"/>
      <c r="I34" s="1683"/>
      <c r="J34" s="1683"/>
      <c r="K34" s="1683"/>
      <c r="L34" s="1683"/>
      <c r="N34" s="1693"/>
      <c r="O34" s="1693"/>
      <c r="P34" s="1693"/>
      <c r="Q34" s="1693"/>
      <c r="R34" s="1693"/>
      <c r="S34" s="1693"/>
    </row>
    <row r="35" spans="2:19" ht="10.15" customHeight="1">
      <c r="B35" s="220"/>
    </row>
    <row r="36" spans="2:19" ht="20.100000000000001" customHeight="1">
      <c r="B36" s="218" t="s">
        <v>660</v>
      </c>
      <c r="C36" s="227"/>
      <c r="D36" s="222" t="s">
        <v>661</v>
      </c>
    </row>
    <row r="37" spans="2:19" ht="10.15" customHeight="1">
      <c r="B37" s="220"/>
    </row>
    <row r="38" spans="2:19" ht="20.100000000000001" customHeight="1">
      <c r="B38" s="218" t="s">
        <v>662</v>
      </c>
      <c r="C38" s="228"/>
      <c r="D38" s="229"/>
      <c r="E38" s="229"/>
      <c r="F38" s="228"/>
      <c r="G38" s="229"/>
      <c r="H38" s="229"/>
      <c r="I38" s="228"/>
      <c r="J38" s="230" t="s">
        <v>663</v>
      </c>
    </row>
    <row r="39" spans="2:19" ht="10.15" customHeight="1"/>
    <row r="40" spans="2:19" ht="20.100000000000001" customHeight="1">
      <c r="B40" s="231" t="s">
        <v>664</v>
      </c>
      <c r="C40" s="1683"/>
      <c r="D40" s="1683"/>
      <c r="E40" s="1683"/>
      <c r="F40" s="1683"/>
      <c r="G40" s="1683"/>
      <c r="H40" s="1683"/>
      <c r="I40" s="1683"/>
      <c r="J40" s="1683"/>
      <c r="K40" s="1683"/>
      <c r="L40" s="1683"/>
    </row>
    <row r="42" spans="2:19">
      <c r="B42" s="1687"/>
      <c r="C42" s="1688"/>
      <c r="D42" s="1688"/>
      <c r="E42" s="1688"/>
      <c r="F42" s="1688"/>
      <c r="G42" s="1688"/>
      <c r="H42" s="1688"/>
      <c r="I42" s="1688"/>
      <c r="J42" s="1688"/>
      <c r="K42" s="1688"/>
      <c r="L42" s="1689"/>
    </row>
    <row r="43" spans="2:19">
      <c r="B43" s="1690"/>
      <c r="C43" s="1691"/>
      <c r="D43" s="1691"/>
      <c r="E43" s="1691"/>
      <c r="F43" s="1691"/>
      <c r="G43" s="1691"/>
      <c r="H43" s="1691"/>
      <c r="I43" s="1691"/>
      <c r="J43" s="1691"/>
      <c r="K43" s="1691"/>
      <c r="L43" s="1692"/>
    </row>
    <row r="44" spans="2:19">
      <c r="M44" s="232"/>
    </row>
  </sheetData>
  <mergeCells count="19">
    <mergeCell ref="C10:I10"/>
    <mergeCell ref="C19:L19"/>
    <mergeCell ref="C6:I6"/>
    <mergeCell ref="C7:I7"/>
    <mergeCell ref="C8:I8"/>
    <mergeCell ref="C9:I9"/>
    <mergeCell ref="K9:M9"/>
    <mergeCell ref="N19:S19"/>
    <mergeCell ref="C21:L21"/>
    <mergeCell ref="D23:F23"/>
    <mergeCell ref="H23:J23"/>
    <mergeCell ref="B42:L43"/>
    <mergeCell ref="C26:L26"/>
    <mergeCell ref="C28:I28"/>
    <mergeCell ref="C32:L32"/>
    <mergeCell ref="N32:S34"/>
    <mergeCell ref="C34:L34"/>
    <mergeCell ref="C40:L40"/>
    <mergeCell ref="C25:L25"/>
  </mergeCells>
  <phoneticPr fontId="1"/>
  <dataValidations count="8">
    <dataValidation imeMode="halfKatakana" allowBlank="1" showInputMessage="1" showErrorMessage="1" sqref="C40:L40" xr:uid="{5FB5BA53-CDB1-4D3E-B3F8-C1F6581D07A5}"/>
    <dataValidation imeMode="disabled" allowBlank="1" showInputMessage="1" showErrorMessage="1" sqref="C17" xr:uid="{0673649D-9782-4262-8BC7-9A07EAD77A79}"/>
    <dataValidation errorStyle="warning" imeMode="disabled" operator="greaterThan" allowBlank="1" showInputMessage="1" showErrorMessage="1" errorTitle="入力データエラー" error="郵便番号は数字のはずです。" sqref="H23:J23 D23:F23" xr:uid="{45D76415-5816-4AED-AC0B-88ED45F49CA5}"/>
    <dataValidation type="whole" imeMode="disabled" allowBlank="1" showInputMessage="1" showErrorMessage="1" errorTitle="入力数値エラー" error="1.普通預金か、2.当座預金を番号で指定してください。" sqref="C36" xr:uid="{A53CD461-47B3-4484-B304-14CBB6ADED82}">
      <formula1>1</formula1>
      <formula2>2</formula2>
    </dataValidation>
    <dataValidation imeMode="hiragana" allowBlank="1" showInputMessage="1" showErrorMessage="1" sqref="C34:L34 C32:L32 C26:L26 B42" xr:uid="{1C04F38C-D881-4935-8674-D965132010F0}"/>
    <dataValidation errorStyle="warning" imeMode="disabled" operator="greaterThan" allowBlank="1" showInputMessage="1" showErrorMessage="1" sqref="C28:I30 C38:I38" xr:uid="{F6EA2AE3-ECEC-4845-AFBB-3F08B5661F1A}"/>
    <dataValidation imeMode="fullKatakana" allowBlank="1" showInputMessage="1" showErrorMessage="1" sqref="C21:L21" xr:uid="{90CA186F-09A8-4EC5-B635-A460AA43D00F}"/>
    <dataValidation type="whole" errorStyle="warning" imeMode="off" operator="greaterThan" allowBlank="1" showInputMessage="1" showErrorMessage="1" sqref="C6:I6 C9:I9" xr:uid="{0DDA68B1-5B4B-4818-A6CC-14BEC21604EF}">
      <formula1>0</formula1>
    </dataValidation>
  </dataValidations>
  <hyperlinks>
    <hyperlink ref="N36" r:id="rId1" display="http://www.jp-bank.japanpost.jp/kojin/sokin/furikomi/kouza/kj_sk_fm_kz_1.html" xr:uid="{E29C8FF1-B120-4363-856D-74EE41F7BDB8}"/>
  </hyperlinks>
  <printOptions horizontalCentered="1"/>
  <pageMargins left="0.19685039370078741" right="0.19685039370078741" top="0.59055118110236227" bottom="0.39370078740157483" header="0.51181102362204722" footer="0.51181102362204722"/>
  <pageSetup paperSize="9" scale="120" orientation="portrait" r:id="rId2"/>
  <headerFooter alignWithMargins="0"/>
  <legacyDrawing r:id="rId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84CDF-A8DA-4DA1-BD0C-27B495A5000E}">
  <sheetPr codeName="Sheet48">
    <tabColor theme="9" tint="0.39997558519241921"/>
  </sheetPr>
  <dimension ref="A2:J24"/>
  <sheetViews>
    <sheetView showGridLines="0" view="pageBreakPreview" zoomScaleNormal="100" zoomScaleSheetLayoutView="100" workbookViewId="0">
      <selection activeCell="A2" sqref="A2:I2"/>
    </sheetView>
  </sheetViews>
  <sheetFormatPr defaultColWidth="9" defaultRowHeight="17.25" customHeight="1"/>
  <cols>
    <col min="1" max="1" width="19.125" style="3" bestFit="1" customWidth="1"/>
    <col min="2" max="8" width="5.625" style="3" customWidth="1"/>
    <col min="9" max="9" width="26.875" style="3" customWidth="1"/>
    <col min="10" max="16384" width="9" style="3"/>
  </cols>
  <sheetData>
    <row r="2" spans="1:10" ht="17.25" customHeight="1">
      <c r="A2" s="890" t="s">
        <v>829</v>
      </c>
      <c r="B2" s="890"/>
      <c r="C2" s="890"/>
      <c r="D2" s="890"/>
      <c r="E2" s="890"/>
      <c r="F2" s="890"/>
      <c r="G2" s="890"/>
      <c r="H2" s="890"/>
      <c r="I2" s="890"/>
    </row>
    <row r="3" spans="1:10" ht="17.25" customHeight="1">
      <c r="A3" s="280"/>
      <c r="B3" s="280"/>
      <c r="C3" s="280"/>
      <c r="D3" s="280"/>
      <c r="E3" s="280"/>
      <c r="F3" s="280"/>
      <c r="G3" s="280"/>
      <c r="H3" s="280"/>
      <c r="I3" s="280"/>
    </row>
    <row r="5" spans="1:10" ht="17.25" customHeight="1">
      <c r="A5" s="10"/>
    </row>
    <row r="6" spans="1:10" ht="17.25" customHeight="1">
      <c r="A6" s="30" t="s">
        <v>830</v>
      </c>
      <c r="B6" s="1702"/>
      <c r="C6" s="1702"/>
      <c r="D6" s="1702"/>
      <c r="E6" s="1702"/>
      <c r="F6" s="1702"/>
      <c r="G6" s="1702"/>
      <c r="H6" s="1702"/>
      <c r="I6" s="1702"/>
    </row>
    <row r="7" spans="1:10" ht="17.25" customHeight="1">
      <c r="A7" s="30" t="s">
        <v>831</v>
      </c>
      <c r="B7" s="1704"/>
      <c r="C7" s="1704"/>
      <c r="D7" s="1704"/>
      <c r="E7" s="1704"/>
      <c r="F7" s="1704"/>
      <c r="G7" s="1704"/>
      <c r="H7" s="1704"/>
      <c r="I7" s="1704"/>
    </row>
    <row r="8" spans="1:10" ht="17.25" customHeight="1">
      <c r="A8" s="1421" t="s">
        <v>832</v>
      </c>
      <c r="B8" s="1703"/>
      <c r="C8" s="1703"/>
      <c r="D8" s="1703"/>
      <c r="E8" s="1703"/>
      <c r="F8" s="1703"/>
      <c r="G8" s="1703"/>
      <c r="H8" s="1703"/>
      <c r="I8" s="1703"/>
    </row>
    <row r="9" spans="1:10" ht="17.25" customHeight="1">
      <c r="A9" s="1421"/>
      <c r="B9" s="1703"/>
      <c r="C9" s="1703"/>
      <c r="D9" s="1703"/>
      <c r="E9" s="1703"/>
      <c r="F9" s="1703"/>
      <c r="G9" s="1703"/>
      <c r="H9" s="1703"/>
      <c r="I9" s="1703"/>
    </row>
    <row r="10" spans="1:10" ht="17.25" customHeight="1">
      <c r="A10" s="30" t="s">
        <v>833</v>
      </c>
      <c r="B10" s="1702"/>
      <c r="C10" s="1702"/>
      <c r="D10" s="1702"/>
      <c r="E10" s="1702"/>
      <c r="F10" s="1702"/>
      <c r="G10" s="1702"/>
      <c r="H10" s="1702"/>
      <c r="I10" s="1702"/>
    </row>
    <row r="11" spans="1:10" ht="17.25" customHeight="1">
      <c r="A11" s="30" t="s">
        <v>834</v>
      </c>
      <c r="B11" s="1702"/>
      <c r="C11" s="1702"/>
      <c r="D11" s="1702"/>
      <c r="E11" s="1702"/>
      <c r="F11" s="1702"/>
      <c r="G11" s="1702"/>
      <c r="H11" s="1702"/>
      <c r="I11" s="1702"/>
      <c r="J11" s="33"/>
    </row>
    <row r="12" spans="1:10" ht="17.25" customHeight="1">
      <c r="A12" s="30" t="s">
        <v>835</v>
      </c>
      <c r="B12" s="1702"/>
      <c r="C12" s="1702"/>
      <c r="D12" s="1702"/>
      <c r="E12" s="1702"/>
      <c r="F12" s="1702"/>
      <c r="G12" s="1702"/>
      <c r="H12" s="1702"/>
      <c r="I12" s="1702"/>
      <c r="J12" s="33"/>
    </row>
    <row r="13" spans="1:10" ht="17.25" customHeight="1">
      <c r="A13" s="1421" t="s">
        <v>836</v>
      </c>
      <c r="B13" s="1703"/>
      <c r="C13" s="1703"/>
      <c r="D13" s="1703"/>
      <c r="E13" s="1703"/>
      <c r="F13" s="1703"/>
      <c r="G13" s="1703"/>
      <c r="H13" s="1703"/>
      <c r="I13" s="1703"/>
      <c r="J13" s="33"/>
    </row>
    <row r="14" spans="1:10" ht="17.25" customHeight="1">
      <c r="A14" s="1421"/>
      <c r="B14" s="1703"/>
      <c r="C14" s="1703"/>
      <c r="D14" s="1703"/>
      <c r="E14" s="1703"/>
      <c r="F14" s="1703"/>
      <c r="G14" s="1703"/>
      <c r="H14" s="1703"/>
      <c r="I14" s="1703"/>
    </row>
    <row r="15" spans="1:10" ht="17.25" customHeight="1">
      <c r="A15" s="30" t="s">
        <v>837</v>
      </c>
      <c r="B15" s="1702"/>
      <c r="C15" s="1702"/>
      <c r="D15" s="1702"/>
      <c r="E15" s="1702"/>
      <c r="F15" s="1702"/>
      <c r="G15" s="1702"/>
      <c r="H15" s="1702"/>
      <c r="I15" s="1702"/>
      <c r="J15" s="33"/>
    </row>
    <row r="16" spans="1:10" ht="17.25" customHeight="1">
      <c r="A16" s="30" t="s">
        <v>1117</v>
      </c>
      <c r="B16" s="1702"/>
      <c r="C16" s="1702"/>
      <c r="D16" s="1702"/>
      <c r="E16" s="1702"/>
      <c r="F16" s="1702"/>
      <c r="G16" s="1702"/>
      <c r="H16" s="1702"/>
      <c r="I16" s="1702"/>
      <c r="J16" s="33"/>
    </row>
    <row r="17" spans="1:10" ht="17.25" customHeight="1">
      <c r="A17" s="30" t="s">
        <v>838</v>
      </c>
      <c r="B17" s="1702" t="s">
        <v>839</v>
      </c>
      <c r="C17" s="1702"/>
      <c r="D17" s="1702"/>
      <c r="E17" s="1702"/>
      <c r="F17" s="1702"/>
      <c r="G17" s="1702"/>
      <c r="H17" s="1702"/>
      <c r="I17" s="1702"/>
      <c r="J17" s="33"/>
    </row>
    <row r="18" spans="1:10" ht="17.25" customHeight="1">
      <c r="A18" s="30" t="s">
        <v>840</v>
      </c>
      <c r="B18" s="1701" t="s">
        <v>841</v>
      </c>
      <c r="C18" s="1701"/>
      <c r="D18" s="1701"/>
      <c r="E18" s="1701"/>
      <c r="F18" s="1701"/>
      <c r="G18" s="1701"/>
      <c r="H18" s="1701"/>
      <c r="I18" s="1701"/>
      <c r="J18" s="33"/>
    </row>
    <row r="19" spans="1:10" ht="17.25" customHeight="1">
      <c r="A19" s="30" t="s">
        <v>842</v>
      </c>
      <c r="B19" s="1701" t="s">
        <v>843</v>
      </c>
      <c r="C19" s="1701"/>
      <c r="D19" s="1701"/>
      <c r="E19" s="1701"/>
      <c r="F19" s="1701"/>
      <c r="G19" s="1701"/>
      <c r="H19" s="1701"/>
      <c r="I19" s="1701"/>
      <c r="J19" s="33"/>
    </row>
    <row r="21" spans="1:10" ht="17.25" customHeight="1">
      <c r="A21" s="3" t="s">
        <v>844</v>
      </c>
    </row>
    <row r="22" spans="1:10" ht="17.25" customHeight="1">
      <c r="A22" s="1555"/>
      <c r="B22" s="1555"/>
      <c r="C22" s="1555"/>
      <c r="D22" s="1555"/>
      <c r="E22" s="1555"/>
      <c r="F22" s="1555"/>
      <c r="G22" s="1555"/>
      <c r="H22" s="1555"/>
      <c r="I22" s="1555"/>
    </row>
    <row r="23" spans="1:10" ht="17.25" customHeight="1">
      <c r="A23" s="1555"/>
      <c r="B23" s="1555"/>
      <c r="C23" s="1555"/>
      <c r="D23" s="1555"/>
      <c r="E23" s="1555"/>
      <c r="F23" s="1555"/>
      <c r="G23" s="1555"/>
      <c r="H23" s="1555"/>
      <c r="I23" s="1555"/>
    </row>
    <row r="24" spans="1:10" ht="17.25" customHeight="1">
      <c r="A24" s="46"/>
      <c r="B24" s="46"/>
      <c r="C24" s="46"/>
      <c r="D24" s="46"/>
      <c r="E24" s="46"/>
      <c r="F24" s="46"/>
      <c r="G24" s="46"/>
      <c r="H24" s="46"/>
      <c r="I24" s="46"/>
    </row>
  </sheetData>
  <mergeCells count="16">
    <mergeCell ref="B10:I10"/>
    <mergeCell ref="A2:I2"/>
    <mergeCell ref="B6:I6"/>
    <mergeCell ref="B7:I7"/>
    <mergeCell ref="A8:A9"/>
    <mergeCell ref="B8:I9"/>
    <mergeCell ref="B18:I18"/>
    <mergeCell ref="B19:I19"/>
    <mergeCell ref="A22:I23"/>
    <mergeCell ref="B11:I11"/>
    <mergeCell ref="B12:I12"/>
    <mergeCell ref="A13:A14"/>
    <mergeCell ref="B13:I14"/>
    <mergeCell ref="B15:I15"/>
    <mergeCell ref="B17:I17"/>
    <mergeCell ref="B16:I16"/>
  </mergeCells>
  <phoneticPr fontId="1"/>
  <printOptions horizontalCentered="1"/>
  <pageMargins left="0.51181102362204722" right="0.51181102362204722" top="0.74803149606299213" bottom="0.55118110236220474" header="0.31496062992125984" footer="0.31496062992125984"/>
  <pageSetup paperSize="9" orientation="portrait" blackAndWhite="1"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B530E-1B58-48B9-BF1C-997AA6AF7B57}">
  <sheetPr codeName="Sheet6">
    <tabColor theme="0" tint="-0.499984740745262"/>
  </sheetPr>
  <dimension ref="A1:R34"/>
  <sheetViews>
    <sheetView showGridLines="0" showZeros="0" view="pageBreakPreview" zoomScaleNormal="100" zoomScaleSheetLayoutView="100" workbookViewId="0">
      <selection activeCell="A4" sqref="A4:O4"/>
    </sheetView>
  </sheetViews>
  <sheetFormatPr defaultColWidth="9" defaultRowHeight="17.25" customHeight="1"/>
  <cols>
    <col min="1" max="15" width="7.875" style="3" customWidth="1"/>
    <col min="16" max="17" width="9" style="3"/>
    <col min="18" max="18" width="9" style="585"/>
    <col min="19" max="16384" width="9" style="3"/>
  </cols>
  <sheetData>
    <row r="1" spans="1:18" ht="6.75" customHeight="1">
      <c r="R1" s="598" t="s">
        <v>713</v>
      </c>
    </row>
    <row r="2" spans="1:18" ht="15" customHeight="1">
      <c r="A2" s="1026"/>
      <c r="B2" s="1026"/>
      <c r="C2" s="1026"/>
      <c r="D2" s="1026"/>
      <c r="E2" s="1026"/>
      <c r="F2" s="1026"/>
      <c r="G2" s="1026"/>
      <c r="H2" s="1026"/>
      <c r="I2" s="1026"/>
      <c r="J2" s="1026"/>
      <c r="K2" s="1026"/>
      <c r="L2" s="1026"/>
      <c r="M2" s="1026"/>
      <c r="N2" s="1026"/>
      <c r="O2" s="1026"/>
      <c r="R2" s="598" t="s">
        <v>96</v>
      </c>
    </row>
    <row r="3" spans="1:18" ht="8.1" customHeight="1">
      <c r="R3" s="598" t="s">
        <v>97</v>
      </c>
    </row>
    <row r="4" spans="1:18">
      <c r="A4" s="890" t="s">
        <v>90</v>
      </c>
      <c r="B4" s="890"/>
      <c r="C4" s="890"/>
      <c r="D4" s="890"/>
      <c r="E4" s="890"/>
      <c r="F4" s="890"/>
      <c r="G4" s="890"/>
      <c r="H4" s="890"/>
      <c r="I4" s="890"/>
      <c r="J4" s="890"/>
      <c r="K4" s="890"/>
      <c r="L4" s="890"/>
      <c r="M4" s="890"/>
      <c r="N4" s="890"/>
      <c r="O4" s="890"/>
      <c r="R4" s="598" t="s">
        <v>98</v>
      </c>
    </row>
    <row r="5" spans="1:18" ht="17.25" customHeight="1">
      <c r="R5" s="598" t="s">
        <v>99</v>
      </c>
    </row>
    <row r="6" spans="1:18" ht="17.25" customHeight="1">
      <c r="A6" s="869" t="s">
        <v>91</v>
      </c>
      <c r="B6" s="900" t="s">
        <v>92</v>
      </c>
      <c r="C6" s="900"/>
      <c r="D6" s="900"/>
      <c r="E6" s="900"/>
      <c r="F6" s="869" t="s">
        <v>28</v>
      </c>
      <c r="G6" s="869" t="s">
        <v>712</v>
      </c>
      <c r="H6" s="668" t="s">
        <v>1288</v>
      </c>
      <c r="I6" s="900" t="s">
        <v>94</v>
      </c>
      <c r="J6" s="900"/>
      <c r="K6" s="900"/>
      <c r="L6" s="900"/>
      <c r="M6" s="869" t="s">
        <v>28</v>
      </c>
      <c r="N6" s="869" t="s">
        <v>712</v>
      </c>
      <c r="O6" s="668" t="s">
        <v>1288</v>
      </c>
      <c r="R6" s="598" t="s">
        <v>1171</v>
      </c>
    </row>
    <row r="7" spans="1:18" ht="17.25" customHeight="1">
      <c r="A7" s="1015"/>
      <c r="B7" s="1016" t="s">
        <v>729</v>
      </c>
      <c r="C7" s="1017"/>
      <c r="D7" s="1017"/>
      <c r="E7" s="1017"/>
      <c r="F7" s="1015"/>
      <c r="G7" s="1015"/>
      <c r="H7" s="669" t="s">
        <v>1287</v>
      </c>
      <c r="I7" s="1016" t="s">
        <v>730</v>
      </c>
      <c r="J7" s="1017"/>
      <c r="K7" s="1017"/>
      <c r="L7" s="1027"/>
      <c r="M7" s="1015"/>
      <c r="N7" s="1015"/>
      <c r="O7" s="669" t="s">
        <v>1287</v>
      </c>
    </row>
    <row r="8" spans="1:18" ht="36.75" customHeight="1">
      <c r="A8" s="667">
        <v>45860</v>
      </c>
      <c r="B8" s="601" t="s">
        <v>713</v>
      </c>
      <c r="C8" s="1005" t="s">
        <v>1166</v>
      </c>
      <c r="D8" s="1006"/>
      <c r="E8" s="1024"/>
      <c r="F8" s="258" t="s">
        <v>1161</v>
      </c>
      <c r="G8" s="264">
        <v>0.5</v>
      </c>
      <c r="H8" s="261" t="s">
        <v>1165</v>
      </c>
      <c r="I8" s="601" t="s">
        <v>96</v>
      </c>
      <c r="J8" s="1005" t="s">
        <v>1173</v>
      </c>
      <c r="K8" s="1006"/>
      <c r="L8" s="1024"/>
      <c r="M8" s="262" t="s">
        <v>1161</v>
      </c>
      <c r="N8" s="266">
        <v>1.5</v>
      </c>
      <c r="O8" s="261" t="s">
        <v>1165</v>
      </c>
    </row>
    <row r="9" spans="1:18" ht="36.75" customHeight="1">
      <c r="A9" s="269">
        <f>A8</f>
        <v>45860</v>
      </c>
      <c r="B9" s="602" t="s">
        <v>96</v>
      </c>
      <c r="C9" s="1007" t="s">
        <v>1172</v>
      </c>
      <c r="D9" s="1008"/>
      <c r="E9" s="1025"/>
      <c r="F9" s="779"/>
      <c r="G9" s="259">
        <v>2.5</v>
      </c>
      <c r="H9" s="1028">
        <v>3</v>
      </c>
      <c r="I9" s="602" t="s">
        <v>97</v>
      </c>
      <c r="J9" s="1007" t="s">
        <v>1167</v>
      </c>
      <c r="K9" s="1008"/>
      <c r="L9" s="1025"/>
      <c r="M9" s="258" t="s">
        <v>1162</v>
      </c>
      <c r="N9" s="267">
        <v>1.5</v>
      </c>
      <c r="O9" s="1028">
        <v>1.5</v>
      </c>
    </row>
    <row r="10" spans="1:18" ht="33" customHeight="1">
      <c r="A10" s="270"/>
      <c r="B10" s="603"/>
      <c r="C10" s="1009"/>
      <c r="D10" s="1010"/>
      <c r="E10" s="1023"/>
      <c r="F10" s="260"/>
      <c r="G10" s="265"/>
      <c r="H10" s="1029"/>
      <c r="I10" s="603"/>
      <c r="J10" s="1009"/>
      <c r="K10" s="1010"/>
      <c r="L10" s="1023"/>
      <c r="M10" s="260"/>
      <c r="N10" s="268"/>
      <c r="O10" s="1029"/>
    </row>
    <row r="11" spans="1:18" ht="36.75" customHeight="1">
      <c r="A11" s="686">
        <f>A8+1</f>
        <v>45861</v>
      </c>
      <c r="B11" s="601" t="s">
        <v>96</v>
      </c>
      <c r="C11" s="1005" t="s">
        <v>731</v>
      </c>
      <c r="D11" s="1006"/>
      <c r="E11" s="1024"/>
      <c r="F11" s="262" t="s">
        <v>1163</v>
      </c>
      <c r="G11" s="264">
        <v>3</v>
      </c>
      <c r="H11" s="261" t="s">
        <v>1164</v>
      </c>
      <c r="I11" s="601" t="s">
        <v>96</v>
      </c>
      <c r="J11" s="1005" t="s">
        <v>1168</v>
      </c>
      <c r="K11" s="1006"/>
      <c r="L11" s="1024"/>
      <c r="M11" s="262" t="s">
        <v>1163</v>
      </c>
      <c r="N11" s="266">
        <v>1.5</v>
      </c>
      <c r="O11" s="261" t="s">
        <v>1164</v>
      </c>
    </row>
    <row r="12" spans="1:18" ht="36.75" customHeight="1">
      <c r="A12" s="269">
        <f>A11</f>
        <v>45861</v>
      </c>
      <c r="B12" s="602"/>
      <c r="C12" s="1007"/>
      <c r="D12" s="1008"/>
      <c r="E12" s="1025"/>
      <c r="F12" s="258"/>
      <c r="G12" s="259"/>
      <c r="H12" s="1028">
        <v>3</v>
      </c>
      <c r="I12" s="602" t="s">
        <v>97</v>
      </c>
      <c r="J12" s="1007" t="s">
        <v>1169</v>
      </c>
      <c r="K12" s="1008"/>
      <c r="L12" s="1025"/>
      <c r="M12" s="258" t="s">
        <v>1163</v>
      </c>
      <c r="N12" s="267">
        <v>1.5</v>
      </c>
      <c r="O12" s="1028">
        <v>3</v>
      </c>
    </row>
    <row r="13" spans="1:18" ht="33" customHeight="1">
      <c r="A13" s="270"/>
      <c r="B13" s="603"/>
      <c r="C13" s="1009"/>
      <c r="D13" s="1010"/>
      <c r="E13" s="1023"/>
      <c r="F13" s="260"/>
      <c r="G13" s="265"/>
      <c r="H13" s="1029"/>
      <c r="I13" s="603"/>
      <c r="J13" s="1009"/>
      <c r="K13" s="1010"/>
      <c r="L13" s="1023"/>
      <c r="M13" s="260"/>
      <c r="N13" s="268"/>
      <c r="O13" s="1029"/>
    </row>
    <row r="14" spans="1:18" ht="36.75" customHeight="1">
      <c r="A14" s="686">
        <f>A11+1</f>
        <v>45862</v>
      </c>
      <c r="B14" s="601" t="s">
        <v>96</v>
      </c>
      <c r="C14" s="1005" t="s">
        <v>732</v>
      </c>
      <c r="D14" s="1006"/>
      <c r="E14" s="1024"/>
      <c r="F14" s="262" t="s">
        <v>1163</v>
      </c>
      <c r="G14" s="264">
        <v>3</v>
      </c>
      <c r="H14" s="261" t="s">
        <v>1164</v>
      </c>
      <c r="I14" s="601" t="s">
        <v>96</v>
      </c>
      <c r="J14" s="1005" t="s">
        <v>733</v>
      </c>
      <c r="K14" s="1006"/>
      <c r="L14" s="1024"/>
      <c r="M14" s="262" t="s">
        <v>1163</v>
      </c>
      <c r="N14" s="266">
        <v>1</v>
      </c>
      <c r="O14" s="261" t="s">
        <v>1164</v>
      </c>
    </row>
    <row r="15" spans="1:18" ht="36.75" customHeight="1">
      <c r="A15" s="269">
        <f>A14</f>
        <v>45862</v>
      </c>
      <c r="B15" s="602"/>
      <c r="C15" s="1007"/>
      <c r="D15" s="1008"/>
      <c r="E15" s="1025"/>
      <c r="F15" s="258"/>
      <c r="G15" s="259"/>
      <c r="H15" s="1028">
        <v>3</v>
      </c>
      <c r="I15" s="602" t="s">
        <v>97</v>
      </c>
      <c r="J15" s="1007" t="s">
        <v>734</v>
      </c>
      <c r="K15" s="1008"/>
      <c r="L15" s="1025"/>
      <c r="M15" s="258" t="s">
        <v>1163</v>
      </c>
      <c r="N15" s="267">
        <v>2</v>
      </c>
      <c r="O15" s="1028">
        <v>3.5</v>
      </c>
    </row>
    <row r="16" spans="1:18" ht="33" customHeight="1">
      <c r="A16" s="270"/>
      <c r="B16" s="603"/>
      <c r="C16" s="1009"/>
      <c r="D16" s="1010"/>
      <c r="E16" s="1023"/>
      <c r="F16" s="260"/>
      <c r="G16" s="265"/>
      <c r="H16" s="1029"/>
      <c r="I16" s="603" t="s">
        <v>1171</v>
      </c>
      <c r="J16" s="1009" t="s">
        <v>1170</v>
      </c>
      <c r="K16" s="1010"/>
      <c r="L16" s="1023"/>
      <c r="M16" s="260"/>
      <c r="N16" s="268">
        <v>0.5</v>
      </c>
      <c r="O16" s="1029"/>
    </row>
    <row r="17" spans="1:15" ht="36.75" hidden="1" customHeight="1">
      <c r="A17" s="195">
        <f>A14+1</f>
        <v>45863</v>
      </c>
      <c r="B17" s="601"/>
      <c r="C17" s="1005"/>
      <c r="D17" s="1006"/>
      <c r="E17" s="1024"/>
      <c r="F17" s="262"/>
      <c r="G17" s="264"/>
      <c r="H17" s="261"/>
      <c r="I17" s="601"/>
      <c r="J17" s="1005"/>
      <c r="K17" s="1006"/>
      <c r="L17" s="1024"/>
      <c r="M17" s="262"/>
      <c r="N17" s="266"/>
      <c r="O17" s="261"/>
    </row>
    <row r="18" spans="1:15" ht="36.75" hidden="1" customHeight="1">
      <c r="A18" s="162">
        <f>A17</f>
        <v>45863</v>
      </c>
      <c r="B18" s="602"/>
      <c r="C18" s="1007"/>
      <c r="D18" s="1008"/>
      <c r="E18" s="1025"/>
      <c r="F18" s="258"/>
      <c r="G18" s="259"/>
      <c r="H18" s="129"/>
      <c r="I18" s="602"/>
      <c r="J18" s="1007"/>
      <c r="K18" s="1008"/>
      <c r="L18" s="1025"/>
      <c r="M18" s="258"/>
      <c r="N18" s="267"/>
      <c r="O18" s="129"/>
    </row>
    <row r="19" spans="1:15" ht="33" hidden="1" customHeight="1">
      <c r="A19" s="163"/>
      <c r="B19" s="603"/>
      <c r="C19" s="1009"/>
      <c r="D19" s="1010"/>
      <c r="E19" s="1023"/>
      <c r="F19" s="260"/>
      <c r="G19" s="265"/>
      <c r="H19" s="130"/>
      <c r="I19" s="603"/>
      <c r="J19" s="1009"/>
      <c r="K19" s="1010"/>
      <c r="L19" s="1023"/>
      <c r="M19" s="260"/>
      <c r="N19" s="268"/>
      <c r="O19" s="130"/>
    </row>
    <row r="20" spans="1:15" ht="36.75" hidden="1" customHeight="1">
      <c r="A20" s="195">
        <f>A17+1</f>
        <v>45864</v>
      </c>
      <c r="B20" s="601"/>
      <c r="C20" s="1005"/>
      <c r="D20" s="1006"/>
      <c r="E20" s="1024"/>
      <c r="F20" s="262"/>
      <c r="G20" s="264"/>
      <c r="H20" s="261"/>
      <c r="I20" s="601"/>
      <c r="J20" s="1005"/>
      <c r="K20" s="1006"/>
      <c r="L20" s="1024"/>
      <c r="M20" s="262"/>
      <c r="N20" s="266"/>
      <c r="O20" s="261"/>
    </row>
    <row r="21" spans="1:15" ht="36.75" hidden="1" customHeight="1">
      <c r="A21" s="162">
        <f>A20</f>
        <v>45864</v>
      </c>
      <c r="B21" s="602"/>
      <c r="C21" s="1007"/>
      <c r="D21" s="1008"/>
      <c r="E21" s="1025"/>
      <c r="F21" s="258"/>
      <c r="G21" s="259"/>
      <c r="H21" s="129"/>
      <c r="I21" s="602"/>
      <c r="J21" s="1007"/>
      <c r="K21" s="1008"/>
      <c r="L21" s="1025"/>
      <c r="M21" s="258"/>
      <c r="N21" s="267"/>
      <c r="O21" s="129"/>
    </row>
    <row r="22" spans="1:15" ht="33" hidden="1" customHeight="1">
      <c r="A22" s="163"/>
      <c r="B22" s="603"/>
      <c r="C22" s="1009"/>
      <c r="D22" s="1010"/>
      <c r="E22" s="1023"/>
      <c r="F22" s="260"/>
      <c r="G22" s="265"/>
      <c r="H22" s="130"/>
      <c r="I22" s="603"/>
      <c r="J22" s="1009"/>
      <c r="K22" s="1010"/>
      <c r="L22" s="1023"/>
      <c r="M22" s="260"/>
      <c r="N22" s="268"/>
      <c r="O22" s="130"/>
    </row>
    <row r="24" spans="1:15" ht="17.25" customHeight="1">
      <c r="H24" s="43" t="s">
        <v>1359</v>
      </c>
      <c r="I24" s="159" t="s">
        <v>1161</v>
      </c>
      <c r="J24" s="159" t="s">
        <v>1163</v>
      </c>
      <c r="K24" s="159" t="s">
        <v>1162</v>
      </c>
      <c r="L24" s="767"/>
      <c r="M24" s="788"/>
      <c r="N24" s="263" t="s">
        <v>681</v>
      </c>
    </row>
    <row r="25" spans="1:15" ht="17.25" customHeight="1">
      <c r="A25" s="1018" t="s">
        <v>95</v>
      </c>
      <c r="B25" s="1018"/>
      <c r="C25" s="1020" t="s">
        <v>1153</v>
      </c>
      <c r="D25" s="1020"/>
      <c r="E25" s="1020"/>
      <c r="F25" s="1020"/>
      <c r="G25" s="255"/>
      <c r="H25" s="43" t="s">
        <v>96</v>
      </c>
      <c r="I25" s="558">
        <f>SUMIFS($G$8:$G$22,$F$8:$F$22,I$24,$B$8:$B$22,$H25)+SUMIFS($N$8:$N$22,$M$8:$M$22,I$24,$I$8:$I$22,$H25)</f>
        <v>1.5</v>
      </c>
      <c r="J25" s="558">
        <f>SUMIFS($G$8:$G$22,$F$8:$F$22,J$24,$B$8:$B$22,$H25)+SUMIFS($N$8:$N$22,$M$8:$M$22,J$24,$I$8:$I$22,$H25)</f>
        <v>8.5</v>
      </c>
      <c r="K25" s="558">
        <f t="shared" ref="K25:M25" si="0">SUMIFS($G$8:$G$22,$F$8:$F$22,K$24,$B$8:$B$22,$H25)+SUMIFS($N$8:$N$22,$M$8:$M$22,K$24,$I$8:$I$22,$H25)</f>
        <v>0</v>
      </c>
      <c r="L25" s="558">
        <f t="shared" si="0"/>
        <v>0</v>
      </c>
      <c r="M25" s="559">
        <f t="shared" si="0"/>
        <v>0</v>
      </c>
      <c r="N25" s="560">
        <f>SUM(I25:M25)</f>
        <v>10</v>
      </c>
    </row>
    <row r="26" spans="1:15" ht="17.25" customHeight="1">
      <c r="A26" s="1018" t="s">
        <v>66</v>
      </c>
      <c r="B26" s="1018"/>
      <c r="C26" s="1019" t="str">
        <f>①海外研修実施希望申込書!H64</f>
        <v>日本語</v>
      </c>
      <c r="D26" s="1019"/>
      <c r="E26" s="1019"/>
      <c r="F26" s="1019"/>
      <c r="G26" s="256"/>
      <c r="H26" s="43" t="s">
        <v>97</v>
      </c>
      <c r="I26" s="558">
        <f t="shared" ref="I26:M28" si="1">SUMIFS($G$8:$G$22,$F$8:$F$22,I$24,$B$8:$B$22,$H26)+SUMIFS($N$8:$N$22,$M$8:$M$22,I$24,$I$8:$I$22,$H26)</f>
        <v>0</v>
      </c>
      <c r="J26" s="558">
        <f t="shared" si="1"/>
        <v>3.5</v>
      </c>
      <c r="K26" s="558">
        <f t="shared" si="1"/>
        <v>1.5</v>
      </c>
      <c r="L26" s="558">
        <f t="shared" si="1"/>
        <v>0</v>
      </c>
      <c r="M26" s="559">
        <f t="shared" si="1"/>
        <v>0</v>
      </c>
      <c r="N26" s="560">
        <f t="shared" ref="N26:N28" si="2">SUM(I26:M26)</f>
        <v>5</v>
      </c>
    </row>
    <row r="27" spans="1:15" ht="17.25" customHeight="1">
      <c r="A27" s="1018" t="s">
        <v>67</v>
      </c>
      <c r="B27" s="1018"/>
      <c r="C27" s="1019" t="str">
        <f>IF(①海外研修実施希望申込書!D65="なし","通訳なし",①海外研修実施希望申込書!H66)</f>
        <v>インドネシア語</v>
      </c>
      <c r="D27" s="1019"/>
      <c r="E27" s="1019"/>
      <c r="F27" s="1019"/>
      <c r="G27" s="256"/>
      <c r="H27" s="43" t="s">
        <v>98</v>
      </c>
      <c r="I27" s="558">
        <f t="shared" si="1"/>
        <v>0</v>
      </c>
      <c r="J27" s="558">
        <f t="shared" si="1"/>
        <v>0</v>
      </c>
      <c r="K27" s="558">
        <f t="shared" si="1"/>
        <v>0</v>
      </c>
      <c r="L27" s="558">
        <f t="shared" si="1"/>
        <v>0</v>
      </c>
      <c r="M27" s="559">
        <f t="shared" si="1"/>
        <v>0</v>
      </c>
      <c r="N27" s="560">
        <f t="shared" si="2"/>
        <v>0</v>
      </c>
    </row>
    <row r="28" spans="1:15" ht="17.25" customHeight="1" thickBot="1">
      <c r="G28" s="257"/>
      <c r="H28" s="252" t="s">
        <v>99</v>
      </c>
      <c r="I28" s="782">
        <f>SUMIFS($G$8:$G$22,$F$8:$F$22,I$24,$B$8:$B$22,$H28)+SUMIFS($N$8:$N$22,$M$8:$M$22,I$24,$I$8:$I$22,$H28)</f>
        <v>0</v>
      </c>
      <c r="J28" s="782">
        <f t="shared" si="1"/>
        <v>0</v>
      </c>
      <c r="K28" s="782">
        <f t="shared" si="1"/>
        <v>0</v>
      </c>
      <c r="L28" s="782">
        <f t="shared" si="1"/>
        <v>0</v>
      </c>
      <c r="M28" s="786">
        <f t="shared" si="1"/>
        <v>0</v>
      </c>
      <c r="N28" s="783">
        <f t="shared" si="2"/>
        <v>0</v>
      </c>
    </row>
    <row r="29" spans="1:15" ht="17.25" customHeight="1" thickTop="1">
      <c r="H29" s="56" t="s">
        <v>681</v>
      </c>
      <c r="I29" s="784">
        <f>SUM(I25:I28)</f>
        <v>1.5</v>
      </c>
      <c r="J29" s="784">
        <f t="shared" ref="J29:N29" si="3">SUM(J25:J28)</f>
        <v>12</v>
      </c>
      <c r="K29" s="784">
        <f t="shared" si="3"/>
        <v>1.5</v>
      </c>
      <c r="L29" s="784">
        <f t="shared" si="3"/>
        <v>0</v>
      </c>
      <c r="M29" s="787">
        <f t="shared" si="3"/>
        <v>0</v>
      </c>
      <c r="N29" s="785">
        <f t="shared" si="3"/>
        <v>15</v>
      </c>
    </row>
    <row r="30" spans="1:15" ht="17.25" customHeight="1">
      <c r="A30" s="3" t="s">
        <v>101</v>
      </c>
    </row>
    <row r="31" spans="1:15" ht="17.25" customHeight="1">
      <c r="A31" s="3" t="s">
        <v>715</v>
      </c>
    </row>
    <row r="32" spans="1:15" ht="17.25" customHeight="1">
      <c r="A32" s="3" t="s">
        <v>102</v>
      </c>
    </row>
    <row r="33" spans="1:1" ht="17.25" customHeight="1">
      <c r="A33" s="3" t="s">
        <v>104</v>
      </c>
    </row>
    <row r="34" spans="1:1" ht="17.25" customHeight="1">
      <c r="A34" s="3" t="s">
        <v>103</v>
      </c>
    </row>
  </sheetData>
  <mergeCells count="53">
    <mergeCell ref="O9:O10"/>
    <mergeCell ref="H12:H13"/>
    <mergeCell ref="O12:O13"/>
    <mergeCell ref="H15:H16"/>
    <mergeCell ref="O15:O16"/>
    <mergeCell ref="C8:E8"/>
    <mergeCell ref="J8:L8"/>
    <mergeCell ref="C9:E9"/>
    <mergeCell ref="A2:O2"/>
    <mergeCell ref="A4:O4"/>
    <mergeCell ref="A6:A7"/>
    <mergeCell ref="B6:E6"/>
    <mergeCell ref="F6:F7"/>
    <mergeCell ref="G6:G7"/>
    <mergeCell ref="I6:L6"/>
    <mergeCell ref="M6:M7"/>
    <mergeCell ref="N6:N7"/>
    <mergeCell ref="B7:E7"/>
    <mergeCell ref="I7:L7"/>
    <mergeCell ref="J9:L9"/>
    <mergeCell ref="H9:H10"/>
    <mergeCell ref="C11:E11"/>
    <mergeCell ref="J11:L11"/>
    <mergeCell ref="C12:E12"/>
    <mergeCell ref="J12:L12"/>
    <mergeCell ref="C10:E10"/>
    <mergeCell ref="J10:L10"/>
    <mergeCell ref="C13:E13"/>
    <mergeCell ref="J13:L13"/>
    <mergeCell ref="C14:E14"/>
    <mergeCell ref="J14:L14"/>
    <mergeCell ref="C15:E15"/>
    <mergeCell ref="J15:L15"/>
    <mergeCell ref="C16:E16"/>
    <mergeCell ref="J16:L16"/>
    <mergeCell ref="C17:E17"/>
    <mergeCell ref="J17:L17"/>
    <mergeCell ref="C18:E18"/>
    <mergeCell ref="J18:L18"/>
    <mergeCell ref="C19:E19"/>
    <mergeCell ref="J19:L19"/>
    <mergeCell ref="C20:E20"/>
    <mergeCell ref="J20:L20"/>
    <mergeCell ref="C21:E21"/>
    <mergeCell ref="J21:L21"/>
    <mergeCell ref="A27:B27"/>
    <mergeCell ref="C27:F27"/>
    <mergeCell ref="C22:E22"/>
    <mergeCell ref="J22:L22"/>
    <mergeCell ref="A25:B25"/>
    <mergeCell ref="C25:F25"/>
    <mergeCell ref="A26:B26"/>
    <mergeCell ref="C26:F26"/>
  </mergeCells>
  <phoneticPr fontId="1"/>
  <dataValidations count="1">
    <dataValidation type="list" allowBlank="1" showInputMessage="1" showErrorMessage="1" sqref="B8:B22 I8:I22" xr:uid="{1947A85E-204E-436B-9601-3A63F7C9265E}">
      <formula1>$R$1:$R$6</formula1>
    </dataValidation>
  </dataValidations>
  <printOptions horizontalCentered="1"/>
  <pageMargins left="0.51181102362204722" right="0.51181102362204722" top="0.74803149606299213" bottom="0.55118110236220474" header="0.31496062992125984" footer="0.31496062992125984"/>
  <pageSetup paperSize="9" scale="63" orientation="portrait" blackAndWhite="1"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04095-BEA7-402D-A6A3-DCC95E864CC1}">
  <sheetPr codeName="Sheet7">
    <tabColor theme="5" tint="0.39997558519241921"/>
  </sheetPr>
  <dimension ref="A1:AR62"/>
  <sheetViews>
    <sheetView view="pageBreakPreview" zoomScaleNormal="100" zoomScaleSheetLayoutView="100" workbookViewId="0">
      <selection activeCell="A2" sqref="A2:AM2"/>
    </sheetView>
  </sheetViews>
  <sheetFormatPr defaultColWidth="9" defaultRowHeight="12"/>
  <cols>
    <col min="1" max="1" width="3.125" style="318" customWidth="1"/>
    <col min="2" max="2" width="2.125" style="318" customWidth="1"/>
    <col min="3" max="3" width="3.125" style="318" customWidth="1"/>
    <col min="4" max="4" width="2.125" style="318" customWidth="1"/>
    <col min="5" max="23" width="2.5" style="318" customWidth="1"/>
    <col min="24" max="35" width="2.375" style="318" customWidth="1"/>
    <col min="36" max="49" width="2.125" style="318" customWidth="1"/>
    <col min="50" max="16384" width="9" style="318"/>
  </cols>
  <sheetData>
    <row r="1" spans="1:44" ht="13.5">
      <c r="A1" s="3"/>
    </row>
    <row r="2" spans="1:44" ht="14.25">
      <c r="A2" s="1026" t="s">
        <v>1295</v>
      </c>
      <c r="B2" s="1026"/>
      <c r="C2" s="1026"/>
      <c r="D2" s="1026"/>
      <c r="E2" s="1026"/>
      <c r="F2" s="1026"/>
      <c r="G2" s="1026"/>
      <c r="H2" s="1026"/>
      <c r="I2" s="1026"/>
      <c r="J2" s="1026"/>
      <c r="K2" s="1026"/>
      <c r="L2" s="1026"/>
      <c r="M2" s="1026"/>
      <c r="N2" s="1026"/>
      <c r="O2" s="1026"/>
      <c r="P2" s="1026"/>
      <c r="Q2" s="1026"/>
      <c r="R2" s="1026"/>
      <c r="S2" s="1026"/>
      <c r="T2" s="1026"/>
      <c r="U2" s="1026"/>
      <c r="V2" s="1026"/>
      <c r="W2" s="1026"/>
      <c r="X2" s="1026"/>
      <c r="Y2" s="1026"/>
      <c r="Z2" s="1026"/>
      <c r="AA2" s="1026"/>
      <c r="AB2" s="1026"/>
      <c r="AC2" s="1026"/>
      <c r="AD2" s="1026"/>
      <c r="AE2" s="1026"/>
      <c r="AF2" s="1026"/>
      <c r="AG2" s="1026"/>
      <c r="AH2" s="1026"/>
      <c r="AI2" s="1026"/>
      <c r="AJ2" s="1026"/>
      <c r="AK2" s="1026"/>
      <c r="AL2" s="1026"/>
      <c r="AM2" s="1026"/>
    </row>
    <row r="3" spans="1:44" ht="12" customHeight="1">
      <c r="A3" s="1062" t="s">
        <v>90</v>
      </c>
      <c r="B3" s="1062"/>
      <c r="C3" s="1062"/>
      <c r="D3" s="1062"/>
      <c r="E3" s="1062"/>
      <c r="F3" s="1062"/>
      <c r="G3" s="1062"/>
      <c r="H3" s="1062"/>
      <c r="I3" s="1062"/>
      <c r="J3" s="1062"/>
      <c r="K3" s="1062"/>
      <c r="L3" s="1062"/>
      <c r="M3" s="1062"/>
      <c r="N3" s="1062"/>
      <c r="O3" s="1062"/>
      <c r="P3" s="1062"/>
      <c r="Q3" s="1062"/>
      <c r="R3" s="1062"/>
      <c r="S3" s="1062"/>
      <c r="T3" s="1062"/>
      <c r="U3" s="1062"/>
      <c r="V3" s="1062"/>
      <c r="W3" s="1062"/>
      <c r="X3" s="1062"/>
      <c r="Y3" s="1062"/>
      <c r="Z3" s="1062"/>
      <c r="AA3" s="1062"/>
      <c r="AB3" s="1062"/>
      <c r="AC3" s="1062"/>
      <c r="AD3" s="1062"/>
      <c r="AE3" s="1062"/>
      <c r="AF3" s="1062"/>
      <c r="AG3" s="1062"/>
      <c r="AH3" s="1062"/>
      <c r="AI3" s="1062"/>
      <c r="AJ3" s="1062"/>
      <c r="AK3" s="1062"/>
      <c r="AL3" s="1062"/>
      <c r="AM3" s="1062"/>
      <c r="AN3" s="319"/>
      <c r="AO3" s="319"/>
      <c r="AP3" s="319"/>
      <c r="AQ3" s="319"/>
    </row>
    <row r="4" spans="1:44" ht="12" customHeight="1">
      <c r="A4" s="1062"/>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319"/>
      <c r="AO4" s="319"/>
      <c r="AP4" s="319"/>
      <c r="AQ4" s="319"/>
    </row>
    <row r="5" spans="1:44" ht="12" customHeight="1">
      <c r="A5" s="319"/>
      <c r="B5" s="319"/>
      <c r="C5" s="319"/>
      <c r="D5" s="319"/>
      <c r="E5" s="319"/>
      <c r="F5" s="319"/>
      <c r="G5" s="319"/>
      <c r="H5" s="319"/>
      <c r="I5" s="319"/>
      <c r="J5" s="319"/>
      <c r="K5" s="319"/>
      <c r="L5" s="319"/>
      <c r="M5" s="319"/>
      <c r="N5" s="319"/>
      <c r="O5" s="319"/>
      <c r="P5" s="319"/>
      <c r="Q5" s="319"/>
      <c r="R5" s="319"/>
      <c r="S5" s="319"/>
      <c r="T5" s="319"/>
      <c r="U5" s="319"/>
      <c r="V5" s="319"/>
      <c r="W5" s="319"/>
      <c r="X5" s="319"/>
      <c r="Y5" s="319"/>
      <c r="Z5" s="319"/>
      <c r="AA5" s="319"/>
      <c r="AB5" s="319"/>
      <c r="AC5" s="319"/>
      <c r="AD5" s="319"/>
      <c r="AE5" s="319"/>
      <c r="AF5" s="319"/>
      <c r="AG5" s="319"/>
      <c r="AH5" s="319"/>
      <c r="AI5" s="319"/>
      <c r="AJ5" s="319"/>
      <c r="AK5" s="319"/>
      <c r="AL5" s="319"/>
      <c r="AM5" s="319"/>
      <c r="AN5" s="319"/>
      <c r="AO5" s="319"/>
      <c r="AP5" s="319"/>
      <c r="AQ5" s="319"/>
      <c r="AR5" s="319"/>
    </row>
    <row r="7" spans="1:44" ht="13.5" customHeight="1">
      <c r="A7" s="1059" t="s">
        <v>812</v>
      </c>
      <c r="B7" s="1060"/>
      <c r="C7" s="1060"/>
      <c r="D7" s="1061"/>
      <c r="E7" s="1059" t="s">
        <v>813</v>
      </c>
      <c r="F7" s="1060"/>
      <c r="G7" s="1060"/>
      <c r="H7" s="1060"/>
      <c r="I7" s="1060"/>
      <c r="J7" s="1060"/>
      <c r="K7" s="1060"/>
      <c r="L7" s="1061"/>
      <c r="M7" s="1059" t="s">
        <v>814</v>
      </c>
      <c r="N7" s="1060"/>
      <c r="O7" s="1060"/>
      <c r="P7" s="1060"/>
      <c r="Q7" s="1060"/>
      <c r="R7" s="1060"/>
      <c r="S7" s="1060"/>
      <c r="T7" s="1060"/>
      <c r="U7" s="1060"/>
      <c r="V7" s="1060"/>
      <c r="W7" s="1061"/>
      <c r="X7" s="1059" t="s">
        <v>815</v>
      </c>
      <c r="Y7" s="1060"/>
      <c r="Z7" s="1060"/>
      <c r="AA7" s="1060"/>
      <c r="AB7" s="1061"/>
      <c r="AC7" s="1059" t="s">
        <v>816</v>
      </c>
      <c r="AD7" s="1060"/>
      <c r="AE7" s="1060"/>
      <c r="AF7" s="1060"/>
      <c r="AG7" s="1060"/>
      <c r="AH7" s="1060"/>
      <c r="AI7" s="1060"/>
      <c r="AJ7" s="1060"/>
      <c r="AK7" s="1060"/>
      <c r="AL7" s="1060"/>
      <c r="AM7" s="1061"/>
    </row>
    <row r="8" spans="1:44">
      <c r="A8" s="320"/>
      <c r="D8" s="321"/>
      <c r="E8" s="1031"/>
      <c r="F8" s="1032"/>
      <c r="G8" s="1032"/>
      <c r="H8" s="1032"/>
      <c r="I8" s="1032"/>
      <c r="J8" s="1032"/>
      <c r="K8" s="1032"/>
      <c r="L8" s="1033"/>
      <c r="M8" s="1040"/>
      <c r="N8" s="1041"/>
      <c r="O8" s="1041"/>
      <c r="P8" s="1041"/>
      <c r="Q8" s="1041"/>
      <c r="R8" s="1041"/>
      <c r="S8" s="1041"/>
      <c r="T8" s="1041"/>
      <c r="U8" s="1041"/>
      <c r="V8" s="1041"/>
      <c r="W8" s="1042"/>
      <c r="X8" s="322"/>
      <c r="Y8" s="323" t="s">
        <v>817</v>
      </c>
      <c r="Z8" s="323"/>
      <c r="AA8" s="323"/>
      <c r="AB8" s="324"/>
      <c r="AC8" s="320" t="s">
        <v>818</v>
      </c>
      <c r="AD8" s="325"/>
      <c r="AE8" s="325"/>
      <c r="AF8" s="325"/>
      <c r="AG8" s="326"/>
      <c r="AH8" s="327"/>
      <c r="AI8" s="327"/>
      <c r="AJ8" s="327"/>
      <c r="AK8" s="327"/>
      <c r="AL8" s="327"/>
      <c r="AM8" s="328"/>
    </row>
    <row r="9" spans="1:44">
      <c r="A9" s="329"/>
      <c r="B9" s="318" t="s">
        <v>819</v>
      </c>
      <c r="C9" s="330"/>
      <c r="D9" s="321" t="s">
        <v>820</v>
      </c>
      <c r="E9" s="1034"/>
      <c r="F9" s="1035"/>
      <c r="G9" s="1035"/>
      <c r="H9" s="1035"/>
      <c r="I9" s="1035"/>
      <c r="J9" s="1035"/>
      <c r="K9" s="1035"/>
      <c r="L9" s="1036"/>
      <c r="M9" s="1043"/>
      <c r="N9" s="1044"/>
      <c r="O9" s="1044"/>
      <c r="P9" s="1044"/>
      <c r="Q9" s="1044"/>
      <c r="R9" s="1044"/>
      <c r="S9" s="1044"/>
      <c r="T9" s="1044"/>
      <c r="U9" s="1044"/>
      <c r="V9" s="1044"/>
      <c r="W9" s="1045"/>
      <c r="X9" s="331"/>
      <c r="Y9" s="318" t="s">
        <v>97</v>
      </c>
      <c r="AB9" s="321"/>
      <c r="AC9" s="331"/>
      <c r="AD9" s="318" t="s">
        <v>821</v>
      </c>
      <c r="AF9" s="325"/>
      <c r="AG9" s="326"/>
      <c r="AH9" s="332"/>
      <c r="AI9" s="332"/>
      <c r="AJ9" s="332"/>
      <c r="AK9" s="332"/>
      <c r="AL9" s="332"/>
      <c r="AM9" s="333"/>
    </row>
    <row r="10" spans="1:44">
      <c r="A10" s="320"/>
      <c r="B10" s="1049" t="s">
        <v>196</v>
      </c>
      <c r="C10" s="1049"/>
      <c r="D10" s="321"/>
      <c r="E10" s="1034"/>
      <c r="F10" s="1035"/>
      <c r="G10" s="1035"/>
      <c r="H10" s="1035"/>
      <c r="I10" s="1035"/>
      <c r="J10" s="1035"/>
      <c r="K10" s="1035"/>
      <c r="L10" s="1036"/>
      <c r="M10" s="1043"/>
      <c r="N10" s="1044"/>
      <c r="O10" s="1044"/>
      <c r="P10" s="1044"/>
      <c r="Q10" s="1044"/>
      <c r="R10" s="1044"/>
      <c r="S10" s="1044"/>
      <c r="T10" s="1044"/>
      <c r="U10" s="1044"/>
      <c r="V10" s="1044"/>
      <c r="W10" s="1045"/>
      <c r="X10" s="331"/>
      <c r="Y10" s="318" t="s">
        <v>98</v>
      </c>
      <c r="AB10" s="321"/>
      <c r="AC10" s="331"/>
      <c r="AD10" s="318" t="s">
        <v>822</v>
      </c>
      <c r="AH10" s="332"/>
      <c r="AI10" s="332"/>
      <c r="AJ10" s="327"/>
      <c r="AK10" s="327"/>
      <c r="AL10" s="327"/>
      <c r="AM10" s="328"/>
    </row>
    <row r="11" spans="1:44">
      <c r="A11" s="329"/>
      <c r="B11" s="318" t="s">
        <v>819</v>
      </c>
      <c r="C11" s="330"/>
      <c r="D11" s="321" t="s">
        <v>820</v>
      </c>
      <c r="E11" s="1034"/>
      <c r="F11" s="1035"/>
      <c r="G11" s="1035"/>
      <c r="H11" s="1035"/>
      <c r="I11" s="1035"/>
      <c r="J11" s="1035"/>
      <c r="K11" s="1035"/>
      <c r="L11" s="1036"/>
      <c r="M11" s="1043"/>
      <c r="N11" s="1044"/>
      <c r="O11" s="1044"/>
      <c r="P11" s="1044"/>
      <c r="Q11" s="1044"/>
      <c r="R11" s="1044"/>
      <c r="S11" s="1044"/>
      <c r="T11" s="1044"/>
      <c r="U11" s="1044"/>
      <c r="V11" s="1044"/>
      <c r="W11" s="1045"/>
      <c r="X11" s="331"/>
      <c r="Y11" s="318" t="s">
        <v>31</v>
      </c>
      <c r="AB11" s="321"/>
      <c r="AC11" s="320"/>
      <c r="AD11" s="1050" t="s">
        <v>823</v>
      </c>
      <c r="AE11" s="1050"/>
      <c r="AF11" s="1050"/>
      <c r="AG11" s="1050"/>
      <c r="AH11" s="1051"/>
      <c r="AI11" s="1051"/>
      <c r="AJ11" s="1051"/>
      <c r="AK11" s="1051"/>
      <c r="AL11" s="1051"/>
      <c r="AM11" s="1052"/>
    </row>
    <row r="12" spans="1:44">
      <c r="A12" s="1053" t="s">
        <v>824</v>
      </c>
      <c r="B12" s="1054"/>
      <c r="C12" s="1054"/>
      <c r="D12" s="1055"/>
      <c r="E12" s="1034"/>
      <c r="F12" s="1035"/>
      <c r="G12" s="1035"/>
      <c r="H12" s="1035"/>
      <c r="I12" s="1035"/>
      <c r="J12" s="1035"/>
      <c r="K12" s="1035"/>
      <c r="L12" s="1036"/>
      <c r="M12" s="1043"/>
      <c r="N12" s="1044"/>
      <c r="O12" s="1044"/>
      <c r="P12" s="1044"/>
      <c r="Q12" s="1044"/>
      <c r="R12" s="1044"/>
      <c r="S12" s="1044"/>
      <c r="T12" s="1044"/>
      <c r="U12" s="1044"/>
      <c r="V12" s="1044"/>
      <c r="W12" s="1045"/>
      <c r="X12" s="320"/>
      <c r="Y12" s="1056"/>
      <c r="Z12" s="1056"/>
      <c r="AA12" s="1056"/>
      <c r="AB12" s="321"/>
      <c r="AC12" s="334"/>
      <c r="AD12" s="1050" t="s">
        <v>825</v>
      </c>
      <c r="AE12" s="1050"/>
      <c r="AF12" s="1050"/>
      <c r="AG12" s="1050"/>
      <c r="AH12" s="1051"/>
      <c r="AI12" s="1051"/>
      <c r="AJ12" s="1051"/>
      <c r="AK12" s="1051"/>
      <c r="AL12" s="1051"/>
      <c r="AM12" s="1052"/>
    </row>
    <row r="13" spans="1:44">
      <c r="A13" s="335" t="s">
        <v>826</v>
      </c>
      <c r="B13" s="336"/>
      <c r="C13" s="336"/>
      <c r="D13" s="337"/>
      <c r="E13" s="1037"/>
      <c r="F13" s="1038"/>
      <c r="G13" s="1038"/>
      <c r="H13" s="1038"/>
      <c r="I13" s="1038"/>
      <c r="J13" s="1038"/>
      <c r="K13" s="1038"/>
      <c r="L13" s="1039"/>
      <c r="M13" s="1046"/>
      <c r="N13" s="1047"/>
      <c r="O13" s="1047"/>
      <c r="P13" s="1047"/>
      <c r="Q13" s="1047"/>
      <c r="R13" s="1047"/>
      <c r="S13" s="1047"/>
      <c r="T13" s="1047"/>
      <c r="U13" s="1047"/>
      <c r="V13" s="1047"/>
      <c r="W13" s="1048"/>
      <c r="X13" s="335"/>
      <c r="Y13" s="1057"/>
      <c r="Z13" s="1057"/>
      <c r="AA13" s="1057"/>
      <c r="AB13" s="337"/>
      <c r="AC13" s="338"/>
      <c r="AD13" s="1058" t="s">
        <v>225</v>
      </c>
      <c r="AE13" s="1058"/>
      <c r="AF13" s="1058"/>
      <c r="AG13" s="1058"/>
      <c r="AH13" s="1030"/>
      <c r="AI13" s="1030"/>
      <c r="AJ13" s="1030"/>
      <c r="AK13" s="339" t="s">
        <v>827</v>
      </c>
      <c r="AL13" s="339"/>
      <c r="AM13" s="340"/>
    </row>
    <row r="14" spans="1:44" ht="13.5" customHeight="1">
      <c r="A14" s="1059" t="s">
        <v>812</v>
      </c>
      <c r="B14" s="1060"/>
      <c r="C14" s="1060"/>
      <c r="D14" s="1061"/>
      <c r="E14" s="1059" t="s">
        <v>813</v>
      </c>
      <c r="F14" s="1060"/>
      <c r="G14" s="1060"/>
      <c r="H14" s="1060"/>
      <c r="I14" s="1060"/>
      <c r="J14" s="1060"/>
      <c r="K14" s="1060"/>
      <c r="L14" s="1061"/>
      <c r="M14" s="1059" t="s">
        <v>814</v>
      </c>
      <c r="N14" s="1060"/>
      <c r="O14" s="1060"/>
      <c r="P14" s="1060"/>
      <c r="Q14" s="1060"/>
      <c r="R14" s="1060"/>
      <c r="S14" s="1060"/>
      <c r="T14" s="1060"/>
      <c r="U14" s="1060"/>
      <c r="V14" s="1060"/>
      <c r="W14" s="1061"/>
      <c r="X14" s="1059" t="s">
        <v>815</v>
      </c>
      <c r="Y14" s="1060"/>
      <c r="Z14" s="1060"/>
      <c r="AA14" s="1060"/>
      <c r="AB14" s="1061"/>
      <c r="AC14" s="1059" t="s">
        <v>816</v>
      </c>
      <c r="AD14" s="1060"/>
      <c r="AE14" s="1060"/>
      <c r="AF14" s="1060"/>
      <c r="AG14" s="1060"/>
      <c r="AH14" s="1060"/>
      <c r="AI14" s="1060"/>
      <c r="AJ14" s="1060"/>
      <c r="AK14" s="1060"/>
      <c r="AL14" s="1060"/>
      <c r="AM14" s="1061"/>
    </row>
    <row r="15" spans="1:44">
      <c r="A15" s="320"/>
      <c r="D15" s="321"/>
      <c r="E15" s="1031"/>
      <c r="F15" s="1032"/>
      <c r="G15" s="1032"/>
      <c r="H15" s="1032"/>
      <c r="I15" s="1032"/>
      <c r="J15" s="1032"/>
      <c r="K15" s="1032"/>
      <c r="L15" s="1033"/>
      <c r="M15" s="1040"/>
      <c r="N15" s="1041"/>
      <c r="O15" s="1041"/>
      <c r="P15" s="1041"/>
      <c r="Q15" s="1041"/>
      <c r="R15" s="1041"/>
      <c r="S15" s="1041"/>
      <c r="T15" s="1041"/>
      <c r="U15" s="1041"/>
      <c r="V15" s="1041"/>
      <c r="W15" s="1042"/>
      <c r="X15" s="322"/>
      <c r="Y15" s="323" t="s">
        <v>817</v>
      </c>
      <c r="Z15" s="323"/>
      <c r="AA15" s="323"/>
      <c r="AB15" s="324"/>
      <c r="AC15" s="320" t="s">
        <v>818</v>
      </c>
      <c r="AD15" s="325"/>
      <c r="AE15" s="325"/>
      <c r="AF15" s="325"/>
      <c r="AG15" s="326"/>
      <c r="AH15" s="327"/>
      <c r="AI15" s="327"/>
      <c r="AJ15" s="327"/>
      <c r="AK15" s="327"/>
      <c r="AL15" s="327"/>
      <c r="AM15" s="328"/>
    </row>
    <row r="16" spans="1:44">
      <c r="A16" s="329"/>
      <c r="B16" s="318" t="s">
        <v>819</v>
      </c>
      <c r="C16" s="330"/>
      <c r="D16" s="321" t="s">
        <v>820</v>
      </c>
      <c r="E16" s="1034"/>
      <c r="F16" s="1035"/>
      <c r="G16" s="1035"/>
      <c r="H16" s="1035"/>
      <c r="I16" s="1035"/>
      <c r="J16" s="1035"/>
      <c r="K16" s="1035"/>
      <c r="L16" s="1036"/>
      <c r="M16" s="1043"/>
      <c r="N16" s="1044"/>
      <c r="O16" s="1044"/>
      <c r="P16" s="1044"/>
      <c r="Q16" s="1044"/>
      <c r="R16" s="1044"/>
      <c r="S16" s="1044"/>
      <c r="T16" s="1044"/>
      <c r="U16" s="1044"/>
      <c r="V16" s="1044"/>
      <c r="W16" s="1045"/>
      <c r="X16" s="331"/>
      <c r="Y16" s="318" t="s">
        <v>97</v>
      </c>
      <c r="AB16" s="321"/>
      <c r="AC16" s="331"/>
      <c r="AD16" s="318" t="s">
        <v>821</v>
      </c>
      <c r="AF16" s="325"/>
      <c r="AG16" s="326"/>
      <c r="AH16" s="332"/>
      <c r="AI16" s="332"/>
      <c r="AJ16" s="332"/>
      <c r="AK16" s="332"/>
      <c r="AL16" s="332"/>
      <c r="AM16" s="333"/>
    </row>
    <row r="17" spans="1:39">
      <c r="A17" s="320"/>
      <c r="B17" s="1049" t="s">
        <v>196</v>
      </c>
      <c r="C17" s="1049"/>
      <c r="D17" s="321"/>
      <c r="E17" s="1034"/>
      <c r="F17" s="1035"/>
      <c r="G17" s="1035"/>
      <c r="H17" s="1035"/>
      <c r="I17" s="1035"/>
      <c r="J17" s="1035"/>
      <c r="K17" s="1035"/>
      <c r="L17" s="1036"/>
      <c r="M17" s="1043"/>
      <c r="N17" s="1044"/>
      <c r="O17" s="1044"/>
      <c r="P17" s="1044"/>
      <c r="Q17" s="1044"/>
      <c r="R17" s="1044"/>
      <c r="S17" s="1044"/>
      <c r="T17" s="1044"/>
      <c r="U17" s="1044"/>
      <c r="V17" s="1044"/>
      <c r="W17" s="1045"/>
      <c r="X17" s="331"/>
      <c r="Y17" s="318" t="s">
        <v>98</v>
      </c>
      <c r="AB17" s="321"/>
      <c r="AC17" s="331"/>
      <c r="AD17" s="318" t="s">
        <v>822</v>
      </c>
      <c r="AH17" s="332"/>
      <c r="AI17" s="332"/>
      <c r="AJ17" s="327"/>
      <c r="AK17" s="327"/>
      <c r="AL17" s="327"/>
      <c r="AM17" s="328"/>
    </row>
    <row r="18" spans="1:39">
      <c r="A18" s="329"/>
      <c r="B18" s="318" t="s">
        <v>819</v>
      </c>
      <c r="C18" s="330"/>
      <c r="D18" s="321" t="s">
        <v>820</v>
      </c>
      <c r="E18" s="1034"/>
      <c r="F18" s="1035"/>
      <c r="G18" s="1035"/>
      <c r="H18" s="1035"/>
      <c r="I18" s="1035"/>
      <c r="J18" s="1035"/>
      <c r="K18" s="1035"/>
      <c r="L18" s="1036"/>
      <c r="M18" s="1043"/>
      <c r="N18" s="1044"/>
      <c r="O18" s="1044"/>
      <c r="P18" s="1044"/>
      <c r="Q18" s="1044"/>
      <c r="R18" s="1044"/>
      <c r="S18" s="1044"/>
      <c r="T18" s="1044"/>
      <c r="U18" s="1044"/>
      <c r="V18" s="1044"/>
      <c r="W18" s="1045"/>
      <c r="X18" s="331"/>
      <c r="Y18" s="318" t="s">
        <v>31</v>
      </c>
      <c r="AB18" s="321"/>
      <c r="AC18" s="320"/>
      <c r="AD18" s="1050" t="s">
        <v>823</v>
      </c>
      <c r="AE18" s="1050"/>
      <c r="AF18" s="1050"/>
      <c r="AG18" s="1050"/>
      <c r="AH18" s="1051"/>
      <c r="AI18" s="1051"/>
      <c r="AJ18" s="1051"/>
      <c r="AK18" s="1051"/>
      <c r="AL18" s="1051"/>
      <c r="AM18" s="1052"/>
    </row>
    <row r="19" spans="1:39">
      <c r="A19" s="1053" t="s">
        <v>824</v>
      </c>
      <c r="B19" s="1054"/>
      <c r="C19" s="1054"/>
      <c r="D19" s="1055"/>
      <c r="E19" s="1034"/>
      <c r="F19" s="1035"/>
      <c r="G19" s="1035"/>
      <c r="H19" s="1035"/>
      <c r="I19" s="1035"/>
      <c r="J19" s="1035"/>
      <c r="K19" s="1035"/>
      <c r="L19" s="1036"/>
      <c r="M19" s="1043"/>
      <c r="N19" s="1044"/>
      <c r="O19" s="1044"/>
      <c r="P19" s="1044"/>
      <c r="Q19" s="1044"/>
      <c r="R19" s="1044"/>
      <c r="S19" s="1044"/>
      <c r="T19" s="1044"/>
      <c r="U19" s="1044"/>
      <c r="V19" s="1044"/>
      <c r="W19" s="1045"/>
      <c r="X19" s="320"/>
      <c r="Y19" s="1056"/>
      <c r="Z19" s="1056"/>
      <c r="AA19" s="1056"/>
      <c r="AB19" s="321"/>
      <c r="AC19" s="334"/>
      <c r="AD19" s="1050" t="s">
        <v>825</v>
      </c>
      <c r="AE19" s="1050"/>
      <c r="AF19" s="1050"/>
      <c r="AG19" s="1050"/>
      <c r="AH19" s="1051"/>
      <c r="AI19" s="1051"/>
      <c r="AJ19" s="1051"/>
      <c r="AK19" s="1051"/>
      <c r="AL19" s="1051"/>
      <c r="AM19" s="1052"/>
    </row>
    <row r="20" spans="1:39">
      <c r="A20" s="335" t="s">
        <v>826</v>
      </c>
      <c r="B20" s="336"/>
      <c r="C20" s="336"/>
      <c r="D20" s="337"/>
      <c r="E20" s="1037"/>
      <c r="F20" s="1038"/>
      <c r="G20" s="1038"/>
      <c r="H20" s="1038"/>
      <c r="I20" s="1038"/>
      <c r="J20" s="1038"/>
      <c r="K20" s="1038"/>
      <c r="L20" s="1039"/>
      <c r="M20" s="1046"/>
      <c r="N20" s="1047"/>
      <c r="O20" s="1047"/>
      <c r="P20" s="1047"/>
      <c r="Q20" s="1047"/>
      <c r="R20" s="1047"/>
      <c r="S20" s="1047"/>
      <c r="T20" s="1047"/>
      <c r="U20" s="1047"/>
      <c r="V20" s="1047"/>
      <c r="W20" s="1048"/>
      <c r="X20" s="335"/>
      <c r="Y20" s="1057"/>
      <c r="Z20" s="1057"/>
      <c r="AA20" s="1057"/>
      <c r="AB20" s="337"/>
      <c r="AC20" s="338"/>
      <c r="AD20" s="1058" t="s">
        <v>225</v>
      </c>
      <c r="AE20" s="1058"/>
      <c r="AF20" s="1058"/>
      <c r="AG20" s="1058"/>
      <c r="AH20" s="1030"/>
      <c r="AI20" s="1030"/>
      <c r="AJ20" s="1030"/>
      <c r="AK20" s="339" t="s">
        <v>827</v>
      </c>
      <c r="AL20" s="339"/>
      <c r="AM20" s="340"/>
    </row>
    <row r="21" spans="1:39" ht="13.5" customHeight="1">
      <c r="A21" s="1059" t="s">
        <v>812</v>
      </c>
      <c r="B21" s="1060"/>
      <c r="C21" s="1060"/>
      <c r="D21" s="1061"/>
      <c r="E21" s="1059" t="s">
        <v>813</v>
      </c>
      <c r="F21" s="1060"/>
      <c r="G21" s="1060"/>
      <c r="H21" s="1060"/>
      <c r="I21" s="1060"/>
      <c r="J21" s="1060"/>
      <c r="K21" s="1060"/>
      <c r="L21" s="1061"/>
      <c r="M21" s="1059" t="s">
        <v>814</v>
      </c>
      <c r="N21" s="1060"/>
      <c r="O21" s="1060"/>
      <c r="P21" s="1060"/>
      <c r="Q21" s="1060"/>
      <c r="R21" s="1060"/>
      <c r="S21" s="1060"/>
      <c r="T21" s="1060"/>
      <c r="U21" s="1060"/>
      <c r="V21" s="1060"/>
      <c r="W21" s="1061"/>
      <c r="X21" s="1059" t="s">
        <v>815</v>
      </c>
      <c r="Y21" s="1060"/>
      <c r="Z21" s="1060"/>
      <c r="AA21" s="1060"/>
      <c r="AB21" s="1061"/>
      <c r="AC21" s="1059" t="s">
        <v>816</v>
      </c>
      <c r="AD21" s="1060"/>
      <c r="AE21" s="1060"/>
      <c r="AF21" s="1060"/>
      <c r="AG21" s="1060"/>
      <c r="AH21" s="1060"/>
      <c r="AI21" s="1060"/>
      <c r="AJ21" s="1060"/>
      <c r="AK21" s="1060"/>
      <c r="AL21" s="1060"/>
      <c r="AM21" s="1061"/>
    </row>
    <row r="22" spans="1:39">
      <c r="A22" s="320"/>
      <c r="D22" s="321"/>
      <c r="E22" s="1031"/>
      <c r="F22" s="1032"/>
      <c r="G22" s="1032"/>
      <c r="H22" s="1032"/>
      <c r="I22" s="1032"/>
      <c r="J22" s="1032"/>
      <c r="K22" s="1032"/>
      <c r="L22" s="1033"/>
      <c r="M22" s="1040"/>
      <c r="N22" s="1041"/>
      <c r="O22" s="1041"/>
      <c r="P22" s="1041"/>
      <c r="Q22" s="1041"/>
      <c r="R22" s="1041"/>
      <c r="S22" s="1041"/>
      <c r="T22" s="1041"/>
      <c r="U22" s="1041"/>
      <c r="V22" s="1041"/>
      <c r="W22" s="1042"/>
      <c r="X22" s="322"/>
      <c r="Y22" s="323" t="s">
        <v>817</v>
      </c>
      <c r="Z22" s="323"/>
      <c r="AA22" s="323"/>
      <c r="AB22" s="324"/>
      <c r="AC22" s="320" t="s">
        <v>818</v>
      </c>
      <c r="AD22" s="325"/>
      <c r="AE22" s="325"/>
      <c r="AF22" s="325"/>
      <c r="AG22" s="326"/>
      <c r="AH22" s="327"/>
      <c r="AI22" s="327"/>
      <c r="AJ22" s="327"/>
      <c r="AK22" s="327"/>
      <c r="AL22" s="327"/>
      <c r="AM22" s="328"/>
    </row>
    <row r="23" spans="1:39">
      <c r="A23" s="329"/>
      <c r="B23" s="318" t="s">
        <v>819</v>
      </c>
      <c r="C23" s="330"/>
      <c r="D23" s="321" t="s">
        <v>820</v>
      </c>
      <c r="E23" s="1034"/>
      <c r="F23" s="1035"/>
      <c r="G23" s="1035"/>
      <c r="H23" s="1035"/>
      <c r="I23" s="1035"/>
      <c r="J23" s="1035"/>
      <c r="K23" s="1035"/>
      <c r="L23" s="1036"/>
      <c r="M23" s="1043"/>
      <c r="N23" s="1044"/>
      <c r="O23" s="1044"/>
      <c r="P23" s="1044"/>
      <c r="Q23" s="1044"/>
      <c r="R23" s="1044"/>
      <c r="S23" s="1044"/>
      <c r="T23" s="1044"/>
      <c r="U23" s="1044"/>
      <c r="V23" s="1044"/>
      <c r="W23" s="1045"/>
      <c r="X23" s="331"/>
      <c r="Y23" s="318" t="s">
        <v>97</v>
      </c>
      <c r="AB23" s="321"/>
      <c r="AC23" s="331"/>
      <c r="AD23" s="318" t="s">
        <v>821</v>
      </c>
      <c r="AF23" s="325"/>
      <c r="AG23" s="326"/>
      <c r="AH23" s="332"/>
      <c r="AI23" s="332"/>
      <c r="AJ23" s="332"/>
      <c r="AK23" s="332"/>
      <c r="AL23" s="332"/>
      <c r="AM23" s="333"/>
    </row>
    <row r="24" spans="1:39">
      <c r="A24" s="320"/>
      <c r="B24" s="1049" t="s">
        <v>196</v>
      </c>
      <c r="C24" s="1049"/>
      <c r="D24" s="321"/>
      <c r="E24" s="1034"/>
      <c r="F24" s="1035"/>
      <c r="G24" s="1035"/>
      <c r="H24" s="1035"/>
      <c r="I24" s="1035"/>
      <c r="J24" s="1035"/>
      <c r="K24" s="1035"/>
      <c r="L24" s="1036"/>
      <c r="M24" s="1043"/>
      <c r="N24" s="1044"/>
      <c r="O24" s="1044"/>
      <c r="P24" s="1044"/>
      <c r="Q24" s="1044"/>
      <c r="R24" s="1044"/>
      <c r="S24" s="1044"/>
      <c r="T24" s="1044"/>
      <c r="U24" s="1044"/>
      <c r="V24" s="1044"/>
      <c r="W24" s="1045"/>
      <c r="X24" s="331"/>
      <c r="Y24" s="318" t="s">
        <v>98</v>
      </c>
      <c r="AB24" s="321"/>
      <c r="AC24" s="331"/>
      <c r="AD24" s="318" t="s">
        <v>822</v>
      </c>
      <c r="AH24" s="332"/>
      <c r="AI24" s="332"/>
      <c r="AJ24" s="327"/>
      <c r="AK24" s="327"/>
      <c r="AL24" s="327"/>
      <c r="AM24" s="328"/>
    </row>
    <row r="25" spans="1:39">
      <c r="A25" s="329"/>
      <c r="B25" s="318" t="s">
        <v>819</v>
      </c>
      <c r="C25" s="330"/>
      <c r="D25" s="321" t="s">
        <v>820</v>
      </c>
      <c r="E25" s="1034"/>
      <c r="F25" s="1035"/>
      <c r="G25" s="1035"/>
      <c r="H25" s="1035"/>
      <c r="I25" s="1035"/>
      <c r="J25" s="1035"/>
      <c r="K25" s="1035"/>
      <c r="L25" s="1036"/>
      <c r="M25" s="1043"/>
      <c r="N25" s="1044"/>
      <c r="O25" s="1044"/>
      <c r="P25" s="1044"/>
      <c r="Q25" s="1044"/>
      <c r="R25" s="1044"/>
      <c r="S25" s="1044"/>
      <c r="T25" s="1044"/>
      <c r="U25" s="1044"/>
      <c r="V25" s="1044"/>
      <c r="W25" s="1045"/>
      <c r="X25" s="331"/>
      <c r="Y25" s="318" t="s">
        <v>31</v>
      </c>
      <c r="AB25" s="321"/>
      <c r="AC25" s="320"/>
      <c r="AD25" s="1050" t="s">
        <v>823</v>
      </c>
      <c r="AE25" s="1050"/>
      <c r="AF25" s="1050"/>
      <c r="AG25" s="1050"/>
      <c r="AH25" s="1051"/>
      <c r="AI25" s="1051"/>
      <c r="AJ25" s="1051"/>
      <c r="AK25" s="1051"/>
      <c r="AL25" s="1051"/>
      <c r="AM25" s="1052"/>
    </row>
    <row r="26" spans="1:39">
      <c r="A26" s="1053" t="s">
        <v>824</v>
      </c>
      <c r="B26" s="1054"/>
      <c r="C26" s="1054"/>
      <c r="D26" s="1055"/>
      <c r="E26" s="1034"/>
      <c r="F26" s="1035"/>
      <c r="G26" s="1035"/>
      <c r="H26" s="1035"/>
      <c r="I26" s="1035"/>
      <c r="J26" s="1035"/>
      <c r="K26" s="1035"/>
      <c r="L26" s="1036"/>
      <c r="M26" s="1043"/>
      <c r="N26" s="1044"/>
      <c r="O26" s="1044"/>
      <c r="P26" s="1044"/>
      <c r="Q26" s="1044"/>
      <c r="R26" s="1044"/>
      <c r="S26" s="1044"/>
      <c r="T26" s="1044"/>
      <c r="U26" s="1044"/>
      <c r="V26" s="1044"/>
      <c r="W26" s="1045"/>
      <c r="X26" s="320"/>
      <c r="Y26" s="1056"/>
      <c r="Z26" s="1056"/>
      <c r="AA26" s="1056"/>
      <c r="AB26" s="321"/>
      <c r="AC26" s="334"/>
      <c r="AD26" s="1050" t="s">
        <v>825</v>
      </c>
      <c r="AE26" s="1050"/>
      <c r="AF26" s="1050"/>
      <c r="AG26" s="1050"/>
      <c r="AH26" s="1051"/>
      <c r="AI26" s="1051"/>
      <c r="AJ26" s="1051"/>
      <c r="AK26" s="1051"/>
      <c r="AL26" s="1051"/>
      <c r="AM26" s="1052"/>
    </row>
    <row r="27" spans="1:39">
      <c r="A27" s="335" t="s">
        <v>826</v>
      </c>
      <c r="B27" s="336"/>
      <c r="C27" s="336"/>
      <c r="D27" s="337"/>
      <c r="E27" s="1037"/>
      <c r="F27" s="1038"/>
      <c r="G27" s="1038"/>
      <c r="H27" s="1038"/>
      <c r="I27" s="1038"/>
      <c r="J27" s="1038"/>
      <c r="K27" s="1038"/>
      <c r="L27" s="1039"/>
      <c r="M27" s="1046"/>
      <c r="N27" s="1047"/>
      <c r="O27" s="1047"/>
      <c r="P27" s="1047"/>
      <c r="Q27" s="1047"/>
      <c r="R27" s="1047"/>
      <c r="S27" s="1047"/>
      <c r="T27" s="1047"/>
      <c r="U27" s="1047"/>
      <c r="V27" s="1047"/>
      <c r="W27" s="1048"/>
      <c r="X27" s="335"/>
      <c r="Y27" s="1057"/>
      <c r="Z27" s="1057"/>
      <c r="AA27" s="1057"/>
      <c r="AB27" s="337"/>
      <c r="AC27" s="338"/>
      <c r="AD27" s="1058" t="s">
        <v>225</v>
      </c>
      <c r="AE27" s="1058"/>
      <c r="AF27" s="1058"/>
      <c r="AG27" s="1058"/>
      <c r="AH27" s="1030"/>
      <c r="AI27" s="1030"/>
      <c r="AJ27" s="1030"/>
      <c r="AK27" s="339" t="s">
        <v>827</v>
      </c>
      <c r="AL27" s="339"/>
      <c r="AM27" s="340"/>
    </row>
    <row r="28" spans="1:39" ht="13.5" customHeight="1">
      <c r="A28" s="1059" t="s">
        <v>812</v>
      </c>
      <c r="B28" s="1060"/>
      <c r="C28" s="1060"/>
      <c r="D28" s="1061"/>
      <c r="E28" s="1059" t="s">
        <v>813</v>
      </c>
      <c r="F28" s="1060"/>
      <c r="G28" s="1060"/>
      <c r="H28" s="1060"/>
      <c r="I28" s="1060"/>
      <c r="J28" s="1060"/>
      <c r="K28" s="1060"/>
      <c r="L28" s="1061"/>
      <c r="M28" s="1059" t="s">
        <v>814</v>
      </c>
      <c r="N28" s="1060"/>
      <c r="O28" s="1060"/>
      <c r="P28" s="1060"/>
      <c r="Q28" s="1060"/>
      <c r="R28" s="1060"/>
      <c r="S28" s="1060"/>
      <c r="T28" s="1060"/>
      <c r="U28" s="1060"/>
      <c r="V28" s="1060"/>
      <c r="W28" s="1061"/>
      <c r="X28" s="1059" t="s">
        <v>815</v>
      </c>
      <c r="Y28" s="1060"/>
      <c r="Z28" s="1060"/>
      <c r="AA28" s="1060"/>
      <c r="AB28" s="1061"/>
      <c r="AC28" s="1059" t="s">
        <v>816</v>
      </c>
      <c r="AD28" s="1060"/>
      <c r="AE28" s="1060"/>
      <c r="AF28" s="1060"/>
      <c r="AG28" s="1060"/>
      <c r="AH28" s="1060"/>
      <c r="AI28" s="1060"/>
      <c r="AJ28" s="1060"/>
      <c r="AK28" s="1060"/>
      <c r="AL28" s="1060"/>
      <c r="AM28" s="1061"/>
    </row>
    <row r="29" spans="1:39">
      <c r="A29" s="320"/>
      <c r="D29" s="321"/>
      <c r="E29" s="1031"/>
      <c r="F29" s="1032"/>
      <c r="G29" s="1032"/>
      <c r="H29" s="1032"/>
      <c r="I29" s="1032"/>
      <c r="J29" s="1032"/>
      <c r="K29" s="1032"/>
      <c r="L29" s="1033"/>
      <c r="M29" s="1040"/>
      <c r="N29" s="1041"/>
      <c r="O29" s="1041"/>
      <c r="P29" s="1041"/>
      <c r="Q29" s="1041"/>
      <c r="R29" s="1041"/>
      <c r="S29" s="1041"/>
      <c r="T29" s="1041"/>
      <c r="U29" s="1041"/>
      <c r="V29" s="1041"/>
      <c r="W29" s="1042"/>
      <c r="X29" s="322"/>
      <c r="Y29" s="323" t="s">
        <v>817</v>
      </c>
      <c r="Z29" s="323"/>
      <c r="AA29" s="323"/>
      <c r="AB29" s="324"/>
      <c r="AC29" s="320" t="s">
        <v>818</v>
      </c>
      <c r="AD29" s="325"/>
      <c r="AE29" s="325"/>
      <c r="AF29" s="325"/>
      <c r="AG29" s="326"/>
      <c r="AH29" s="327"/>
      <c r="AI29" s="327"/>
      <c r="AJ29" s="327"/>
      <c r="AK29" s="327"/>
      <c r="AL29" s="327"/>
      <c r="AM29" s="328"/>
    </row>
    <row r="30" spans="1:39">
      <c r="A30" s="329"/>
      <c r="B30" s="318" t="s">
        <v>819</v>
      </c>
      <c r="C30" s="330"/>
      <c r="D30" s="321" t="s">
        <v>820</v>
      </c>
      <c r="E30" s="1034"/>
      <c r="F30" s="1035"/>
      <c r="G30" s="1035"/>
      <c r="H30" s="1035"/>
      <c r="I30" s="1035"/>
      <c r="J30" s="1035"/>
      <c r="K30" s="1035"/>
      <c r="L30" s="1036"/>
      <c r="M30" s="1043"/>
      <c r="N30" s="1044"/>
      <c r="O30" s="1044"/>
      <c r="P30" s="1044"/>
      <c r="Q30" s="1044"/>
      <c r="R30" s="1044"/>
      <c r="S30" s="1044"/>
      <c r="T30" s="1044"/>
      <c r="U30" s="1044"/>
      <c r="V30" s="1044"/>
      <c r="W30" s="1045"/>
      <c r="X30" s="331"/>
      <c r="Y30" s="318" t="s">
        <v>97</v>
      </c>
      <c r="AB30" s="321"/>
      <c r="AC30" s="331"/>
      <c r="AD30" s="318" t="s">
        <v>821</v>
      </c>
      <c r="AF30" s="325"/>
      <c r="AG30" s="326"/>
      <c r="AH30" s="332"/>
      <c r="AI30" s="332"/>
      <c r="AJ30" s="332"/>
      <c r="AK30" s="332"/>
      <c r="AL30" s="332"/>
      <c r="AM30" s="333"/>
    </row>
    <row r="31" spans="1:39">
      <c r="A31" s="320"/>
      <c r="B31" s="1049" t="s">
        <v>196</v>
      </c>
      <c r="C31" s="1049"/>
      <c r="D31" s="321"/>
      <c r="E31" s="1034"/>
      <c r="F31" s="1035"/>
      <c r="G31" s="1035"/>
      <c r="H31" s="1035"/>
      <c r="I31" s="1035"/>
      <c r="J31" s="1035"/>
      <c r="K31" s="1035"/>
      <c r="L31" s="1036"/>
      <c r="M31" s="1043"/>
      <c r="N31" s="1044"/>
      <c r="O31" s="1044"/>
      <c r="P31" s="1044"/>
      <c r="Q31" s="1044"/>
      <c r="R31" s="1044"/>
      <c r="S31" s="1044"/>
      <c r="T31" s="1044"/>
      <c r="U31" s="1044"/>
      <c r="V31" s="1044"/>
      <c r="W31" s="1045"/>
      <c r="X31" s="331"/>
      <c r="Y31" s="318" t="s">
        <v>98</v>
      </c>
      <c r="AB31" s="321"/>
      <c r="AC31" s="331"/>
      <c r="AD31" s="318" t="s">
        <v>822</v>
      </c>
      <c r="AH31" s="332"/>
      <c r="AI31" s="332"/>
      <c r="AJ31" s="327"/>
      <c r="AK31" s="327"/>
      <c r="AL31" s="327"/>
      <c r="AM31" s="328"/>
    </row>
    <row r="32" spans="1:39">
      <c r="A32" s="329"/>
      <c r="B32" s="318" t="s">
        <v>819</v>
      </c>
      <c r="C32" s="330"/>
      <c r="D32" s="321" t="s">
        <v>820</v>
      </c>
      <c r="E32" s="1034"/>
      <c r="F32" s="1035"/>
      <c r="G32" s="1035"/>
      <c r="H32" s="1035"/>
      <c r="I32" s="1035"/>
      <c r="J32" s="1035"/>
      <c r="K32" s="1035"/>
      <c r="L32" s="1036"/>
      <c r="M32" s="1043"/>
      <c r="N32" s="1044"/>
      <c r="O32" s="1044"/>
      <c r="P32" s="1044"/>
      <c r="Q32" s="1044"/>
      <c r="R32" s="1044"/>
      <c r="S32" s="1044"/>
      <c r="T32" s="1044"/>
      <c r="U32" s="1044"/>
      <c r="V32" s="1044"/>
      <c r="W32" s="1045"/>
      <c r="X32" s="331"/>
      <c r="Y32" s="318" t="s">
        <v>31</v>
      </c>
      <c r="AB32" s="321"/>
      <c r="AC32" s="320"/>
      <c r="AD32" s="1050" t="s">
        <v>823</v>
      </c>
      <c r="AE32" s="1050"/>
      <c r="AF32" s="1050"/>
      <c r="AG32" s="1050"/>
      <c r="AH32" s="1051"/>
      <c r="AI32" s="1051"/>
      <c r="AJ32" s="1051"/>
      <c r="AK32" s="1051"/>
      <c r="AL32" s="1051"/>
      <c r="AM32" s="1052"/>
    </row>
    <row r="33" spans="1:39">
      <c r="A33" s="1053" t="s">
        <v>824</v>
      </c>
      <c r="B33" s="1054"/>
      <c r="C33" s="1054"/>
      <c r="D33" s="1055"/>
      <c r="E33" s="1034"/>
      <c r="F33" s="1035"/>
      <c r="G33" s="1035"/>
      <c r="H33" s="1035"/>
      <c r="I33" s="1035"/>
      <c r="J33" s="1035"/>
      <c r="K33" s="1035"/>
      <c r="L33" s="1036"/>
      <c r="M33" s="1043"/>
      <c r="N33" s="1044"/>
      <c r="O33" s="1044"/>
      <c r="P33" s="1044"/>
      <c r="Q33" s="1044"/>
      <c r="R33" s="1044"/>
      <c r="S33" s="1044"/>
      <c r="T33" s="1044"/>
      <c r="U33" s="1044"/>
      <c r="V33" s="1044"/>
      <c r="W33" s="1045"/>
      <c r="X33" s="320"/>
      <c r="Y33" s="1056"/>
      <c r="Z33" s="1056"/>
      <c r="AA33" s="1056"/>
      <c r="AB33" s="321"/>
      <c r="AC33" s="334"/>
      <c r="AD33" s="1050" t="s">
        <v>825</v>
      </c>
      <c r="AE33" s="1050"/>
      <c r="AF33" s="1050"/>
      <c r="AG33" s="1050"/>
      <c r="AH33" s="1051"/>
      <c r="AI33" s="1051"/>
      <c r="AJ33" s="1051"/>
      <c r="AK33" s="1051"/>
      <c r="AL33" s="1051"/>
      <c r="AM33" s="1052"/>
    </row>
    <row r="34" spans="1:39">
      <c r="A34" s="335" t="s">
        <v>826</v>
      </c>
      <c r="B34" s="336"/>
      <c r="C34" s="336"/>
      <c r="D34" s="337"/>
      <c r="E34" s="1037"/>
      <c r="F34" s="1038"/>
      <c r="G34" s="1038"/>
      <c r="H34" s="1038"/>
      <c r="I34" s="1038"/>
      <c r="J34" s="1038"/>
      <c r="K34" s="1038"/>
      <c r="L34" s="1039"/>
      <c r="M34" s="1046"/>
      <c r="N34" s="1047"/>
      <c r="O34" s="1047"/>
      <c r="P34" s="1047"/>
      <c r="Q34" s="1047"/>
      <c r="R34" s="1047"/>
      <c r="S34" s="1047"/>
      <c r="T34" s="1047"/>
      <c r="U34" s="1047"/>
      <c r="V34" s="1047"/>
      <c r="W34" s="1048"/>
      <c r="X34" s="335"/>
      <c r="Y34" s="1057"/>
      <c r="Z34" s="1057"/>
      <c r="AA34" s="1057"/>
      <c r="AB34" s="337"/>
      <c r="AC34" s="338"/>
      <c r="AD34" s="1058" t="s">
        <v>225</v>
      </c>
      <c r="AE34" s="1058"/>
      <c r="AF34" s="1058"/>
      <c r="AG34" s="1058"/>
      <c r="AH34" s="1030"/>
      <c r="AI34" s="1030"/>
      <c r="AJ34" s="1030"/>
      <c r="AK34" s="339" t="s">
        <v>827</v>
      </c>
      <c r="AL34" s="339"/>
      <c r="AM34" s="340"/>
    </row>
    <row r="35" spans="1:39" ht="13.5" customHeight="1">
      <c r="A35" s="1059" t="s">
        <v>812</v>
      </c>
      <c r="B35" s="1060"/>
      <c r="C35" s="1060"/>
      <c r="D35" s="1061"/>
      <c r="E35" s="1059" t="s">
        <v>813</v>
      </c>
      <c r="F35" s="1060"/>
      <c r="G35" s="1060"/>
      <c r="H35" s="1060"/>
      <c r="I35" s="1060"/>
      <c r="J35" s="1060"/>
      <c r="K35" s="1060"/>
      <c r="L35" s="1061"/>
      <c r="M35" s="1059" t="s">
        <v>814</v>
      </c>
      <c r="N35" s="1060"/>
      <c r="O35" s="1060"/>
      <c r="P35" s="1060"/>
      <c r="Q35" s="1060"/>
      <c r="R35" s="1060"/>
      <c r="S35" s="1060"/>
      <c r="T35" s="1060"/>
      <c r="U35" s="1060"/>
      <c r="V35" s="1060"/>
      <c r="W35" s="1061"/>
      <c r="X35" s="1059" t="s">
        <v>815</v>
      </c>
      <c r="Y35" s="1060"/>
      <c r="Z35" s="1060"/>
      <c r="AA35" s="1060"/>
      <c r="AB35" s="1061"/>
      <c r="AC35" s="1059" t="s">
        <v>816</v>
      </c>
      <c r="AD35" s="1060"/>
      <c r="AE35" s="1060"/>
      <c r="AF35" s="1060"/>
      <c r="AG35" s="1060"/>
      <c r="AH35" s="1060"/>
      <c r="AI35" s="1060"/>
      <c r="AJ35" s="1060"/>
      <c r="AK35" s="1060"/>
      <c r="AL35" s="1060"/>
      <c r="AM35" s="1061"/>
    </row>
    <row r="36" spans="1:39">
      <c r="A36" s="320"/>
      <c r="D36" s="321"/>
      <c r="E36" s="1031"/>
      <c r="F36" s="1032"/>
      <c r="G36" s="1032"/>
      <c r="H36" s="1032"/>
      <c r="I36" s="1032"/>
      <c r="J36" s="1032"/>
      <c r="K36" s="1032"/>
      <c r="L36" s="1033"/>
      <c r="M36" s="1040"/>
      <c r="N36" s="1041"/>
      <c r="O36" s="1041"/>
      <c r="P36" s="1041"/>
      <c r="Q36" s="1041"/>
      <c r="R36" s="1041"/>
      <c r="S36" s="1041"/>
      <c r="T36" s="1041"/>
      <c r="U36" s="1041"/>
      <c r="V36" s="1041"/>
      <c r="W36" s="1042"/>
      <c r="X36" s="322"/>
      <c r="Y36" s="323" t="s">
        <v>817</v>
      </c>
      <c r="Z36" s="323"/>
      <c r="AA36" s="323"/>
      <c r="AB36" s="324"/>
      <c r="AC36" s="320" t="s">
        <v>818</v>
      </c>
      <c r="AD36" s="325"/>
      <c r="AE36" s="325"/>
      <c r="AF36" s="325"/>
      <c r="AG36" s="326"/>
      <c r="AH36" s="327"/>
      <c r="AI36" s="327"/>
      <c r="AJ36" s="327"/>
      <c r="AK36" s="327"/>
      <c r="AL36" s="327"/>
      <c r="AM36" s="328"/>
    </row>
    <row r="37" spans="1:39">
      <c r="A37" s="329"/>
      <c r="B37" s="318" t="s">
        <v>819</v>
      </c>
      <c r="C37" s="330"/>
      <c r="D37" s="321" t="s">
        <v>820</v>
      </c>
      <c r="E37" s="1034"/>
      <c r="F37" s="1035"/>
      <c r="G37" s="1035"/>
      <c r="H37" s="1035"/>
      <c r="I37" s="1035"/>
      <c r="J37" s="1035"/>
      <c r="K37" s="1035"/>
      <c r="L37" s="1036"/>
      <c r="M37" s="1043"/>
      <c r="N37" s="1044"/>
      <c r="O37" s="1044"/>
      <c r="P37" s="1044"/>
      <c r="Q37" s="1044"/>
      <c r="R37" s="1044"/>
      <c r="S37" s="1044"/>
      <c r="T37" s="1044"/>
      <c r="U37" s="1044"/>
      <c r="V37" s="1044"/>
      <c r="W37" s="1045"/>
      <c r="X37" s="331"/>
      <c r="Y37" s="318" t="s">
        <v>97</v>
      </c>
      <c r="AB37" s="321"/>
      <c r="AC37" s="331"/>
      <c r="AD37" s="318" t="s">
        <v>821</v>
      </c>
      <c r="AF37" s="325"/>
      <c r="AG37" s="326"/>
      <c r="AH37" s="332"/>
      <c r="AI37" s="332"/>
      <c r="AJ37" s="332"/>
      <c r="AK37" s="332"/>
      <c r="AL37" s="332"/>
      <c r="AM37" s="333"/>
    </row>
    <row r="38" spans="1:39">
      <c r="A38" s="320"/>
      <c r="B38" s="1049" t="s">
        <v>196</v>
      </c>
      <c r="C38" s="1049"/>
      <c r="D38" s="321"/>
      <c r="E38" s="1034"/>
      <c r="F38" s="1035"/>
      <c r="G38" s="1035"/>
      <c r="H38" s="1035"/>
      <c r="I38" s="1035"/>
      <c r="J38" s="1035"/>
      <c r="K38" s="1035"/>
      <c r="L38" s="1036"/>
      <c r="M38" s="1043"/>
      <c r="N38" s="1044"/>
      <c r="O38" s="1044"/>
      <c r="P38" s="1044"/>
      <c r="Q38" s="1044"/>
      <c r="R38" s="1044"/>
      <c r="S38" s="1044"/>
      <c r="T38" s="1044"/>
      <c r="U38" s="1044"/>
      <c r="V38" s="1044"/>
      <c r="W38" s="1045"/>
      <c r="X38" s="331"/>
      <c r="Y38" s="318" t="s">
        <v>98</v>
      </c>
      <c r="AB38" s="321"/>
      <c r="AC38" s="331"/>
      <c r="AD38" s="318" t="s">
        <v>822</v>
      </c>
      <c r="AH38" s="332"/>
      <c r="AI38" s="332"/>
      <c r="AJ38" s="327"/>
      <c r="AK38" s="327"/>
      <c r="AL38" s="327"/>
      <c r="AM38" s="328"/>
    </row>
    <row r="39" spans="1:39">
      <c r="A39" s="329"/>
      <c r="B39" s="318" t="s">
        <v>819</v>
      </c>
      <c r="C39" s="330"/>
      <c r="D39" s="321" t="s">
        <v>820</v>
      </c>
      <c r="E39" s="1034"/>
      <c r="F39" s="1035"/>
      <c r="G39" s="1035"/>
      <c r="H39" s="1035"/>
      <c r="I39" s="1035"/>
      <c r="J39" s="1035"/>
      <c r="K39" s="1035"/>
      <c r="L39" s="1036"/>
      <c r="M39" s="1043"/>
      <c r="N39" s="1044"/>
      <c r="O39" s="1044"/>
      <c r="P39" s="1044"/>
      <c r="Q39" s="1044"/>
      <c r="R39" s="1044"/>
      <c r="S39" s="1044"/>
      <c r="T39" s="1044"/>
      <c r="U39" s="1044"/>
      <c r="V39" s="1044"/>
      <c r="W39" s="1045"/>
      <c r="X39" s="331"/>
      <c r="Y39" s="318" t="s">
        <v>31</v>
      </c>
      <c r="AB39" s="321"/>
      <c r="AC39" s="320"/>
      <c r="AD39" s="1050" t="s">
        <v>823</v>
      </c>
      <c r="AE39" s="1050"/>
      <c r="AF39" s="1050"/>
      <c r="AG39" s="1050"/>
      <c r="AH39" s="1051"/>
      <c r="AI39" s="1051"/>
      <c r="AJ39" s="1051"/>
      <c r="AK39" s="1051"/>
      <c r="AL39" s="1051"/>
      <c r="AM39" s="1052"/>
    </row>
    <row r="40" spans="1:39">
      <c r="A40" s="1053" t="s">
        <v>824</v>
      </c>
      <c r="B40" s="1054"/>
      <c r="C40" s="1054"/>
      <c r="D40" s="1055"/>
      <c r="E40" s="1034"/>
      <c r="F40" s="1035"/>
      <c r="G40" s="1035"/>
      <c r="H40" s="1035"/>
      <c r="I40" s="1035"/>
      <c r="J40" s="1035"/>
      <c r="K40" s="1035"/>
      <c r="L40" s="1036"/>
      <c r="M40" s="1043"/>
      <c r="N40" s="1044"/>
      <c r="O40" s="1044"/>
      <c r="P40" s="1044"/>
      <c r="Q40" s="1044"/>
      <c r="R40" s="1044"/>
      <c r="S40" s="1044"/>
      <c r="T40" s="1044"/>
      <c r="U40" s="1044"/>
      <c r="V40" s="1044"/>
      <c r="W40" s="1045"/>
      <c r="X40" s="320"/>
      <c r="Y40" s="1056"/>
      <c r="Z40" s="1056"/>
      <c r="AA40" s="1056"/>
      <c r="AB40" s="321"/>
      <c r="AC40" s="334"/>
      <c r="AD40" s="1050" t="s">
        <v>825</v>
      </c>
      <c r="AE40" s="1050"/>
      <c r="AF40" s="1050"/>
      <c r="AG40" s="1050"/>
      <c r="AH40" s="1051"/>
      <c r="AI40" s="1051"/>
      <c r="AJ40" s="1051"/>
      <c r="AK40" s="1051"/>
      <c r="AL40" s="1051"/>
      <c r="AM40" s="1052"/>
    </row>
    <row r="41" spans="1:39">
      <c r="A41" s="335" t="s">
        <v>826</v>
      </c>
      <c r="B41" s="336"/>
      <c r="C41" s="336"/>
      <c r="D41" s="337"/>
      <c r="E41" s="1037"/>
      <c r="F41" s="1038"/>
      <c r="G41" s="1038"/>
      <c r="H41" s="1038"/>
      <c r="I41" s="1038"/>
      <c r="J41" s="1038"/>
      <c r="K41" s="1038"/>
      <c r="L41" s="1039"/>
      <c r="M41" s="1046"/>
      <c r="N41" s="1047"/>
      <c r="O41" s="1047"/>
      <c r="P41" s="1047"/>
      <c r="Q41" s="1047"/>
      <c r="R41" s="1047"/>
      <c r="S41" s="1047"/>
      <c r="T41" s="1047"/>
      <c r="U41" s="1047"/>
      <c r="V41" s="1047"/>
      <c r="W41" s="1048"/>
      <c r="X41" s="335"/>
      <c r="Y41" s="1057"/>
      <c r="Z41" s="1057"/>
      <c r="AA41" s="1057"/>
      <c r="AB41" s="337"/>
      <c r="AC41" s="338"/>
      <c r="AD41" s="1058" t="s">
        <v>225</v>
      </c>
      <c r="AE41" s="1058"/>
      <c r="AF41" s="1058"/>
      <c r="AG41" s="1058"/>
      <c r="AH41" s="1030"/>
      <c r="AI41" s="1030"/>
      <c r="AJ41" s="1030"/>
      <c r="AK41" s="339" t="s">
        <v>827</v>
      </c>
      <c r="AL41" s="339"/>
      <c r="AM41" s="340"/>
    </row>
    <row r="42" spans="1:39" ht="13.5" customHeight="1">
      <c r="A42" s="1059" t="s">
        <v>812</v>
      </c>
      <c r="B42" s="1060"/>
      <c r="C42" s="1060"/>
      <c r="D42" s="1061"/>
      <c r="E42" s="1059" t="s">
        <v>813</v>
      </c>
      <c r="F42" s="1060"/>
      <c r="G42" s="1060"/>
      <c r="H42" s="1060"/>
      <c r="I42" s="1060"/>
      <c r="J42" s="1060"/>
      <c r="K42" s="1060"/>
      <c r="L42" s="1061"/>
      <c r="M42" s="1059" t="s">
        <v>814</v>
      </c>
      <c r="N42" s="1060"/>
      <c r="O42" s="1060"/>
      <c r="P42" s="1060"/>
      <c r="Q42" s="1060"/>
      <c r="R42" s="1060"/>
      <c r="S42" s="1060"/>
      <c r="T42" s="1060"/>
      <c r="U42" s="1060"/>
      <c r="V42" s="1060"/>
      <c r="W42" s="1061"/>
      <c r="X42" s="1059" t="s">
        <v>815</v>
      </c>
      <c r="Y42" s="1060"/>
      <c r="Z42" s="1060"/>
      <c r="AA42" s="1060"/>
      <c r="AB42" s="1061"/>
      <c r="AC42" s="1059" t="s">
        <v>816</v>
      </c>
      <c r="AD42" s="1060"/>
      <c r="AE42" s="1060"/>
      <c r="AF42" s="1060"/>
      <c r="AG42" s="1060"/>
      <c r="AH42" s="1060"/>
      <c r="AI42" s="1060"/>
      <c r="AJ42" s="1060"/>
      <c r="AK42" s="1060"/>
      <c r="AL42" s="1060"/>
      <c r="AM42" s="1061"/>
    </row>
    <row r="43" spans="1:39">
      <c r="A43" s="320"/>
      <c r="D43" s="321"/>
      <c r="E43" s="1031"/>
      <c r="F43" s="1032"/>
      <c r="G43" s="1032"/>
      <c r="H43" s="1032"/>
      <c r="I43" s="1032"/>
      <c r="J43" s="1032"/>
      <c r="K43" s="1032"/>
      <c r="L43" s="1033"/>
      <c r="M43" s="1040"/>
      <c r="N43" s="1041"/>
      <c r="O43" s="1041"/>
      <c r="P43" s="1041"/>
      <c r="Q43" s="1041"/>
      <c r="R43" s="1041"/>
      <c r="S43" s="1041"/>
      <c r="T43" s="1041"/>
      <c r="U43" s="1041"/>
      <c r="V43" s="1041"/>
      <c r="W43" s="1042"/>
      <c r="X43" s="322"/>
      <c r="Y43" s="323" t="s">
        <v>817</v>
      </c>
      <c r="Z43" s="323"/>
      <c r="AA43" s="323"/>
      <c r="AB43" s="324"/>
      <c r="AC43" s="320" t="s">
        <v>818</v>
      </c>
      <c r="AD43" s="325"/>
      <c r="AE43" s="325"/>
      <c r="AF43" s="325"/>
      <c r="AG43" s="326"/>
      <c r="AH43" s="327"/>
      <c r="AI43" s="327"/>
      <c r="AJ43" s="327"/>
      <c r="AK43" s="327"/>
      <c r="AL43" s="327"/>
      <c r="AM43" s="328"/>
    </row>
    <row r="44" spans="1:39">
      <c r="A44" s="329"/>
      <c r="B44" s="318" t="s">
        <v>819</v>
      </c>
      <c r="C44" s="330"/>
      <c r="D44" s="321" t="s">
        <v>820</v>
      </c>
      <c r="E44" s="1034"/>
      <c r="F44" s="1035"/>
      <c r="G44" s="1035"/>
      <c r="H44" s="1035"/>
      <c r="I44" s="1035"/>
      <c r="J44" s="1035"/>
      <c r="K44" s="1035"/>
      <c r="L44" s="1036"/>
      <c r="M44" s="1043"/>
      <c r="N44" s="1044"/>
      <c r="O44" s="1044"/>
      <c r="P44" s="1044"/>
      <c r="Q44" s="1044"/>
      <c r="R44" s="1044"/>
      <c r="S44" s="1044"/>
      <c r="T44" s="1044"/>
      <c r="U44" s="1044"/>
      <c r="V44" s="1044"/>
      <c r="W44" s="1045"/>
      <c r="X44" s="331"/>
      <c r="Y44" s="318" t="s">
        <v>97</v>
      </c>
      <c r="AB44" s="321"/>
      <c r="AC44" s="331"/>
      <c r="AD44" s="318" t="s">
        <v>821</v>
      </c>
      <c r="AF44" s="325"/>
      <c r="AG44" s="326"/>
      <c r="AH44" s="332"/>
      <c r="AI44" s="332"/>
      <c r="AJ44" s="332"/>
      <c r="AK44" s="332"/>
      <c r="AL44" s="332"/>
      <c r="AM44" s="333"/>
    </row>
    <row r="45" spans="1:39">
      <c r="A45" s="320"/>
      <c r="B45" s="1049" t="s">
        <v>196</v>
      </c>
      <c r="C45" s="1049"/>
      <c r="D45" s="321"/>
      <c r="E45" s="1034"/>
      <c r="F45" s="1035"/>
      <c r="G45" s="1035"/>
      <c r="H45" s="1035"/>
      <c r="I45" s="1035"/>
      <c r="J45" s="1035"/>
      <c r="K45" s="1035"/>
      <c r="L45" s="1036"/>
      <c r="M45" s="1043"/>
      <c r="N45" s="1044"/>
      <c r="O45" s="1044"/>
      <c r="P45" s="1044"/>
      <c r="Q45" s="1044"/>
      <c r="R45" s="1044"/>
      <c r="S45" s="1044"/>
      <c r="T45" s="1044"/>
      <c r="U45" s="1044"/>
      <c r="V45" s="1044"/>
      <c r="W45" s="1045"/>
      <c r="X45" s="331"/>
      <c r="Y45" s="318" t="s">
        <v>98</v>
      </c>
      <c r="AB45" s="321"/>
      <c r="AC45" s="331"/>
      <c r="AD45" s="318" t="s">
        <v>822</v>
      </c>
      <c r="AH45" s="332"/>
      <c r="AI45" s="332"/>
      <c r="AJ45" s="327"/>
      <c r="AK45" s="327"/>
      <c r="AL45" s="327"/>
      <c r="AM45" s="328"/>
    </row>
    <row r="46" spans="1:39">
      <c r="A46" s="329"/>
      <c r="B46" s="318" t="s">
        <v>819</v>
      </c>
      <c r="C46" s="330"/>
      <c r="D46" s="321" t="s">
        <v>820</v>
      </c>
      <c r="E46" s="1034"/>
      <c r="F46" s="1035"/>
      <c r="G46" s="1035"/>
      <c r="H46" s="1035"/>
      <c r="I46" s="1035"/>
      <c r="J46" s="1035"/>
      <c r="K46" s="1035"/>
      <c r="L46" s="1036"/>
      <c r="M46" s="1043"/>
      <c r="N46" s="1044"/>
      <c r="O46" s="1044"/>
      <c r="P46" s="1044"/>
      <c r="Q46" s="1044"/>
      <c r="R46" s="1044"/>
      <c r="S46" s="1044"/>
      <c r="T46" s="1044"/>
      <c r="U46" s="1044"/>
      <c r="V46" s="1044"/>
      <c r="W46" s="1045"/>
      <c r="X46" s="331"/>
      <c r="Y46" s="318" t="s">
        <v>31</v>
      </c>
      <c r="AB46" s="321"/>
      <c r="AC46" s="320"/>
      <c r="AD46" s="1050" t="s">
        <v>823</v>
      </c>
      <c r="AE46" s="1050"/>
      <c r="AF46" s="1050"/>
      <c r="AG46" s="1050"/>
      <c r="AH46" s="1051"/>
      <c r="AI46" s="1051"/>
      <c r="AJ46" s="1051"/>
      <c r="AK46" s="1051"/>
      <c r="AL46" s="1051"/>
      <c r="AM46" s="1052"/>
    </row>
    <row r="47" spans="1:39">
      <c r="A47" s="1053" t="s">
        <v>824</v>
      </c>
      <c r="B47" s="1054"/>
      <c r="C47" s="1054"/>
      <c r="D47" s="1055"/>
      <c r="E47" s="1034"/>
      <c r="F47" s="1035"/>
      <c r="G47" s="1035"/>
      <c r="H47" s="1035"/>
      <c r="I47" s="1035"/>
      <c r="J47" s="1035"/>
      <c r="K47" s="1035"/>
      <c r="L47" s="1036"/>
      <c r="M47" s="1043"/>
      <c r="N47" s="1044"/>
      <c r="O47" s="1044"/>
      <c r="P47" s="1044"/>
      <c r="Q47" s="1044"/>
      <c r="R47" s="1044"/>
      <c r="S47" s="1044"/>
      <c r="T47" s="1044"/>
      <c r="U47" s="1044"/>
      <c r="V47" s="1044"/>
      <c r="W47" s="1045"/>
      <c r="X47" s="320"/>
      <c r="Y47" s="1056"/>
      <c r="Z47" s="1056"/>
      <c r="AA47" s="1056"/>
      <c r="AB47" s="321"/>
      <c r="AC47" s="334"/>
      <c r="AD47" s="1050" t="s">
        <v>825</v>
      </c>
      <c r="AE47" s="1050"/>
      <c r="AF47" s="1050"/>
      <c r="AG47" s="1050"/>
      <c r="AH47" s="1051"/>
      <c r="AI47" s="1051"/>
      <c r="AJ47" s="1051"/>
      <c r="AK47" s="1051"/>
      <c r="AL47" s="1051"/>
      <c r="AM47" s="1052"/>
    </row>
    <row r="48" spans="1:39">
      <c r="A48" s="335" t="s">
        <v>826</v>
      </c>
      <c r="B48" s="336"/>
      <c r="C48" s="336"/>
      <c r="D48" s="337"/>
      <c r="E48" s="1037"/>
      <c r="F48" s="1038"/>
      <c r="G48" s="1038"/>
      <c r="H48" s="1038"/>
      <c r="I48" s="1038"/>
      <c r="J48" s="1038"/>
      <c r="K48" s="1038"/>
      <c r="L48" s="1039"/>
      <c r="M48" s="1046"/>
      <c r="N48" s="1047"/>
      <c r="O48" s="1047"/>
      <c r="P48" s="1047"/>
      <c r="Q48" s="1047"/>
      <c r="R48" s="1047"/>
      <c r="S48" s="1047"/>
      <c r="T48" s="1047"/>
      <c r="U48" s="1047"/>
      <c r="V48" s="1047"/>
      <c r="W48" s="1048"/>
      <c r="X48" s="335"/>
      <c r="Y48" s="1057"/>
      <c r="Z48" s="1057"/>
      <c r="AA48" s="1057"/>
      <c r="AB48" s="337"/>
      <c r="AC48" s="338"/>
      <c r="AD48" s="1058" t="s">
        <v>225</v>
      </c>
      <c r="AE48" s="1058"/>
      <c r="AF48" s="1058"/>
      <c r="AG48" s="1058"/>
      <c r="AH48" s="1030"/>
      <c r="AI48" s="1030"/>
      <c r="AJ48" s="1030"/>
      <c r="AK48" s="339" t="s">
        <v>827</v>
      </c>
      <c r="AL48" s="339"/>
      <c r="AM48" s="340"/>
    </row>
    <row r="49" spans="1:39" ht="13.5" customHeight="1">
      <c r="A49" s="1059" t="s">
        <v>812</v>
      </c>
      <c r="B49" s="1060"/>
      <c r="C49" s="1060"/>
      <c r="D49" s="1061"/>
      <c r="E49" s="1059" t="s">
        <v>813</v>
      </c>
      <c r="F49" s="1060"/>
      <c r="G49" s="1060"/>
      <c r="H49" s="1060"/>
      <c r="I49" s="1060"/>
      <c r="J49" s="1060"/>
      <c r="K49" s="1060"/>
      <c r="L49" s="1061"/>
      <c r="M49" s="1059" t="s">
        <v>814</v>
      </c>
      <c r="N49" s="1060"/>
      <c r="O49" s="1060"/>
      <c r="P49" s="1060"/>
      <c r="Q49" s="1060"/>
      <c r="R49" s="1060"/>
      <c r="S49" s="1060"/>
      <c r="T49" s="1060"/>
      <c r="U49" s="1060"/>
      <c r="V49" s="1060"/>
      <c r="W49" s="1061"/>
      <c r="X49" s="1059" t="s">
        <v>815</v>
      </c>
      <c r="Y49" s="1060"/>
      <c r="Z49" s="1060"/>
      <c r="AA49" s="1060"/>
      <c r="AB49" s="1061"/>
      <c r="AC49" s="1059" t="s">
        <v>816</v>
      </c>
      <c r="AD49" s="1060"/>
      <c r="AE49" s="1060"/>
      <c r="AF49" s="1060"/>
      <c r="AG49" s="1060"/>
      <c r="AH49" s="1060"/>
      <c r="AI49" s="1060"/>
      <c r="AJ49" s="1060"/>
      <c r="AK49" s="1060"/>
      <c r="AL49" s="1060"/>
      <c r="AM49" s="1061"/>
    </row>
    <row r="50" spans="1:39">
      <c r="A50" s="320"/>
      <c r="D50" s="321"/>
      <c r="E50" s="1031"/>
      <c r="F50" s="1032"/>
      <c r="G50" s="1032"/>
      <c r="H50" s="1032"/>
      <c r="I50" s="1032"/>
      <c r="J50" s="1032"/>
      <c r="K50" s="1032"/>
      <c r="L50" s="1033"/>
      <c r="M50" s="1040"/>
      <c r="N50" s="1041"/>
      <c r="O50" s="1041"/>
      <c r="P50" s="1041"/>
      <c r="Q50" s="1041"/>
      <c r="R50" s="1041"/>
      <c r="S50" s="1041"/>
      <c r="T50" s="1041"/>
      <c r="U50" s="1041"/>
      <c r="V50" s="1041"/>
      <c r="W50" s="1042"/>
      <c r="X50" s="322"/>
      <c r="Y50" s="323" t="s">
        <v>817</v>
      </c>
      <c r="Z50" s="323"/>
      <c r="AA50" s="323"/>
      <c r="AB50" s="324"/>
      <c r="AC50" s="320" t="s">
        <v>818</v>
      </c>
      <c r="AD50" s="325"/>
      <c r="AE50" s="325"/>
      <c r="AF50" s="325"/>
      <c r="AG50" s="326"/>
      <c r="AH50" s="327"/>
      <c r="AI50" s="327"/>
      <c r="AJ50" s="327"/>
      <c r="AK50" s="327"/>
      <c r="AL50" s="327"/>
      <c r="AM50" s="328"/>
    </row>
    <row r="51" spans="1:39">
      <c r="A51" s="329"/>
      <c r="B51" s="318" t="s">
        <v>819</v>
      </c>
      <c r="C51" s="330"/>
      <c r="D51" s="321" t="s">
        <v>820</v>
      </c>
      <c r="E51" s="1034"/>
      <c r="F51" s="1035"/>
      <c r="G51" s="1035"/>
      <c r="H51" s="1035"/>
      <c r="I51" s="1035"/>
      <c r="J51" s="1035"/>
      <c r="K51" s="1035"/>
      <c r="L51" s="1036"/>
      <c r="M51" s="1043"/>
      <c r="N51" s="1044"/>
      <c r="O51" s="1044"/>
      <c r="P51" s="1044"/>
      <c r="Q51" s="1044"/>
      <c r="R51" s="1044"/>
      <c r="S51" s="1044"/>
      <c r="T51" s="1044"/>
      <c r="U51" s="1044"/>
      <c r="V51" s="1044"/>
      <c r="W51" s="1045"/>
      <c r="X51" s="331"/>
      <c r="Y51" s="318" t="s">
        <v>97</v>
      </c>
      <c r="AB51" s="321"/>
      <c r="AC51" s="331"/>
      <c r="AD51" s="318" t="s">
        <v>821</v>
      </c>
      <c r="AF51" s="325"/>
      <c r="AG51" s="326"/>
      <c r="AH51" s="332"/>
      <c r="AI51" s="332"/>
      <c r="AJ51" s="332"/>
      <c r="AK51" s="332"/>
      <c r="AL51" s="332"/>
      <c r="AM51" s="333"/>
    </row>
    <row r="52" spans="1:39">
      <c r="A52" s="320"/>
      <c r="B52" s="1049" t="s">
        <v>196</v>
      </c>
      <c r="C52" s="1049"/>
      <c r="D52" s="321"/>
      <c r="E52" s="1034"/>
      <c r="F52" s="1035"/>
      <c r="G52" s="1035"/>
      <c r="H52" s="1035"/>
      <c r="I52" s="1035"/>
      <c r="J52" s="1035"/>
      <c r="K52" s="1035"/>
      <c r="L52" s="1036"/>
      <c r="M52" s="1043"/>
      <c r="N52" s="1044"/>
      <c r="O52" s="1044"/>
      <c r="P52" s="1044"/>
      <c r="Q52" s="1044"/>
      <c r="R52" s="1044"/>
      <c r="S52" s="1044"/>
      <c r="T52" s="1044"/>
      <c r="U52" s="1044"/>
      <c r="V52" s="1044"/>
      <c r="W52" s="1045"/>
      <c r="X52" s="331"/>
      <c r="Y52" s="318" t="s">
        <v>98</v>
      </c>
      <c r="AB52" s="321"/>
      <c r="AC52" s="331"/>
      <c r="AD52" s="318" t="s">
        <v>822</v>
      </c>
      <c r="AH52" s="332"/>
      <c r="AI52" s="332"/>
      <c r="AJ52" s="327"/>
      <c r="AK52" s="327"/>
      <c r="AL52" s="327"/>
      <c r="AM52" s="328"/>
    </row>
    <row r="53" spans="1:39">
      <c r="A53" s="329"/>
      <c r="B53" s="318" t="s">
        <v>819</v>
      </c>
      <c r="C53" s="330"/>
      <c r="D53" s="321" t="s">
        <v>820</v>
      </c>
      <c r="E53" s="1034"/>
      <c r="F53" s="1035"/>
      <c r="G53" s="1035"/>
      <c r="H53" s="1035"/>
      <c r="I53" s="1035"/>
      <c r="J53" s="1035"/>
      <c r="K53" s="1035"/>
      <c r="L53" s="1036"/>
      <c r="M53" s="1043"/>
      <c r="N53" s="1044"/>
      <c r="O53" s="1044"/>
      <c r="P53" s="1044"/>
      <c r="Q53" s="1044"/>
      <c r="R53" s="1044"/>
      <c r="S53" s="1044"/>
      <c r="T53" s="1044"/>
      <c r="U53" s="1044"/>
      <c r="V53" s="1044"/>
      <c r="W53" s="1045"/>
      <c r="X53" s="331"/>
      <c r="Y53" s="318" t="s">
        <v>31</v>
      </c>
      <c r="AB53" s="321"/>
      <c r="AC53" s="320"/>
      <c r="AD53" s="1050" t="s">
        <v>823</v>
      </c>
      <c r="AE53" s="1050"/>
      <c r="AF53" s="1050"/>
      <c r="AG53" s="1050"/>
      <c r="AH53" s="1051"/>
      <c r="AI53" s="1051"/>
      <c r="AJ53" s="1051"/>
      <c r="AK53" s="1051"/>
      <c r="AL53" s="1051"/>
      <c r="AM53" s="1052"/>
    </row>
    <row r="54" spans="1:39">
      <c r="A54" s="1053" t="s">
        <v>824</v>
      </c>
      <c r="B54" s="1054"/>
      <c r="C54" s="1054"/>
      <c r="D54" s="1055"/>
      <c r="E54" s="1034"/>
      <c r="F54" s="1035"/>
      <c r="G54" s="1035"/>
      <c r="H54" s="1035"/>
      <c r="I54" s="1035"/>
      <c r="J54" s="1035"/>
      <c r="K54" s="1035"/>
      <c r="L54" s="1036"/>
      <c r="M54" s="1043"/>
      <c r="N54" s="1044"/>
      <c r="O54" s="1044"/>
      <c r="P54" s="1044"/>
      <c r="Q54" s="1044"/>
      <c r="R54" s="1044"/>
      <c r="S54" s="1044"/>
      <c r="T54" s="1044"/>
      <c r="U54" s="1044"/>
      <c r="V54" s="1044"/>
      <c r="W54" s="1045"/>
      <c r="X54" s="320"/>
      <c r="Y54" s="1056"/>
      <c r="Z54" s="1056"/>
      <c r="AA54" s="1056"/>
      <c r="AB54" s="321"/>
      <c r="AC54" s="334"/>
      <c r="AD54" s="1050" t="s">
        <v>825</v>
      </c>
      <c r="AE54" s="1050"/>
      <c r="AF54" s="1050"/>
      <c r="AG54" s="1050"/>
      <c r="AH54" s="1051"/>
      <c r="AI54" s="1051"/>
      <c r="AJ54" s="1051"/>
      <c r="AK54" s="1051"/>
      <c r="AL54" s="1051"/>
      <c r="AM54" s="1052"/>
    </row>
    <row r="55" spans="1:39">
      <c r="A55" s="335" t="s">
        <v>826</v>
      </c>
      <c r="B55" s="336"/>
      <c r="C55" s="336"/>
      <c r="D55" s="337"/>
      <c r="E55" s="1037"/>
      <c r="F55" s="1038"/>
      <c r="G55" s="1038"/>
      <c r="H55" s="1038"/>
      <c r="I55" s="1038"/>
      <c r="J55" s="1038"/>
      <c r="K55" s="1038"/>
      <c r="L55" s="1039"/>
      <c r="M55" s="1046"/>
      <c r="N55" s="1047"/>
      <c r="O55" s="1047"/>
      <c r="P55" s="1047"/>
      <c r="Q55" s="1047"/>
      <c r="R55" s="1047"/>
      <c r="S55" s="1047"/>
      <c r="T55" s="1047"/>
      <c r="U55" s="1047"/>
      <c r="V55" s="1047"/>
      <c r="W55" s="1048"/>
      <c r="X55" s="335"/>
      <c r="Y55" s="1057"/>
      <c r="Z55" s="1057"/>
      <c r="AA55" s="1057"/>
      <c r="AB55" s="337"/>
      <c r="AC55" s="338"/>
      <c r="AD55" s="1058" t="s">
        <v>225</v>
      </c>
      <c r="AE55" s="1058"/>
      <c r="AF55" s="1058"/>
      <c r="AG55" s="1058"/>
      <c r="AH55" s="1030"/>
      <c r="AI55" s="1030"/>
      <c r="AJ55" s="1030"/>
      <c r="AK55" s="339" t="s">
        <v>827</v>
      </c>
      <c r="AL55" s="339"/>
      <c r="AM55" s="340"/>
    </row>
    <row r="56" spans="1:39" ht="13.5" customHeight="1">
      <c r="A56" s="1059" t="s">
        <v>812</v>
      </c>
      <c r="B56" s="1060"/>
      <c r="C56" s="1060"/>
      <c r="D56" s="1061"/>
      <c r="E56" s="1059" t="s">
        <v>813</v>
      </c>
      <c r="F56" s="1060"/>
      <c r="G56" s="1060"/>
      <c r="H56" s="1060"/>
      <c r="I56" s="1060"/>
      <c r="J56" s="1060"/>
      <c r="K56" s="1060"/>
      <c r="L56" s="1061"/>
      <c r="M56" s="1059" t="s">
        <v>814</v>
      </c>
      <c r="N56" s="1060"/>
      <c r="O56" s="1060"/>
      <c r="P56" s="1060"/>
      <c r="Q56" s="1060"/>
      <c r="R56" s="1060"/>
      <c r="S56" s="1060"/>
      <c r="T56" s="1060"/>
      <c r="U56" s="1060"/>
      <c r="V56" s="1060"/>
      <c r="W56" s="1061"/>
      <c r="X56" s="1059" t="s">
        <v>815</v>
      </c>
      <c r="Y56" s="1060"/>
      <c r="Z56" s="1060"/>
      <c r="AA56" s="1060"/>
      <c r="AB56" s="1061"/>
      <c r="AC56" s="1059" t="s">
        <v>816</v>
      </c>
      <c r="AD56" s="1060"/>
      <c r="AE56" s="1060"/>
      <c r="AF56" s="1060"/>
      <c r="AG56" s="1060"/>
      <c r="AH56" s="1060"/>
      <c r="AI56" s="1060"/>
      <c r="AJ56" s="1060"/>
      <c r="AK56" s="1060"/>
      <c r="AL56" s="1060"/>
      <c r="AM56" s="1061"/>
    </row>
    <row r="57" spans="1:39">
      <c r="A57" s="320"/>
      <c r="D57" s="321"/>
      <c r="E57" s="1031"/>
      <c r="F57" s="1032"/>
      <c r="G57" s="1032"/>
      <c r="H57" s="1032"/>
      <c r="I57" s="1032"/>
      <c r="J57" s="1032"/>
      <c r="K57" s="1032"/>
      <c r="L57" s="1033"/>
      <c r="M57" s="1040"/>
      <c r="N57" s="1041"/>
      <c r="O57" s="1041"/>
      <c r="P57" s="1041"/>
      <c r="Q57" s="1041"/>
      <c r="R57" s="1041"/>
      <c r="S57" s="1041"/>
      <c r="T57" s="1041"/>
      <c r="U57" s="1041"/>
      <c r="V57" s="1041"/>
      <c r="W57" s="1042"/>
      <c r="X57" s="322"/>
      <c r="Y57" s="323" t="s">
        <v>817</v>
      </c>
      <c r="Z57" s="323"/>
      <c r="AA57" s="323"/>
      <c r="AB57" s="324"/>
      <c r="AC57" s="320" t="s">
        <v>818</v>
      </c>
      <c r="AD57" s="325"/>
      <c r="AE57" s="325"/>
      <c r="AF57" s="325"/>
      <c r="AG57" s="326"/>
      <c r="AH57" s="327"/>
      <c r="AI57" s="327"/>
      <c r="AJ57" s="327"/>
      <c r="AK57" s="327"/>
      <c r="AL57" s="327"/>
      <c r="AM57" s="328"/>
    </row>
    <row r="58" spans="1:39">
      <c r="A58" s="329"/>
      <c r="B58" s="318" t="s">
        <v>819</v>
      </c>
      <c r="C58" s="330"/>
      <c r="D58" s="321" t="s">
        <v>820</v>
      </c>
      <c r="E58" s="1034"/>
      <c r="F58" s="1035"/>
      <c r="G58" s="1035"/>
      <c r="H58" s="1035"/>
      <c r="I58" s="1035"/>
      <c r="J58" s="1035"/>
      <c r="K58" s="1035"/>
      <c r="L58" s="1036"/>
      <c r="M58" s="1043"/>
      <c r="N58" s="1044"/>
      <c r="O58" s="1044"/>
      <c r="P58" s="1044"/>
      <c r="Q58" s="1044"/>
      <c r="R58" s="1044"/>
      <c r="S58" s="1044"/>
      <c r="T58" s="1044"/>
      <c r="U58" s="1044"/>
      <c r="V58" s="1044"/>
      <c r="W58" s="1045"/>
      <c r="X58" s="331"/>
      <c r="Y58" s="318" t="s">
        <v>97</v>
      </c>
      <c r="AB58" s="321"/>
      <c r="AC58" s="331"/>
      <c r="AD58" s="318" t="s">
        <v>821</v>
      </c>
      <c r="AF58" s="325"/>
      <c r="AG58" s="326"/>
      <c r="AH58" s="332"/>
      <c r="AI58" s="332"/>
      <c r="AJ58" s="332"/>
      <c r="AK58" s="332"/>
      <c r="AL58" s="332"/>
      <c r="AM58" s="333"/>
    </row>
    <row r="59" spans="1:39">
      <c r="A59" s="320"/>
      <c r="B59" s="1049" t="s">
        <v>196</v>
      </c>
      <c r="C59" s="1049"/>
      <c r="D59" s="321"/>
      <c r="E59" s="1034"/>
      <c r="F59" s="1035"/>
      <c r="G59" s="1035"/>
      <c r="H59" s="1035"/>
      <c r="I59" s="1035"/>
      <c r="J59" s="1035"/>
      <c r="K59" s="1035"/>
      <c r="L59" s="1036"/>
      <c r="M59" s="1043"/>
      <c r="N59" s="1044"/>
      <c r="O59" s="1044"/>
      <c r="P59" s="1044"/>
      <c r="Q59" s="1044"/>
      <c r="R59" s="1044"/>
      <c r="S59" s="1044"/>
      <c r="T59" s="1044"/>
      <c r="U59" s="1044"/>
      <c r="V59" s="1044"/>
      <c r="W59" s="1045"/>
      <c r="X59" s="331"/>
      <c r="Y59" s="318" t="s">
        <v>98</v>
      </c>
      <c r="AB59" s="321"/>
      <c r="AC59" s="331"/>
      <c r="AD59" s="318" t="s">
        <v>822</v>
      </c>
      <c r="AH59" s="332"/>
      <c r="AI59" s="332"/>
      <c r="AJ59" s="327"/>
      <c r="AK59" s="327"/>
      <c r="AL59" s="327"/>
      <c r="AM59" s="328"/>
    </row>
    <row r="60" spans="1:39">
      <c r="A60" s="329"/>
      <c r="B60" s="318" t="s">
        <v>819</v>
      </c>
      <c r="C60" s="330"/>
      <c r="D60" s="321" t="s">
        <v>820</v>
      </c>
      <c r="E60" s="1034"/>
      <c r="F60" s="1035"/>
      <c r="G60" s="1035"/>
      <c r="H60" s="1035"/>
      <c r="I60" s="1035"/>
      <c r="J60" s="1035"/>
      <c r="K60" s="1035"/>
      <c r="L60" s="1036"/>
      <c r="M60" s="1043"/>
      <c r="N60" s="1044"/>
      <c r="O60" s="1044"/>
      <c r="P60" s="1044"/>
      <c r="Q60" s="1044"/>
      <c r="R60" s="1044"/>
      <c r="S60" s="1044"/>
      <c r="T60" s="1044"/>
      <c r="U60" s="1044"/>
      <c r="V60" s="1044"/>
      <c r="W60" s="1045"/>
      <c r="X60" s="331"/>
      <c r="Y60" s="318" t="s">
        <v>31</v>
      </c>
      <c r="AB60" s="321"/>
      <c r="AC60" s="320"/>
      <c r="AD60" s="1050" t="s">
        <v>823</v>
      </c>
      <c r="AE60" s="1050"/>
      <c r="AF60" s="1050"/>
      <c r="AG60" s="1050"/>
      <c r="AH60" s="1051"/>
      <c r="AI60" s="1051"/>
      <c r="AJ60" s="1051"/>
      <c r="AK60" s="1051"/>
      <c r="AL60" s="1051"/>
      <c r="AM60" s="1052"/>
    </row>
    <row r="61" spans="1:39">
      <c r="A61" s="1053" t="s">
        <v>824</v>
      </c>
      <c r="B61" s="1054"/>
      <c r="C61" s="1054"/>
      <c r="D61" s="1055"/>
      <c r="E61" s="1034"/>
      <c r="F61" s="1035"/>
      <c r="G61" s="1035"/>
      <c r="H61" s="1035"/>
      <c r="I61" s="1035"/>
      <c r="J61" s="1035"/>
      <c r="K61" s="1035"/>
      <c r="L61" s="1036"/>
      <c r="M61" s="1043"/>
      <c r="N61" s="1044"/>
      <c r="O61" s="1044"/>
      <c r="P61" s="1044"/>
      <c r="Q61" s="1044"/>
      <c r="R61" s="1044"/>
      <c r="S61" s="1044"/>
      <c r="T61" s="1044"/>
      <c r="U61" s="1044"/>
      <c r="V61" s="1044"/>
      <c r="W61" s="1045"/>
      <c r="X61" s="320"/>
      <c r="Y61" s="1056"/>
      <c r="Z61" s="1056"/>
      <c r="AA61" s="1056"/>
      <c r="AB61" s="321"/>
      <c r="AC61" s="334"/>
      <c r="AD61" s="1050" t="s">
        <v>825</v>
      </c>
      <c r="AE61" s="1050"/>
      <c r="AF61" s="1050"/>
      <c r="AG61" s="1050"/>
      <c r="AH61" s="1051"/>
      <c r="AI61" s="1051"/>
      <c r="AJ61" s="1051"/>
      <c r="AK61" s="1051"/>
      <c r="AL61" s="1051"/>
      <c r="AM61" s="1052"/>
    </row>
    <row r="62" spans="1:39">
      <c r="A62" s="335" t="s">
        <v>826</v>
      </c>
      <c r="B62" s="336"/>
      <c r="C62" s="336"/>
      <c r="D62" s="337"/>
      <c r="E62" s="1037"/>
      <c r="F62" s="1038"/>
      <c r="G62" s="1038"/>
      <c r="H62" s="1038"/>
      <c r="I62" s="1038"/>
      <c r="J62" s="1038"/>
      <c r="K62" s="1038"/>
      <c r="L62" s="1039"/>
      <c r="M62" s="1046"/>
      <c r="N62" s="1047"/>
      <c r="O62" s="1047"/>
      <c r="P62" s="1047"/>
      <c r="Q62" s="1047"/>
      <c r="R62" s="1047"/>
      <c r="S62" s="1047"/>
      <c r="T62" s="1047"/>
      <c r="U62" s="1047"/>
      <c r="V62" s="1047"/>
      <c r="W62" s="1048"/>
      <c r="X62" s="335"/>
      <c r="Y62" s="1057"/>
      <c r="Z62" s="1057"/>
      <c r="AA62" s="1057"/>
      <c r="AB62" s="337"/>
      <c r="AC62" s="338"/>
      <c r="AD62" s="1058" t="s">
        <v>225</v>
      </c>
      <c r="AE62" s="1058"/>
      <c r="AF62" s="1058"/>
      <c r="AG62" s="1058"/>
      <c r="AH62" s="1030"/>
      <c r="AI62" s="1030"/>
      <c r="AJ62" s="1030"/>
      <c r="AK62" s="339" t="s">
        <v>827</v>
      </c>
      <c r="AL62" s="339"/>
      <c r="AM62" s="340"/>
    </row>
  </sheetData>
  <mergeCells count="130">
    <mergeCell ref="A2:AM2"/>
    <mergeCell ref="A3:AM4"/>
    <mergeCell ref="A7:D7"/>
    <mergeCell ref="E7:L7"/>
    <mergeCell ref="M7:W7"/>
    <mergeCell ref="X7:AB7"/>
    <mergeCell ref="AC7:AM7"/>
    <mergeCell ref="AH13:AJ13"/>
    <mergeCell ref="A14:D14"/>
    <mergeCell ref="E14:L14"/>
    <mergeCell ref="M14:W14"/>
    <mergeCell ref="X14:AB14"/>
    <mergeCell ref="AC14:AM14"/>
    <mergeCell ref="E8:L13"/>
    <mergeCell ref="M8:W13"/>
    <mergeCell ref="B10:C10"/>
    <mergeCell ref="AD11:AG11"/>
    <mergeCell ref="AH11:AM11"/>
    <mergeCell ref="A12:D12"/>
    <mergeCell ref="Y12:AA13"/>
    <mergeCell ref="AD12:AG12"/>
    <mergeCell ref="AH12:AM12"/>
    <mergeCell ref="AD13:AG13"/>
    <mergeCell ref="AH20:AJ20"/>
    <mergeCell ref="A21:D21"/>
    <mergeCell ref="E21:L21"/>
    <mergeCell ref="M21:W21"/>
    <mergeCell ref="X21:AB21"/>
    <mergeCell ref="AC21:AM21"/>
    <mergeCell ref="E15:L20"/>
    <mergeCell ref="M15:W20"/>
    <mergeCell ref="B17:C17"/>
    <mergeCell ref="AD18:AG18"/>
    <mergeCell ref="AH18:AM18"/>
    <mergeCell ref="A19:D19"/>
    <mergeCell ref="Y19:AA20"/>
    <mergeCell ref="AD19:AG19"/>
    <mergeCell ref="AH19:AM19"/>
    <mergeCell ref="AD20:AG20"/>
    <mergeCell ref="AH27:AJ27"/>
    <mergeCell ref="A28:D28"/>
    <mergeCell ref="E28:L28"/>
    <mergeCell ref="M28:W28"/>
    <mergeCell ref="X28:AB28"/>
    <mergeCell ref="AC28:AM28"/>
    <mergeCell ref="E22:L27"/>
    <mergeCell ref="M22:W27"/>
    <mergeCell ref="B24:C24"/>
    <mergeCell ref="AD25:AG25"/>
    <mergeCell ref="AH25:AM25"/>
    <mergeCell ref="A26:D26"/>
    <mergeCell ref="Y26:AA27"/>
    <mergeCell ref="AD26:AG26"/>
    <mergeCell ref="AH26:AM26"/>
    <mergeCell ref="AD27:AG27"/>
    <mergeCell ref="AH34:AJ34"/>
    <mergeCell ref="A35:D35"/>
    <mergeCell ref="E35:L35"/>
    <mergeCell ref="M35:W35"/>
    <mergeCell ref="X35:AB35"/>
    <mergeCell ref="AC35:AM35"/>
    <mergeCell ref="E29:L34"/>
    <mergeCell ref="M29:W34"/>
    <mergeCell ref="B31:C31"/>
    <mergeCell ref="AD32:AG32"/>
    <mergeCell ref="AH32:AM32"/>
    <mergeCell ref="A33:D33"/>
    <mergeCell ref="Y33:AA34"/>
    <mergeCell ref="AD33:AG33"/>
    <mergeCell ref="AH33:AM33"/>
    <mergeCell ref="AD34:AG34"/>
    <mergeCell ref="AH41:AJ41"/>
    <mergeCell ref="A42:D42"/>
    <mergeCell ref="E42:L42"/>
    <mergeCell ref="M42:W42"/>
    <mergeCell ref="X42:AB42"/>
    <mergeCell ref="AC42:AM42"/>
    <mergeCell ref="E36:L41"/>
    <mergeCell ref="M36:W41"/>
    <mergeCell ref="B38:C38"/>
    <mergeCell ref="AD39:AG39"/>
    <mergeCell ref="AH39:AM39"/>
    <mergeCell ref="A40:D40"/>
    <mergeCell ref="Y40:AA41"/>
    <mergeCell ref="AD40:AG40"/>
    <mergeCell ref="AH40:AM40"/>
    <mergeCell ref="AD41:AG41"/>
    <mergeCell ref="AH48:AJ48"/>
    <mergeCell ref="A49:D49"/>
    <mergeCell ref="E49:L49"/>
    <mergeCell ref="M49:W49"/>
    <mergeCell ref="X49:AB49"/>
    <mergeCell ref="AC49:AM49"/>
    <mergeCell ref="E43:L48"/>
    <mergeCell ref="M43:W48"/>
    <mergeCell ref="B45:C45"/>
    <mergeCell ref="AD46:AG46"/>
    <mergeCell ref="AH46:AM46"/>
    <mergeCell ref="A47:D47"/>
    <mergeCell ref="Y47:AA48"/>
    <mergeCell ref="AD47:AG47"/>
    <mergeCell ref="AH47:AM47"/>
    <mergeCell ref="AD48:AG48"/>
    <mergeCell ref="AH55:AJ55"/>
    <mergeCell ref="A56:D56"/>
    <mergeCell ref="E56:L56"/>
    <mergeCell ref="M56:W56"/>
    <mergeCell ref="X56:AB56"/>
    <mergeCell ref="AC56:AM56"/>
    <mergeCell ref="E50:L55"/>
    <mergeCell ref="M50:W55"/>
    <mergeCell ref="B52:C52"/>
    <mergeCell ref="AD53:AG53"/>
    <mergeCell ref="AH53:AM53"/>
    <mergeCell ref="A54:D54"/>
    <mergeCell ref="Y54:AA55"/>
    <mergeCell ref="AD54:AG54"/>
    <mergeCell ref="AH54:AM54"/>
    <mergeCell ref="AD55:AG55"/>
    <mergeCell ref="AH62:AJ62"/>
    <mergeCell ref="E57:L62"/>
    <mergeCell ref="M57:W62"/>
    <mergeCell ref="B59:C59"/>
    <mergeCell ref="AD60:AG60"/>
    <mergeCell ref="AH60:AM60"/>
    <mergeCell ref="A61:D61"/>
    <mergeCell ref="Y61:AA62"/>
    <mergeCell ref="AD61:AG61"/>
    <mergeCell ref="AH61:AM61"/>
    <mergeCell ref="AD62:AG62"/>
  </mergeCells>
  <phoneticPr fontId="1"/>
  <dataValidations count="1">
    <dataValidation type="list" allowBlank="1" showInputMessage="1" showErrorMessage="1" sqref="X8:X11 AC9:AC10 AC51:AC52 X57:X60 X15:X18 AC16:AC17 X22:X25 AC23:AC24 X29:X32 AC30:AC31 X36:X39 AC37:AC38 X43:X46 AC44:AC45 X50:X53 AC58:AC59" xr:uid="{66819540-E576-4638-9920-E391C9F7AB54}">
      <formula1>"✓"</formula1>
    </dataValidation>
  </dataValidations>
  <printOptions horizontalCentered="1"/>
  <pageMargins left="0.39370078740157483" right="0.39370078740157483" top="0.74803149606299213" bottom="0.74803149606299213"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17624-EE68-420E-87A4-F32C0630BEE2}">
  <sheetPr codeName="Sheet8">
    <tabColor rgb="FFFFFF00"/>
    <pageSetUpPr fitToPage="1"/>
  </sheetPr>
  <dimension ref="A1:AT62"/>
  <sheetViews>
    <sheetView showGridLines="0" showZeros="0" view="pageBreakPreview" zoomScaleNormal="100" zoomScaleSheetLayoutView="100" workbookViewId="0">
      <selection activeCell="A2" sqref="A2:AR2"/>
    </sheetView>
  </sheetViews>
  <sheetFormatPr defaultColWidth="9" defaultRowHeight="13.5"/>
  <cols>
    <col min="1" max="1" width="2.125" style="3" customWidth="1"/>
    <col min="2" max="2" width="3.5" style="82" customWidth="1"/>
    <col min="3" max="44" width="2.125" style="3" customWidth="1"/>
    <col min="45" max="45" width="2.125" style="447" customWidth="1"/>
    <col min="46" max="46" width="2.125" style="448" customWidth="1"/>
    <col min="47" max="16384" width="9" style="3"/>
  </cols>
  <sheetData>
    <row r="1" spans="1:46" ht="7.15" customHeight="1"/>
    <row r="2" spans="1:46" ht="21" customHeight="1">
      <c r="A2" s="1063" t="s">
        <v>1018</v>
      </c>
      <c r="B2" s="1064"/>
      <c r="C2" s="1064"/>
      <c r="D2" s="1064"/>
      <c r="E2" s="1064"/>
      <c r="F2" s="1064"/>
      <c r="G2" s="1064"/>
      <c r="H2" s="1064"/>
      <c r="I2" s="1064"/>
      <c r="J2" s="1064"/>
      <c r="K2" s="1064"/>
      <c r="L2" s="1064"/>
      <c r="M2" s="1064"/>
      <c r="N2" s="1064"/>
      <c r="O2" s="1064"/>
      <c r="P2" s="1064"/>
      <c r="Q2" s="1064"/>
      <c r="R2" s="1064"/>
      <c r="S2" s="1064"/>
      <c r="T2" s="1064"/>
      <c r="U2" s="1064"/>
      <c r="V2" s="1064"/>
      <c r="W2" s="1064"/>
      <c r="X2" s="1064"/>
      <c r="Y2" s="1064"/>
      <c r="Z2" s="1064"/>
      <c r="AA2" s="1064"/>
      <c r="AB2" s="1064"/>
      <c r="AC2" s="1064"/>
      <c r="AD2" s="1064"/>
      <c r="AE2" s="1064"/>
      <c r="AF2" s="1064"/>
      <c r="AG2" s="1064"/>
      <c r="AH2" s="1064"/>
      <c r="AI2" s="1064"/>
      <c r="AJ2" s="1064"/>
      <c r="AK2" s="1064"/>
      <c r="AL2" s="1064"/>
      <c r="AM2" s="1064"/>
      <c r="AN2" s="1064"/>
      <c r="AO2" s="1064"/>
      <c r="AP2" s="1064"/>
      <c r="AQ2" s="1064"/>
      <c r="AR2" s="1065"/>
    </row>
    <row r="3" spans="1:46" ht="4.1500000000000004" customHeight="1"/>
    <row r="4" spans="1:46" ht="76.5" customHeight="1">
      <c r="B4" s="1066" t="s">
        <v>1061</v>
      </c>
      <c r="C4" s="1067"/>
      <c r="D4" s="1067"/>
      <c r="E4" s="1067"/>
      <c r="F4" s="1067"/>
      <c r="G4" s="1067"/>
      <c r="H4" s="1067"/>
      <c r="I4" s="1067"/>
      <c r="J4" s="1067"/>
      <c r="K4" s="1067"/>
      <c r="L4" s="1067"/>
      <c r="M4" s="1067"/>
      <c r="N4" s="1067"/>
      <c r="O4" s="1067"/>
      <c r="P4" s="1067"/>
      <c r="Q4" s="1067"/>
      <c r="R4" s="1067"/>
      <c r="S4" s="1067"/>
      <c r="T4" s="1067"/>
      <c r="U4" s="1067"/>
      <c r="V4" s="1067"/>
      <c r="W4" s="1067"/>
      <c r="X4" s="1067"/>
      <c r="Y4" s="1067"/>
      <c r="Z4" s="1067"/>
      <c r="AA4" s="1067"/>
      <c r="AB4" s="1067"/>
      <c r="AC4" s="1067"/>
      <c r="AD4" s="1067"/>
      <c r="AE4" s="1067"/>
      <c r="AF4" s="1067"/>
      <c r="AG4" s="1067"/>
      <c r="AH4" s="1067"/>
      <c r="AI4" s="1067"/>
      <c r="AJ4" s="1067"/>
      <c r="AK4" s="1067"/>
      <c r="AL4" s="1067"/>
      <c r="AM4" s="1067"/>
      <c r="AN4" s="1067"/>
      <c r="AO4" s="1067"/>
      <c r="AP4" s="1067"/>
      <c r="AQ4" s="1068"/>
    </row>
    <row r="5" spans="1:46" ht="5.0999999999999996" customHeight="1"/>
    <row r="6" spans="1:46" s="449" customFormat="1">
      <c r="A6" s="1069" t="s">
        <v>1019</v>
      </c>
      <c r="B6" s="1069"/>
      <c r="C6" s="449" t="s">
        <v>1020</v>
      </c>
      <c r="AS6" s="467"/>
      <c r="AT6" s="468"/>
    </row>
    <row r="7" spans="1:46" s="174" customFormat="1" ht="4.5" customHeight="1">
      <c r="B7" s="441"/>
      <c r="AS7" s="469"/>
      <c r="AT7" s="470"/>
    </row>
    <row r="8" spans="1:46" s="174" customFormat="1" ht="11.65" customHeight="1">
      <c r="B8" s="441"/>
      <c r="C8" s="471"/>
      <c r="D8" s="174" t="s">
        <v>1021</v>
      </c>
      <c r="O8" s="471"/>
      <c r="P8" s="174" t="s">
        <v>1022</v>
      </c>
      <c r="Z8" s="471"/>
      <c r="AA8" s="174" t="s">
        <v>1023</v>
      </c>
      <c r="AS8" s="469"/>
      <c r="AT8" s="470"/>
    </row>
    <row r="9" spans="1:46" s="174" customFormat="1" ht="11.65" customHeight="1">
      <c r="B9" s="441"/>
      <c r="C9" s="471"/>
      <c r="D9" s="174" t="s">
        <v>1024</v>
      </c>
      <c r="O9" s="471"/>
      <c r="P9" s="174" t="s">
        <v>1025</v>
      </c>
      <c r="Z9" s="471"/>
      <c r="AA9" s="174" t="s">
        <v>1026</v>
      </c>
      <c r="AS9" s="469"/>
      <c r="AT9" s="470"/>
    </row>
    <row r="10" spans="1:46" s="174" customFormat="1" ht="11.65" customHeight="1">
      <c r="B10" s="441"/>
      <c r="C10" s="471"/>
      <c r="D10" s="1070" t="s">
        <v>1027</v>
      </c>
      <c r="E10" s="1071"/>
      <c r="F10" s="1071"/>
      <c r="G10" s="1071"/>
      <c r="H10" s="1071"/>
      <c r="I10" s="1071"/>
      <c r="J10" s="1071"/>
      <c r="K10" s="1071"/>
      <c r="L10" s="1071"/>
      <c r="M10" s="1071"/>
      <c r="N10" s="1071"/>
      <c r="O10" s="1071"/>
      <c r="P10" s="1072"/>
      <c r="Q10" s="1072"/>
      <c r="R10" s="1072"/>
      <c r="S10" s="1072"/>
      <c r="T10" s="1072"/>
      <c r="U10" s="1072"/>
      <c r="V10" s="1072"/>
      <c r="W10" s="1072"/>
      <c r="X10" s="1072"/>
      <c r="Y10" s="440" t="s">
        <v>191</v>
      </c>
      <c r="Z10" s="471"/>
      <c r="AA10" s="174" t="s">
        <v>31</v>
      </c>
      <c r="AD10" s="440" t="s">
        <v>190</v>
      </c>
      <c r="AE10" s="1072"/>
      <c r="AF10" s="1072"/>
      <c r="AG10" s="1072"/>
      <c r="AH10" s="1072"/>
      <c r="AI10" s="1072"/>
      <c r="AJ10" s="1072"/>
      <c r="AK10" s="1072"/>
      <c r="AL10" s="1072"/>
      <c r="AM10" s="1072"/>
      <c r="AN10" s="440" t="s">
        <v>191</v>
      </c>
      <c r="AS10" s="469"/>
      <c r="AT10" s="470"/>
    </row>
    <row r="11" spans="1:46" s="174" customFormat="1" ht="7.15" customHeight="1">
      <c r="B11" s="441"/>
      <c r="AS11" s="469"/>
      <c r="AT11" s="470"/>
    </row>
    <row r="12" spans="1:46" s="449" customFormat="1">
      <c r="A12" s="1069" t="s">
        <v>1028</v>
      </c>
      <c r="B12" s="1069"/>
      <c r="C12" s="449" t="s">
        <v>1029</v>
      </c>
      <c r="AS12" s="467"/>
      <c r="AT12" s="468"/>
    </row>
    <row r="13" spans="1:46" s="449" customFormat="1" ht="15.75" customHeight="1">
      <c r="B13" s="472"/>
      <c r="E13" s="449" t="s">
        <v>1030</v>
      </c>
      <c r="AS13" s="467"/>
      <c r="AT13" s="468"/>
    </row>
    <row r="14" spans="1:46" s="449" customFormat="1" ht="14.1" customHeight="1">
      <c r="B14" s="472"/>
      <c r="C14" s="473"/>
      <c r="D14" s="449" t="s">
        <v>1031</v>
      </c>
      <c r="AS14" s="467"/>
      <c r="AT14" s="467">
        <v>1</v>
      </c>
    </row>
    <row r="15" spans="1:46" s="449" customFormat="1" ht="14.1" customHeight="1">
      <c r="B15" s="472"/>
      <c r="C15" s="473"/>
      <c r="D15" s="1075" t="s">
        <v>1032</v>
      </c>
      <c r="E15" s="1076"/>
      <c r="F15" s="1076"/>
      <c r="G15" s="1076"/>
      <c r="H15" s="1076"/>
      <c r="I15" s="1076"/>
      <c r="J15" s="1076"/>
      <c r="K15" s="1076"/>
      <c r="L15" s="1076"/>
      <c r="M15" s="1076"/>
      <c r="N15" s="1076"/>
      <c r="O15" s="1076"/>
      <c r="P15" s="1076"/>
      <c r="Q15" s="1076"/>
      <c r="R15" s="1076"/>
      <c r="S15" s="1076"/>
      <c r="T15" s="1076"/>
      <c r="U15" s="1076"/>
      <c r="V15" s="1076"/>
      <c r="W15" s="1076"/>
      <c r="X15" s="1076"/>
      <c r="Y15" s="1076"/>
      <c r="Z15" s="1076"/>
      <c r="AA15" s="1076"/>
      <c r="AB15" s="1076"/>
      <c r="AC15" s="1076"/>
      <c r="AD15" s="1076"/>
      <c r="AE15" s="1076"/>
      <c r="AF15" s="1076"/>
      <c r="AG15" s="1076"/>
      <c r="AH15" s="1076"/>
      <c r="AI15" s="1076"/>
      <c r="AJ15" s="1076"/>
      <c r="AK15" s="1076"/>
      <c r="AL15" s="1076"/>
      <c r="AM15" s="1076"/>
      <c r="AN15" s="1076"/>
      <c r="AO15" s="1076"/>
      <c r="AP15" s="1076"/>
      <c r="AQ15" s="1076"/>
      <c r="AR15" s="1076"/>
      <c r="AS15" s="467"/>
      <c r="AT15" s="467">
        <v>2</v>
      </c>
    </row>
    <row r="16" spans="1:46" s="449" customFormat="1" ht="14.1" customHeight="1">
      <c r="B16" s="472"/>
      <c r="C16" s="473"/>
      <c r="D16" s="1075" t="s">
        <v>1033</v>
      </c>
      <c r="E16" s="1076"/>
      <c r="F16" s="1076"/>
      <c r="G16" s="1076"/>
      <c r="H16" s="1076"/>
      <c r="I16" s="1076"/>
      <c r="J16" s="1076"/>
      <c r="K16" s="1076"/>
      <c r="L16" s="1076"/>
      <c r="M16" s="1076"/>
      <c r="N16" s="1076"/>
      <c r="O16" s="1076"/>
      <c r="P16" s="1076"/>
      <c r="Q16" s="1076"/>
      <c r="R16" s="1076"/>
      <c r="S16" s="1076"/>
      <c r="T16" s="1076"/>
      <c r="U16" s="1076"/>
      <c r="V16" s="1076"/>
      <c r="W16" s="1076"/>
      <c r="X16" s="1076"/>
      <c r="Y16" s="1076"/>
      <c r="Z16" s="1076"/>
      <c r="AA16" s="1076"/>
      <c r="AB16" s="1076"/>
      <c r="AC16" s="1076"/>
      <c r="AD16" s="1076"/>
      <c r="AE16" s="1076"/>
      <c r="AF16" s="1076"/>
      <c r="AG16" s="1076"/>
      <c r="AH16" s="1076"/>
      <c r="AI16" s="1076"/>
      <c r="AJ16" s="1076"/>
      <c r="AK16" s="1076"/>
      <c r="AL16" s="1076"/>
      <c r="AM16" s="1076"/>
      <c r="AN16" s="1076"/>
      <c r="AO16" s="1076"/>
      <c r="AP16" s="1076"/>
      <c r="AQ16" s="1076"/>
      <c r="AS16" s="467"/>
      <c r="AT16" s="467">
        <v>3</v>
      </c>
    </row>
    <row r="17" spans="1:46" s="449" customFormat="1" ht="14.1" customHeight="1">
      <c r="B17" s="472"/>
      <c r="C17" s="473"/>
      <c r="D17" s="449" t="s">
        <v>1034</v>
      </c>
      <c r="AS17" s="467"/>
      <c r="AT17" s="467">
        <v>4</v>
      </c>
    </row>
    <row r="18" spans="1:46" s="449" customFormat="1" ht="17.100000000000001" customHeight="1">
      <c r="B18" s="472"/>
      <c r="D18" s="1077" t="s">
        <v>1035</v>
      </c>
      <c r="E18" s="1077"/>
      <c r="F18" s="1077"/>
      <c r="G18" s="1077"/>
      <c r="H18" s="1077"/>
      <c r="I18" s="1077"/>
      <c r="J18" s="1077"/>
      <c r="K18" s="1077"/>
      <c r="L18" s="1077"/>
      <c r="M18" s="1077"/>
      <c r="N18" s="1077"/>
      <c r="O18" s="1077"/>
      <c r="P18" s="1077"/>
      <c r="Q18" s="1077"/>
      <c r="R18" s="1077"/>
      <c r="S18" s="1077"/>
      <c r="T18" s="1077"/>
      <c r="U18" s="1077"/>
      <c r="V18" s="1077"/>
      <c r="W18" s="1077"/>
      <c r="X18" s="1077"/>
      <c r="Y18" s="1077"/>
      <c r="Z18" s="1077"/>
      <c r="AA18" s="1077"/>
      <c r="AB18" s="1077"/>
      <c r="AC18" s="1077"/>
      <c r="AD18" s="1077"/>
      <c r="AE18" s="1077"/>
      <c r="AF18" s="1077"/>
      <c r="AG18" s="1077"/>
      <c r="AH18" s="1077"/>
      <c r="AI18" s="1077"/>
      <c r="AJ18" s="1077"/>
      <c r="AK18" s="1077"/>
      <c r="AL18" s="1077"/>
      <c r="AM18" s="1077"/>
      <c r="AN18" s="1077"/>
      <c r="AO18" s="1077"/>
      <c r="AP18" s="1077"/>
      <c r="AS18" s="467"/>
      <c r="AT18" s="468"/>
    </row>
    <row r="19" spans="1:46" s="449" customFormat="1" ht="7.5" customHeight="1">
      <c r="B19" s="472"/>
      <c r="AS19" s="467"/>
      <c r="AT19" s="468"/>
    </row>
    <row r="20" spans="1:46" s="449" customFormat="1">
      <c r="A20" s="1069" t="s">
        <v>1036</v>
      </c>
      <c r="B20" s="1069"/>
      <c r="C20" s="1078" t="s">
        <v>1037</v>
      </c>
      <c r="D20" s="1078"/>
      <c r="E20" s="1078"/>
      <c r="F20" s="1078"/>
      <c r="G20" s="1078"/>
      <c r="H20" s="1078"/>
      <c r="I20" s="1078"/>
      <c r="J20" s="1078"/>
      <c r="K20" s="1078"/>
      <c r="L20" s="1078"/>
      <c r="M20" s="1078"/>
      <c r="N20" s="1078"/>
      <c r="O20" s="1078"/>
      <c r="P20" s="1078"/>
      <c r="Q20" s="1078"/>
      <c r="R20" s="1078"/>
      <c r="S20" s="1078"/>
      <c r="T20" s="1078"/>
      <c r="U20" s="1078"/>
      <c r="V20" s="1078"/>
      <c r="W20" s="1078"/>
      <c r="X20" s="1078"/>
      <c r="Y20" s="1078"/>
      <c r="Z20" s="1078"/>
      <c r="AA20" s="1078"/>
      <c r="AB20" s="1078"/>
      <c r="AC20" s="1078"/>
      <c r="AD20" s="1078"/>
      <c r="AE20" s="1078"/>
      <c r="AF20" s="1078"/>
      <c r="AG20" s="1078"/>
      <c r="AH20" s="1078"/>
      <c r="AI20" s="1078"/>
      <c r="AJ20" s="1078"/>
      <c r="AK20" s="1078"/>
      <c r="AL20" s="1078"/>
      <c r="AM20" s="1078"/>
      <c r="AN20" s="1078"/>
      <c r="AO20" s="1078"/>
      <c r="AP20" s="1078"/>
      <c r="AS20" s="467"/>
      <c r="AT20" s="468"/>
    </row>
    <row r="21" spans="1:46" s="449" customFormat="1" ht="6" customHeight="1">
      <c r="B21" s="472"/>
      <c r="C21" s="474"/>
      <c r="D21" s="474"/>
      <c r="E21" s="474"/>
      <c r="F21" s="474"/>
      <c r="G21" s="474"/>
      <c r="H21" s="474"/>
      <c r="I21" s="474"/>
      <c r="J21" s="474"/>
      <c r="K21" s="474"/>
      <c r="L21" s="474"/>
      <c r="M21" s="474"/>
      <c r="N21" s="474"/>
      <c r="O21" s="474"/>
      <c r="P21" s="474"/>
      <c r="Q21" s="474"/>
      <c r="R21" s="474"/>
      <c r="S21" s="474"/>
      <c r="T21" s="474"/>
      <c r="U21" s="474"/>
      <c r="V21" s="474"/>
      <c r="W21" s="474"/>
      <c r="X21" s="474"/>
      <c r="Y21" s="474"/>
      <c r="Z21" s="474"/>
      <c r="AA21" s="474"/>
      <c r="AB21" s="474"/>
      <c r="AC21" s="474"/>
      <c r="AD21" s="474"/>
      <c r="AE21" s="474"/>
      <c r="AF21" s="474"/>
      <c r="AG21" s="474"/>
      <c r="AH21" s="474"/>
      <c r="AI21" s="474"/>
      <c r="AJ21" s="474"/>
      <c r="AK21" s="474"/>
      <c r="AL21" s="474"/>
      <c r="AM21" s="474"/>
      <c r="AN21" s="474"/>
      <c r="AO21" s="474"/>
      <c r="AP21" s="474"/>
      <c r="AS21" s="467"/>
      <c r="AT21" s="468"/>
    </row>
    <row r="22" spans="1:46" s="449" customFormat="1" ht="14.1" customHeight="1">
      <c r="B22" s="472"/>
      <c r="C22" s="473"/>
      <c r="D22" s="449" t="s">
        <v>1062</v>
      </c>
      <c r="AS22" s="467"/>
      <c r="AT22" s="468"/>
    </row>
    <row r="23" spans="1:46" s="449" customFormat="1" ht="14.1" customHeight="1">
      <c r="B23" s="472"/>
      <c r="G23" s="473"/>
      <c r="H23" s="449" t="s">
        <v>1063</v>
      </c>
      <c r="AS23" s="467"/>
      <c r="AT23" s="468"/>
    </row>
    <row r="24" spans="1:46" s="449" customFormat="1" ht="14.1" customHeight="1">
      <c r="B24" s="472"/>
      <c r="G24" s="473"/>
      <c r="H24" s="449" t="s">
        <v>1064</v>
      </c>
      <c r="Z24" s="475"/>
      <c r="AS24" s="467"/>
      <c r="AT24" s="468"/>
    </row>
    <row r="25" spans="1:46" s="449" customFormat="1" ht="14.1" customHeight="1">
      <c r="B25" s="472"/>
      <c r="I25" s="473"/>
      <c r="J25" s="449" t="s">
        <v>1038</v>
      </c>
      <c r="AS25" s="467"/>
      <c r="AT25" s="468"/>
    </row>
    <row r="26" spans="1:46" s="449" customFormat="1" ht="14.1" customHeight="1">
      <c r="B26" s="472"/>
      <c r="I26" s="473"/>
      <c r="J26" s="449" t="s">
        <v>1039</v>
      </c>
      <c r="AS26" s="467"/>
      <c r="AT26" s="468"/>
    </row>
    <row r="27" spans="1:46" s="449" customFormat="1" ht="14.1" customHeight="1">
      <c r="B27" s="472"/>
      <c r="I27" s="473"/>
      <c r="J27" s="449" t="s">
        <v>1040</v>
      </c>
      <c r="AS27" s="467"/>
      <c r="AT27" s="468"/>
    </row>
    <row r="28" spans="1:46" s="449" customFormat="1" ht="14.1" customHeight="1">
      <c r="B28" s="472"/>
      <c r="I28" s="473"/>
      <c r="J28" s="449" t="s">
        <v>1041</v>
      </c>
      <c r="AS28" s="467"/>
      <c r="AT28" s="468"/>
    </row>
    <row r="29" spans="1:46" s="449" customFormat="1" ht="20.65" customHeight="1">
      <c r="B29" s="472"/>
      <c r="J29" s="1079" t="s">
        <v>1035</v>
      </c>
      <c r="K29" s="1079"/>
      <c r="L29" s="1079"/>
      <c r="M29" s="1079"/>
      <c r="N29" s="1079"/>
      <c r="O29" s="1079"/>
      <c r="P29" s="1079"/>
      <c r="Q29" s="1079"/>
      <c r="R29" s="1079"/>
      <c r="S29" s="1079"/>
      <c r="T29" s="1079"/>
      <c r="U29" s="1079"/>
      <c r="V29" s="1079"/>
      <c r="W29" s="1079"/>
      <c r="X29" s="1079"/>
      <c r="Y29" s="1079"/>
      <c r="Z29" s="1079"/>
      <c r="AA29" s="1079"/>
      <c r="AB29" s="1079"/>
      <c r="AC29" s="1079"/>
      <c r="AD29" s="1079"/>
      <c r="AE29" s="1079"/>
      <c r="AF29" s="1079"/>
      <c r="AG29" s="1079"/>
      <c r="AH29" s="1079"/>
      <c r="AI29" s="1079"/>
      <c r="AJ29" s="1079"/>
      <c r="AK29" s="1079"/>
      <c r="AL29" s="1079"/>
      <c r="AM29" s="1079"/>
      <c r="AN29" s="1079"/>
      <c r="AO29" s="1079"/>
      <c r="AP29" s="1079"/>
      <c r="AS29" s="467"/>
      <c r="AT29" s="468"/>
    </row>
    <row r="30" spans="1:46" s="449" customFormat="1" ht="4.1500000000000004" customHeight="1">
      <c r="B30" s="472"/>
      <c r="AS30" s="467"/>
      <c r="AT30" s="468"/>
    </row>
    <row r="31" spans="1:46" s="449" customFormat="1" ht="14.1" customHeight="1">
      <c r="B31" s="472"/>
      <c r="C31" s="473"/>
      <c r="D31" s="449" t="s">
        <v>1042</v>
      </c>
      <c r="AS31" s="467"/>
      <c r="AT31" s="468"/>
    </row>
    <row r="32" spans="1:46" s="449" customFormat="1" ht="14.1" customHeight="1">
      <c r="B32" s="472"/>
      <c r="C32" s="473"/>
      <c r="D32" s="449" t="s">
        <v>1034</v>
      </c>
      <c r="AB32" s="1080"/>
      <c r="AC32" s="1080"/>
      <c r="AD32" s="1080"/>
      <c r="AE32" s="1080"/>
      <c r="AF32" s="1080"/>
      <c r="AG32" s="1080"/>
      <c r="AH32" s="1080"/>
      <c r="AI32" s="1080"/>
      <c r="AJ32" s="1080"/>
      <c r="AK32" s="1080"/>
      <c r="AL32" s="1080"/>
      <c r="AM32" s="1080"/>
      <c r="AN32" s="1080"/>
      <c r="AS32" s="467"/>
      <c r="AT32" s="468"/>
    </row>
    <row r="33" spans="1:46" s="449" customFormat="1" ht="22.15" customHeight="1">
      <c r="B33" s="472"/>
      <c r="D33" s="1077" t="s">
        <v>1035</v>
      </c>
      <c r="E33" s="1077"/>
      <c r="F33" s="1077"/>
      <c r="G33" s="1077"/>
      <c r="H33" s="1077"/>
      <c r="I33" s="1077"/>
      <c r="J33" s="1077"/>
      <c r="K33" s="1077"/>
      <c r="L33" s="1077"/>
      <c r="M33" s="1077"/>
      <c r="N33" s="1077"/>
      <c r="O33" s="1077"/>
      <c r="P33" s="1077"/>
      <c r="Q33" s="1077"/>
      <c r="R33" s="1077"/>
      <c r="S33" s="1077"/>
      <c r="T33" s="1077"/>
      <c r="U33" s="1077"/>
      <c r="V33" s="1077"/>
      <c r="W33" s="1077"/>
      <c r="X33" s="1077"/>
      <c r="Y33" s="1077"/>
      <c r="Z33" s="1077"/>
      <c r="AA33" s="1077"/>
      <c r="AB33" s="1077"/>
      <c r="AC33" s="1077"/>
      <c r="AD33" s="1077"/>
      <c r="AE33" s="1077"/>
      <c r="AF33" s="1077"/>
      <c r="AG33" s="1077"/>
      <c r="AH33" s="1077"/>
      <c r="AI33" s="1077"/>
      <c r="AJ33" s="1077"/>
      <c r="AK33" s="1077"/>
      <c r="AL33" s="1077"/>
      <c r="AM33" s="1077"/>
      <c r="AN33" s="1077"/>
      <c r="AO33" s="1077"/>
      <c r="AP33" s="1077"/>
      <c r="AS33" s="467"/>
      <c r="AT33" s="468"/>
    </row>
    <row r="34" spans="1:46" s="449" customFormat="1" ht="7.15" customHeight="1">
      <c r="B34" s="472"/>
      <c r="AS34" s="467"/>
      <c r="AT34" s="468"/>
    </row>
    <row r="35" spans="1:46" s="449" customFormat="1">
      <c r="A35" s="1069" t="s">
        <v>1043</v>
      </c>
      <c r="B35" s="1069"/>
      <c r="C35" s="1081" t="s">
        <v>1065</v>
      </c>
      <c r="D35" s="1081"/>
      <c r="E35" s="1081"/>
      <c r="F35" s="1081"/>
      <c r="G35" s="1081"/>
      <c r="H35" s="1081"/>
      <c r="I35" s="1081"/>
      <c r="J35" s="1081"/>
      <c r="K35" s="1081"/>
      <c r="L35" s="1081"/>
      <c r="M35" s="1081"/>
      <c r="N35" s="1081"/>
      <c r="O35" s="1081"/>
      <c r="P35" s="1081"/>
      <c r="Q35" s="1081"/>
      <c r="R35" s="1081"/>
      <c r="S35" s="1081"/>
      <c r="T35" s="1081"/>
      <c r="U35" s="1081"/>
      <c r="V35" s="1081"/>
      <c r="W35" s="1081"/>
      <c r="X35" s="1081"/>
      <c r="Y35" s="1081"/>
      <c r="Z35" s="1081"/>
      <c r="AA35" s="1081"/>
      <c r="AB35" s="1081"/>
      <c r="AC35" s="1081"/>
      <c r="AD35" s="1081"/>
      <c r="AE35" s="1081"/>
      <c r="AF35" s="1081"/>
      <c r="AG35" s="1081"/>
      <c r="AH35" s="1081"/>
      <c r="AI35" s="1081"/>
      <c r="AJ35" s="1081"/>
      <c r="AK35" s="1081"/>
      <c r="AL35" s="1081"/>
      <c r="AM35" s="1081"/>
      <c r="AN35" s="1081"/>
      <c r="AO35" s="1081"/>
      <c r="AP35" s="1081"/>
      <c r="AS35" s="467"/>
      <c r="AT35" s="468"/>
    </row>
    <row r="36" spans="1:46" s="449" customFormat="1">
      <c r="A36" s="466"/>
      <c r="B36" s="466"/>
      <c r="C36" s="1081"/>
      <c r="D36" s="1081"/>
      <c r="E36" s="1081"/>
      <c r="F36" s="1081"/>
      <c r="G36" s="1081"/>
      <c r="H36" s="1081"/>
      <c r="I36" s="1081"/>
      <c r="J36" s="1081"/>
      <c r="K36" s="1081"/>
      <c r="L36" s="1081"/>
      <c r="M36" s="1081"/>
      <c r="N36" s="1081"/>
      <c r="O36" s="1081"/>
      <c r="P36" s="1081"/>
      <c r="Q36" s="1081"/>
      <c r="R36" s="1081"/>
      <c r="S36" s="1081"/>
      <c r="T36" s="1081"/>
      <c r="U36" s="1081"/>
      <c r="V36" s="1081"/>
      <c r="W36" s="1081"/>
      <c r="X36" s="1081"/>
      <c r="Y36" s="1081"/>
      <c r="Z36" s="1081"/>
      <c r="AA36" s="1081"/>
      <c r="AB36" s="1081"/>
      <c r="AC36" s="1081"/>
      <c r="AD36" s="1081"/>
      <c r="AE36" s="1081"/>
      <c r="AF36" s="1081"/>
      <c r="AG36" s="1081"/>
      <c r="AH36" s="1081"/>
      <c r="AI36" s="1081"/>
      <c r="AJ36" s="1081"/>
      <c r="AK36" s="1081"/>
      <c r="AL36" s="1081"/>
      <c r="AM36" s="1081"/>
      <c r="AN36" s="1081"/>
      <c r="AO36" s="1081"/>
      <c r="AP36" s="1081"/>
      <c r="AS36" s="467"/>
      <c r="AT36" s="468"/>
    </row>
    <row r="37" spans="1:46" s="449" customFormat="1">
      <c r="A37" s="466"/>
      <c r="B37" s="466"/>
      <c r="C37" s="1081"/>
      <c r="D37" s="1081"/>
      <c r="E37" s="1081"/>
      <c r="F37" s="1081"/>
      <c r="G37" s="1081"/>
      <c r="H37" s="1081"/>
      <c r="I37" s="1081"/>
      <c r="J37" s="1081"/>
      <c r="K37" s="1081"/>
      <c r="L37" s="1081"/>
      <c r="M37" s="1081"/>
      <c r="N37" s="1081"/>
      <c r="O37" s="1081"/>
      <c r="P37" s="1081"/>
      <c r="Q37" s="1081"/>
      <c r="R37" s="1081"/>
      <c r="S37" s="1081"/>
      <c r="T37" s="1081"/>
      <c r="U37" s="1081"/>
      <c r="V37" s="1081"/>
      <c r="W37" s="1081"/>
      <c r="X37" s="1081"/>
      <c r="Y37" s="1081"/>
      <c r="Z37" s="1081"/>
      <c r="AA37" s="1081"/>
      <c r="AB37" s="1081"/>
      <c r="AC37" s="1081"/>
      <c r="AD37" s="1081"/>
      <c r="AE37" s="1081"/>
      <c r="AF37" s="1081"/>
      <c r="AG37" s="1081"/>
      <c r="AH37" s="1081"/>
      <c r="AI37" s="1081"/>
      <c r="AJ37" s="1081"/>
      <c r="AK37" s="1081"/>
      <c r="AL37" s="1081"/>
      <c r="AM37" s="1081"/>
      <c r="AN37" s="1081"/>
      <c r="AO37" s="1081"/>
      <c r="AP37" s="1081"/>
      <c r="AS37" s="467"/>
      <c r="AT37" s="468"/>
    </row>
    <row r="38" spans="1:46" s="449" customFormat="1">
      <c r="B38" s="472"/>
      <c r="C38" s="1081"/>
      <c r="D38" s="1081"/>
      <c r="E38" s="1081"/>
      <c r="F38" s="1081"/>
      <c r="G38" s="1081"/>
      <c r="H38" s="1081"/>
      <c r="I38" s="1081"/>
      <c r="J38" s="1081"/>
      <c r="K38" s="1081"/>
      <c r="L38" s="1081"/>
      <c r="M38" s="1081"/>
      <c r="N38" s="1081"/>
      <c r="O38" s="1081"/>
      <c r="P38" s="1081"/>
      <c r="Q38" s="1081"/>
      <c r="R38" s="1081"/>
      <c r="S38" s="1081"/>
      <c r="T38" s="1081"/>
      <c r="U38" s="1081"/>
      <c r="V38" s="1081"/>
      <c r="W38" s="1081"/>
      <c r="X38" s="1081"/>
      <c r="Y38" s="1081"/>
      <c r="Z38" s="1081"/>
      <c r="AA38" s="1081"/>
      <c r="AB38" s="1081"/>
      <c r="AC38" s="1081"/>
      <c r="AD38" s="1081"/>
      <c r="AE38" s="1081"/>
      <c r="AF38" s="1081"/>
      <c r="AG38" s="1081"/>
      <c r="AH38" s="1081"/>
      <c r="AI38" s="1081"/>
      <c r="AJ38" s="1081"/>
      <c r="AK38" s="1081"/>
      <c r="AL38" s="1081"/>
      <c r="AM38" s="1081"/>
      <c r="AN38" s="1081"/>
      <c r="AO38" s="1081"/>
      <c r="AP38" s="1081"/>
      <c r="AS38" s="467"/>
      <c r="AT38" s="468"/>
    </row>
    <row r="39" spans="1:46" s="449" customFormat="1">
      <c r="B39" s="472"/>
      <c r="C39" s="476"/>
      <c r="D39" s="476"/>
      <c r="E39" s="476"/>
      <c r="F39" s="476"/>
      <c r="G39" s="476"/>
      <c r="H39" s="476"/>
      <c r="I39" s="476"/>
      <c r="J39" s="476"/>
      <c r="K39" s="476"/>
      <c r="L39" s="476"/>
      <c r="M39" s="476"/>
      <c r="N39" s="476"/>
      <c r="O39" s="476"/>
      <c r="P39" s="476"/>
      <c r="Q39" s="476"/>
      <c r="R39" s="476"/>
      <c r="S39" s="476"/>
      <c r="T39" s="476"/>
      <c r="U39" s="476"/>
      <c r="V39" s="476"/>
      <c r="W39" s="476"/>
      <c r="X39" s="476"/>
      <c r="Y39" s="476"/>
      <c r="Z39" s="476"/>
      <c r="AA39" s="476"/>
      <c r="AB39" s="476"/>
      <c r="AC39" s="476"/>
      <c r="AD39" s="476"/>
      <c r="AE39" s="476"/>
      <c r="AF39" s="476"/>
      <c r="AG39" s="476"/>
      <c r="AH39" s="476"/>
      <c r="AI39" s="476"/>
      <c r="AJ39" s="476"/>
      <c r="AK39" s="476"/>
      <c r="AL39" s="476"/>
      <c r="AM39" s="476"/>
      <c r="AN39" s="476"/>
      <c r="AO39" s="476"/>
      <c r="AP39" s="476"/>
      <c r="AS39" s="467"/>
      <c r="AT39" s="468"/>
    </row>
    <row r="40" spans="1:46" s="449" customFormat="1" ht="14.1" customHeight="1">
      <c r="B40" s="472"/>
      <c r="C40" s="473"/>
      <c r="D40" s="380" t="s">
        <v>1044</v>
      </c>
      <c r="E40" s="476"/>
      <c r="F40" s="476"/>
      <c r="G40" s="476"/>
      <c r="H40" s="476"/>
      <c r="I40" s="476"/>
      <c r="J40" s="476"/>
      <c r="K40" s="476"/>
      <c r="L40" s="476"/>
      <c r="M40" s="476"/>
      <c r="N40" s="476"/>
      <c r="O40" s="476"/>
      <c r="P40" s="476"/>
      <c r="Q40" s="476"/>
      <c r="R40" s="476"/>
      <c r="S40" s="476"/>
      <c r="T40" s="476"/>
      <c r="U40" s="476"/>
      <c r="V40" s="476"/>
      <c r="W40" s="476"/>
      <c r="X40" s="476"/>
      <c r="Y40" s="476"/>
      <c r="Z40" s="476"/>
      <c r="AA40" s="476"/>
      <c r="AB40" s="476"/>
      <c r="AC40" s="476"/>
      <c r="AD40" s="476"/>
      <c r="AE40" s="476"/>
      <c r="AF40" s="476"/>
      <c r="AG40" s="476"/>
      <c r="AH40" s="476"/>
      <c r="AI40" s="476"/>
      <c r="AJ40" s="476"/>
      <c r="AK40" s="476"/>
      <c r="AL40" s="476"/>
      <c r="AM40" s="476"/>
      <c r="AN40" s="476"/>
      <c r="AO40" s="476"/>
      <c r="AP40" s="476"/>
      <c r="AS40" s="467"/>
      <c r="AT40" s="468"/>
    </row>
    <row r="41" spans="1:46" s="449" customFormat="1" ht="14.1" customHeight="1">
      <c r="B41" s="472"/>
      <c r="C41" s="473"/>
      <c r="D41" s="380" t="s">
        <v>1045</v>
      </c>
      <c r="E41" s="476"/>
      <c r="F41" s="476"/>
      <c r="G41" s="476"/>
      <c r="H41" s="476"/>
      <c r="I41" s="476"/>
      <c r="J41" s="476"/>
      <c r="K41" s="476"/>
      <c r="L41" s="476"/>
      <c r="M41" s="476"/>
      <c r="N41" s="476"/>
      <c r="O41" s="476"/>
      <c r="P41" s="476"/>
      <c r="Q41" s="476"/>
      <c r="R41" s="476"/>
      <c r="S41" s="476"/>
      <c r="T41" s="476"/>
      <c r="U41" s="476"/>
      <c r="V41" s="476"/>
      <c r="W41" s="476"/>
      <c r="X41" s="476"/>
      <c r="Y41" s="476"/>
      <c r="Z41" s="476"/>
      <c r="AA41" s="476"/>
      <c r="AB41" s="476"/>
      <c r="AC41" s="476"/>
      <c r="AD41" s="476"/>
      <c r="AE41" s="476"/>
      <c r="AF41" s="476"/>
      <c r="AG41" s="476"/>
      <c r="AH41" s="476"/>
      <c r="AI41" s="476"/>
      <c r="AJ41" s="476"/>
      <c r="AK41" s="476"/>
      <c r="AL41" s="476"/>
      <c r="AM41" s="476"/>
      <c r="AN41" s="476"/>
      <c r="AO41" s="476"/>
      <c r="AP41" s="476"/>
      <c r="AS41" s="467"/>
      <c r="AT41" s="468"/>
    </row>
    <row r="42" spans="1:46" s="449" customFormat="1" ht="14.1" customHeight="1">
      <c r="B42" s="472"/>
      <c r="C42" s="473"/>
      <c r="D42" s="380" t="s">
        <v>1046</v>
      </c>
      <c r="E42" s="476"/>
      <c r="F42" s="476"/>
      <c r="G42" s="476"/>
      <c r="H42" s="476"/>
      <c r="I42" s="476"/>
      <c r="J42" s="476"/>
      <c r="K42" s="476"/>
      <c r="L42" s="476"/>
      <c r="M42" s="476"/>
      <c r="N42" s="476"/>
      <c r="O42" s="476"/>
      <c r="P42" s="476"/>
      <c r="Q42" s="476"/>
      <c r="R42" s="476"/>
      <c r="S42" s="476"/>
      <c r="T42" s="476"/>
      <c r="U42" s="476"/>
      <c r="V42" s="476"/>
      <c r="W42" s="476"/>
      <c r="X42" s="476"/>
      <c r="Y42" s="476"/>
      <c r="Z42" s="476"/>
      <c r="AA42" s="476"/>
      <c r="AB42" s="476"/>
      <c r="AC42" s="476"/>
      <c r="AD42" s="476"/>
      <c r="AE42" s="476"/>
      <c r="AF42" s="476"/>
      <c r="AG42" s="476"/>
      <c r="AH42" s="476"/>
      <c r="AI42" s="476"/>
      <c r="AJ42" s="476"/>
      <c r="AK42" s="476"/>
      <c r="AL42" s="476"/>
      <c r="AM42" s="476"/>
      <c r="AN42" s="476"/>
      <c r="AO42" s="476"/>
      <c r="AP42" s="476"/>
      <c r="AS42" s="467"/>
      <c r="AT42" s="468"/>
    </row>
    <row r="43" spans="1:46" s="449" customFormat="1" ht="14.1" customHeight="1">
      <c r="B43" s="472"/>
      <c r="C43" s="473"/>
      <c r="D43" s="380" t="s">
        <v>1047</v>
      </c>
      <c r="E43" s="476"/>
      <c r="F43" s="476"/>
      <c r="G43" s="476"/>
      <c r="H43" s="476"/>
      <c r="I43" s="476"/>
      <c r="J43" s="476"/>
      <c r="K43" s="476"/>
      <c r="L43" s="476"/>
      <c r="M43" s="476"/>
      <c r="N43" s="476"/>
      <c r="O43" s="476"/>
      <c r="P43" s="476"/>
      <c r="Q43" s="476"/>
      <c r="R43" s="476"/>
      <c r="S43" s="476"/>
      <c r="T43" s="476"/>
      <c r="U43" s="476"/>
      <c r="V43" s="476"/>
      <c r="W43" s="476"/>
      <c r="X43" s="476"/>
      <c r="Y43" s="476"/>
      <c r="Z43" s="476"/>
      <c r="AA43" s="476"/>
      <c r="AB43" s="476"/>
      <c r="AC43" s="476"/>
      <c r="AD43" s="476"/>
      <c r="AE43" s="476"/>
      <c r="AF43" s="476"/>
      <c r="AG43" s="476"/>
      <c r="AH43" s="476"/>
      <c r="AI43" s="476"/>
      <c r="AJ43" s="476"/>
      <c r="AK43" s="476"/>
      <c r="AL43" s="476"/>
      <c r="AM43" s="476"/>
      <c r="AN43" s="476"/>
      <c r="AO43" s="476"/>
      <c r="AP43" s="476"/>
      <c r="AS43" s="467"/>
      <c r="AT43" s="468"/>
    </row>
    <row r="44" spans="1:46" s="449" customFormat="1">
      <c r="B44" s="472"/>
      <c r="C44" s="476"/>
      <c r="D44" s="476"/>
      <c r="E44" s="476"/>
      <c r="F44" s="476"/>
      <c r="G44" s="476"/>
      <c r="H44" s="476"/>
      <c r="I44" s="476"/>
      <c r="J44" s="476"/>
      <c r="K44" s="476"/>
      <c r="L44" s="476"/>
      <c r="M44" s="476"/>
      <c r="N44" s="476"/>
      <c r="O44" s="476"/>
      <c r="P44" s="476"/>
      <c r="Q44" s="476"/>
      <c r="R44" s="476"/>
      <c r="S44" s="476"/>
      <c r="T44" s="476"/>
      <c r="U44" s="476"/>
      <c r="V44" s="476"/>
      <c r="W44" s="476"/>
      <c r="X44" s="476"/>
      <c r="Y44" s="476"/>
      <c r="Z44" s="476"/>
      <c r="AA44" s="476"/>
      <c r="AB44" s="476"/>
      <c r="AC44" s="476"/>
      <c r="AD44" s="476"/>
      <c r="AE44" s="476"/>
      <c r="AF44" s="476"/>
      <c r="AG44" s="476"/>
      <c r="AH44" s="476"/>
      <c r="AI44" s="476"/>
      <c r="AJ44" s="476"/>
      <c r="AK44" s="476"/>
      <c r="AL44" s="476"/>
      <c r="AM44" s="476"/>
      <c r="AN44" s="476"/>
      <c r="AO44" s="476"/>
      <c r="AP44" s="476"/>
      <c r="AS44" s="467"/>
      <c r="AT44" s="468"/>
    </row>
    <row r="45" spans="1:46" s="449" customFormat="1">
      <c r="B45" s="1073" t="s">
        <v>1048</v>
      </c>
      <c r="C45" s="1073"/>
      <c r="D45" s="1074" t="s">
        <v>1049</v>
      </c>
      <c r="E45" s="1074"/>
      <c r="F45" s="1074"/>
      <c r="G45" s="1074"/>
      <c r="H45" s="1074"/>
      <c r="I45" s="1074"/>
      <c r="J45" s="1074"/>
      <c r="K45" s="1074"/>
      <c r="L45" s="1074"/>
      <c r="M45" s="1074"/>
      <c r="N45" s="1074"/>
      <c r="O45" s="1074"/>
      <c r="P45" s="1074"/>
      <c r="Q45" s="1074"/>
      <c r="R45" s="1074"/>
      <c r="S45" s="1074"/>
      <c r="T45" s="1074"/>
      <c r="U45" s="1074"/>
      <c r="V45" s="1074"/>
      <c r="W45" s="1074"/>
      <c r="X45" s="1074"/>
      <c r="Y45" s="1074"/>
      <c r="Z45" s="1074"/>
      <c r="AA45" s="1074"/>
      <c r="AB45" s="1074"/>
      <c r="AC45" s="1074"/>
      <c r="AD45" s="1074"/>
      <c r="AE45" s="1074"/>
      <c r="AF45" s="1074"/>
      <c r="AG45" s="1074"/>
      <c r="AH45" s="1074"/>
      <c r="AI45" s="1074"/>
      <c r="AJ45" s="1074"/>
      <c r="AK45" s="1074"/>
      <c r="AL45" s="1074"/>
      <c r="AM45" s="1074"/>
      <c r="AN45" s="1074"/>
      <c r="AO45" s="1074"/>
      <c r="AP45" s="1074"/>
      <c r="AS45" s="467"/>
      <c r="AT45" s="468"/>
    </row>
    <row r="46" spans="1:46" s="449" customFormat="1">
      <c r="B46" s="477"/>
      <c r="C46" s="477"/>
      <c r="D46" s="1074" t="s">
        <v>1050</v>
      </c>
      <c r="E46" s="1074"/>
      <c r="F46" s="1074"/>
      <c r="G46" s="1074"/>
      <c r="H46" s="1074"/>
      <c r="I46" s="1074"/>
      <c r="J46" s="1074"/>
      <c r="K46" s="1074"/>
      <c r="L46" s="1074"/>
      <c r="M46" s="1074"/>
      <c r="N46" s="1074"/>
      <c r="O46" s="1074"/>
      <c r="P46" s="1074"/>
      <c r="Q46" s="1074"/>
      <c r="R46" s="1074"/>
      <c r="S46" s="1074"/>
      <c r="T46" s="1074"/>
      <c r="U46" s="1074"/>
      <c r="V46" s="1074"/>
      <c r="W46" s="1074"/>
      <c r="X46" s="1074"/>
      <c r="Y46" s="1074"/>
      <c r="Z46" s="1074"/>
      <c r="AA46" s="1074"/>
      <c r="AB46" s="1074"/>
      <c r="AC46" s="1074"/>
      <c r="AD46" s="1074"/>
      <c r="AE46" s="1074"/>
      <c r="AF46" s="1074"/>
      <c r="AG46" s="1074"/>
      <c r="AH46" s="1074"/>
      <c r="AI46" s="1074"/>
      <c r="AJ46" s="1074"/>
      <c r="AK46" s="1074"/>
      <c r="AL46" s="1074"/>
      <c r="AM46" s="1074"/>
      <c r="AN46" s="1074"/>
      <c r="AO46" s="1074"/>
      <c r="AP46" s="1074"/>
      <c r="AS46" s="467"/>
      <c r="AT46" s="468"/>
    </row>
    <row r="47" spans="1:46" s="449" customFormat="1" ht="30.6" customHeight="1">
      <c r="B47" s="472"/>
      <c r="D47" s="1077" t="s">
        <v>1035</v>
      </c>
      <c r="E47" s="1077"/>
      <c r="F47" s="1077"/>
      <c r="G47" s="1077"/>
      <c r="H47" s="1077"/>
      <c r="I47" s="1077"/>
      <c r="J47" s="1077"/>
      <c r="K47" s="1077"/>
      <c r="L47" s="1077"/>
      <c r="M47" s="1077"/>
      <c r="N47" s="1077"/>
      <c r="O47" s="1077"/>
      <c r="P47" s="1077"/>
      <c r="Q47" s="1077"/>
      <c r="R47" s="1077"/>
      <c r="S47" s="1077"/>
      <c r="T47" s="1077"/>
      <c r="U47" s="1077"/>
      <c r="V47" s="1077"/>
      <c r="W47" s="1077"/>
      <c r="X47" s="1077"/>
      <c r="Y47" s="1077"/>
      <c r="Z47" s="1077"/>
      <c r="AA47" s="1077"/>
      <c r="AB47" s="1077"/>
      <c r="AC47" s="1077"/>
      <c r="AD47" s="1077"/>
      <c r="AE47" s="1077"/>
      <c r="AF47" s="1077"/>
      <c r="AG47" s="1077"/>
      <c r="AH47" s="1077"/>
      <c r="AI47" s="1077"/>
      <c r="AJ47" s="1077"/>
      <c r="AK47" s="1077"/>
      <c r="AL47" s="1077"/>
      <c r="AM47" s="1077"/>
      <c r="AN47" s="1077"/>
      <c r="AO47" s="1077"/>
      <c r="AP47" s="1077"/>
      <c r="AS47" s="467"/>
      <c r="AT47" s="468"/>
    </row>
    <row r="49" spans="1:44" ht="14.25" thickBot="1">
      <c r="AJ49" s="450"/>
    </row>
    <row r="50" spans="1:44" ht="26.65" hidden="1" customHeight="1" thickTop="1">
      <c r="A50" s="451" t="s">
        <v>1051</v>
      </c>
      <c r="B50" s="452"/>
      <c r="C50" s="453"/>
      <c r="D50" s="453"/>
      <c r="E50" s="453"/>
      <c r="F50" s="453"/>
      <c r="G50" s="453"/>
      <c r="H50" s="453"/>
      <c r="I50" s="453"/>
      <c r="J50" s="453"/>
      <c r="K50" s="453"/>
      <c r="L50" s="453"/>
      <c r="M50" s="453"/>
      <c r="N50" s="453"/>
      <c r="O50" s="453"/>
      <c r="P50" s="453"/>
      <c r="Q50" s="453"/>
      <c r="R50" s="453"/>
      <c r="S50" s="453"/>
      <c r="T50" s="453"/>
      <c r="U50" s="453"/>
      <c r="V50" s="453"/>
      <c r="W50" s="453"/>
      <c r="X50" s="453"/>
      <c r="Y50" s="453"/>
      <c r="Z50" s="453"/>
      <c r="AA50" s="453"/>
      <c r="AB50" s="453"/>
      <c r="AC50" s="453"/>
      <c r="AD50" s="453"/>
      <c r="AE50" s="453"/>
      <c r="AF50" s="453"/>
      <c r="AG50" s="453"/>
      <c r="AH50" s="453"/>
      <c r="AI50" s="453"/>
      <c r="AK50" s="454"/>
      <c r="AL50" s="455" t="s">
        <v>1052</v>
      </c>
      <c r="AM50" s="454"/>
      <c r="AN50" s="454"/>
      <c r="AO50" s="454"/>
      <c r="AP50" s="455" t="s">
        <v>1053</v>
      </c>
      <c r="AQ50" s="454"/>
      <c r="AR50" s="456"/>
    </row>
    <row r="51" spans="1:44" ht="18" hidden="1" customHeight="1">
      <c r="A51" s="1082" t="s">
        <v>1054</v>
      </c>
      <c r="B51" s="1083"/>
      <c r="C51" s="1083"/>
      <c r="D51" s="1083"/>
      <c r="E51" s="1084"/>
      <c r="F51" s="1085"/>
      <c r="G51" s="1086"/>
      <c r="H51" s="1085"/>
      <c r="I51" s="1086"/>
      <c r="J51" s="1085"/>
      <c r="K51" s="1086"/>
      <c r="L51" s="1085"/>
      <c r="M51" s="1086"/>
      <c r="N51" s="1085"/>
      <c r="O51" s="1086"/>
      <c r="P51" s="1085"/>
      <c r="Q51" s="1086"/>
      <c r="S51" s="1083" t="s">
        <v>1055</v>
      </c>
      <c r="T51" s="1084"/>
      <c r="U51" s="1085"/>
      <c r="V51" s="1086"/>
      <c r="X51" s="1083" t="s">
        <v>1056</v>
      </c>
      <c r="Y51" s="1083"/>
      <c r="Z51" s="1083"/>
      <c r="AA51" s="1084"/>
      <c r="AB51" s="1093"/>
      <c r="AC51" s="1094"/>
      <c r="AD51" s="1094"/>
      <c r="AE51" s="1094"/>
      <c r="AF51" s="1094"/>
      <c r="AG51" s="1094"/>
      <c r="AH51" s="1095"/>
      <c r="AK51" s="1096"/>
      <c r="AL51" s="1097"/>
      <c r="AM51" s="1098"/>
      <c r="AN51" s="457"/>
      <c r="AO51" s="1087"/>
      <c r="AP51" s="1088"/>
      <c r="AQ51" s="1089"/>
      <c r="AR51" s="458"/>
    </row>
    <row r="52" spans="1:44" ht="18" hidden="1" customHeight="1">
      <c r="A52" s="1082" t="s">
        <v>1057</v>
      </c>
      <c r="B52" s="1083"/>
      <c r="C52" s="1083"/>
      <c r="D52" s="1083"/>
      <c r="E52" s="1084"/>
      <c r="F52" s="1085"/>
      <c r="G52" s="1086"/>
      <c r="H52" s="1085"/>
      <c r="I52" s="1086"/>
      <c r="J52" s="1085"/>
      <c r="K52" s="1086"/>
      <c r="L52" s="1085"/>
      <c r="M52" s="1086"/>
      <c r="N52" s="1085"/>
      <c r="O52" s="1086"/>
      <c r="P52" s="1085"/>
      <c r="Q52" s="1086"/>
      <c r="S52" s="1083" t="s">
        <v>1058</v>
      </c>
      <c r="T52" s="1084"/>
      <c r="U52" s="1085"/>
      <c r="V52" s="1086"/>
      <c r="X52" s="1102" t="s">
        <v>1059</v>
      </c>
      <c r="Y52" s="1102"/>
      <c r="Z52" s="1102"/>
      <c r="AA52" s="1103"/>
      <c r="AB52" s="1093"/>
      <c r="AC52" s="1094"/>
      <c r="AD52" s="1094"/>
      <c r="AE52" s="1094"/>
      <c r="AF52" s="1094"/>
      <c r="AG52" s="1094"/>
      <c r="AH52" s="1095"/>
      <c r="AK52" s="1099"/>
      <c r="AL52" s="1100"/>
      <c r="AM52" s="1101"/>
      <c r="AN52" s="457"/>
      <c r="AO52" s="1090"/>
      <c r="AP52" s="1091"/>
      <c r="AQ52" s="1092"/>
      <c r="AR52" s="458"/>
    </row>
    <row r="53" spans="1:44" ht="15" hidden="1" thickTop="1" thickBot="1">
      <c r="A53" s="459"/>
      <c r="B53" s="460"/>
      <c r="C53" s="450"/>
      <c r="D53" s="450"/>
      <c r="E53" s="450"/>
      <c r="F53" s="450"/>
      <c r="G53" s="461"/>
      <c r="H53" s="461"/>
      <c r="I53" s="450"/>
      <c r="J53" s="450"/>
      <c r="K53" s="450"/>
      <c r="L53" s="450"/>
      <c r="M53" s="450"/>
      <c r="N53" s="450"/>
      <c r="O53" s="450"/>
      <c r="P53" s="450"/>
      <c r="Q53" s="450"/>
      <c r="R53" s="450"/>
      <c r="S53" s="450"/>
      <c r="T53" s="450"/>
      <c r="U53" s="450"/>
      <c r="V53" s="450"/>
      <c r="W53" s="450"/>
      <c r="X53" s="450"/>
      <c r="Y53" s="450"/>
      <c r="Z53" s="450"/>
      <c r="AA53" s="450"/>
      <c r="AB53" s="450"/>
      <c r="AC53" s="450"/>
      <c r="AD53" s="450"/>
      <c r="AE53" s="450"/>
      <c r="AF53" s="450"/>
      <c r="AG53" s="450"/>
      <c r="AH53" s="450"/>
      <c r="AI53" s="450"/>
      <c r="AJ53" s="450"/>
      <c r="AK53" s="450"/>
      <c r="AL53" s="450"/>
      <c r="AM53" s="450"/>
      <c r="AN53" s="462"/>
      <c r="AO53" s="462"/>
      <c r="AP53" s="462"/>
      <c r="AQ53" s="462"/>
      <c r="AR53" s="463"/>
    </row>
    <row r="54" spans="1:44" ht="14.25" hidden="1" thickTop="1">
      <c r="A54" s="453"/>
      <c r="B54" s="452"/>
      <c r="C54" s="453"/>
      <c r="D54" s="453"/>
      <c r="E54" s="453"/>
      <c r="F54" s="453"/>
      <c r="G54" s="453"/>
      <c r="H54" s="453"/>
      <c r="I54" s="453"/>
      <c r="J54" s="453"/>
      <c r="K54" s="453"/>
      <c r="L54" s="453"/>
      <c r="M54" s="453"/>
      <c r="N54" s="453"/>
      <c r="O54" s="453"/>
      <c r="P54" s="453"/>
      <c r="Q54" s="453"/>
      <c r="R54" s="453"/>
      <c r="S54" s="453"/>
      <c r="T54" s="453"/>
      <c r="U54" s="453"/>
      <c r="V54" s="453"/>
      <c r="W54" s="453"/>
      <c r="X54" s="453"/>
      <c r="Y54" s="453"/>
      <c r="Z54" s="453"/>
      <c r="AA54" s="453"/>
      <c r="AB54" s="453"/>
      <c r="AC54" s="453"/>
      <c r="AD54" s="453"/>
      <c r="AE54" s="453"/>
      <c r="AF54" s="453"/>
      <c r="AG54" s="453"/>
      <c r="AH54" s="453"/>
      <c r="AI54" s="453"/>
      <c r="AJ54" s="453"/>
      <c r="AK54" s="453"/>
      <c r="AL54" s="453"/>
      <c r="AM54" s="453"/>
      <c r="AN54" s="464"/>
      <c r="AO54" s="464"/>
      <c r="AP54" s="464"/>
      <c r="AQ54" s="464"/>
      <c r="AR54" s="465" t="s">
        <v>1060</v>
      </c>
    </row>
    <row r="55" spans="1:44" ht="14.25" hidden="1" thickTop="1"/>
    <row r="56" spans="1:44" ht="14.25" hidden="1" thickTop="1"/>
    <row r="57" spans="1:44" ht="14.25" hidden="1" thickTop="1"/>
    <row r="58" spans="1:44" ht="14.25" hidden="1" thickTop="1"/>
    <row r="59" spans="1:44" ht="14.25" hidden="1" thickTop="1"/>
    <row r="60" spans="1:44" ht="14.25" hidden="1" thickTop="1"/>
    <row r="61" spans="1:44" ht="14.25" hidden="1" thickTop="1"/>
    <row r="62" spans="1:44" ht="14.25" thickTop="1"/>
  </sheetData>
  <mergeCells count="45">
    <mergeCell ref="N52:O52"/>
    <mergeCell ref="P52:Q52"/>
    <mergeCell ref="S52:T52"/>
    <mergeCell ref="U52:V52"/>
    <mergeCell ref="X52:AA52"/>
    <mergeCell ref="AB52:AH52"/>
    <mergeCell ref="U51:V51"/>
    <mergeCell ref="X51:AA51"/>
    <mergeCell ref="AB51:AH51"/>
    <mergeCell ref="AK51:AM52"/>
    <mergeCell ref="D46:AP46"/>
    <mergeCell ref="D47:AP47"/>
    <mergeCell ref="A51:E51"/>
    <mergeCell ref="F51:G51"/>
    <mergeCell ref="H51:I51"/>
    <mergeCell ref="J51:K51"/>
    <mergeCell ref="L51:M51"/>
    <mergeCell ref="N51:O51"/>
    <mergeCell ref="P51:Q51"/>
    <mergeCell ref="S51:T51"/>
    <mergeCell ref="AO51:AQ52"/>
    <mergeCell ref="A52:E52"/>
    <mergeCell ref="F52:G52"/>
    <mergeCell ref="H52:I52"/>
    <mergeCell ref="J52:K52"/>
    <mergeCell ref="L52:M52"/>
    <mergeCell ref="B45:C45"/>
    <mergeCell ref="D45:AP45"/>
    <mergeCell ref="A12:B12"/>
    <mergeCell ref="D15:AR15"/>
    <mergeCell ref="D16:AQ16"/>
    <mergeCell ref="D18:AP18"/>
    <mergeCell ref="A20:B20"/>
    <mergeCell ref="C20:AP20"/>
    <mergeCell ref="J29:AP29"/>
    <mergeCell ref="AB32:AN32"/>
    <mergeCell ref="D33:AP33"/>
    <mergeCell ref="A35:B35"/>
    <mergeCell ref="C35:AP38"/>
    <mergeCell ref="A2:AR2"/>
    <mergeCell ref="B4:AQ4"/>
    <mergeCell ref="A6:B6"/>
    <mergeCell ref="D10:O10"/>
    <mergeCell ref="P10:X10"/>
    <mergeCell ref="AE10:AM10"/>
  </mergeCells>
  <phoneticPr fontId="1"/>
  <dataValidations count="5">
    <dataValidation type="list" allowBlank="1" showInputMessage="1" showErrorMessage="1" sqref="C14:C17" xr:uid="{5582EF28-F83D-42B5-8EF5-1CFD17C73B2B}">
      <formula1>$AT$14:$AT$17</formula1>
    </dataValidation>
    <dataValidation type="list" allowBlank="1" showInputMessage="1" sqref="AB52:AH52" xr:uid="{F2D23DF9-F0BC-496F-A3AA-9FB2E4842F43}">
      <formula1>"実績なし（初利用）,11年以上実績なし,10年以内に実績あり"</formula1>
    </dataValidation>
    <dataValidation type="list" allowBlank="1" showInputMessage="1" showErrorMessage="1" sqref="U51:V51" xr:uid="{AD6E37E8-D42A-4472-B869-625BB0E32908}">
      <formula1>"A,6,U,T,3,4"</formula1>
    </dataValidation>
    <dataValidation type="list" allowBlank="1" showInputMessage="1" sqref="AB51:AH51" xr:uid="{D5A9EABA-3237-444A-BEDC-D51B1D61ECB1}">
      <formula1>"中堅・中小企業,大企業,みなし大企業"</formula1>
    </dataValidation>
    <dataValidation type="list" allowBlank="1" showInputMessage="1" showErrorMessage="1" sqref="Z8:Z10 C40:C43 O8:O9 C8:C10 G23:G24 C22 I25:I28 C31:C32" xr:uid="{B05D2D43-40D1-4E99-A784-BA74244A5F8B}">
      <formula1>"✓"</formula1>
    </dataValidation>
  </dataValidations>
  <printOptions horizontalCentered="1"/>
  <pageMargins left="0.39370078740157483" right="0.39370078740157483" top="0.47244094488188981" bottom="0.19685039370078741" header="0.11811023622047245" footer="0.11811023622047245"/>
  <pageSetup paperSize="9" fitToHeight="4" orientation="portrait" r:id="rId1"/>
  <headerFooter>
    <oddHeader>&amp;L&amp;"ＭＳ Ｐ明朝,標準"&amp;10技術協力活用型・新興国市場開拓事業（研修・専門家派遣・寄附講座開設事業）　</oddHeader>
    <oddFooter>&amp;C&amp;P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9E717-2A9A-4693-917B-86591D584A2D}">
  <sheetPr codeName="Sheet9">
    <tabColor theme="0" tint="-0.499984740745262"/>
  </sheetPr>
  <dimension ref="A1:AK3"/>
  <sheetViews>
    <sheetView topLeftCell="AF1" workbookViewId="0">
      <selection activeCell="AL36" sqref="AL36"/>
    </sheetView>
  </sheetViews>
  <sheetFormatPr defaultColWidth="9.875" defaultRowHeight="10.5"/>
  <cols>
    <col min="1" max="16384" width="9.875" style="483"/>
  </cols>
  <sheetData>
    <row r="1" spans="1:37" s="479" customFormat="1" ht="43.5" customHeight="1">
      <c r="A1" s="1105" t="s">
        <v>1066</v>
      </c>
      <c r="B1" s="1106"/>
      <c r="C1" s="1106"/>
      <c r="D1" s="1106"/>
      <c r="E1" s="1106"/>
      <c r="F1" s="1106"/>
      <c r="G1" s="1104" t="s">
        <v>1067</v>
      </c>
      <c r="H1" s="1104"/>
      <c r="I1" s="1104"/>
      <c r="J1" s="1104"/>
      <c r="K1" s="1104"/>
      <c r="L1" s="1104"/>
      <c r="M1" s="1104"/>
      <c r="N1" s="1104"/>
      <c r="O1" s="1104"/>
      <c r="P1" s="1104"/>
      <c r="Q1" s="1107" t="s">
        <v>1068</v>
      </c>
      <c r="R1" s="1108"/>
      <c r="S1" s="1108"/>
      <c r="T1" s="1108"/>
      <c r="U1" s="1109"/>
      <c r="V1" s="1104" t="s">
        <v>1069</v>
      </c>
      <c r="W1" s="1104"/>
      <c r="X1" s="1104"/>
      <c r="Y1" s="1104"/>
      <c r="Z1" s="1104" t="s">
        <v>1070</v>
      </c>
      <c r="AA1" s="1104"/>
      <c r="AB1" s="1104" t="s">
        <v>1064</v>
      </c>
      <c r="AC1" s="1104"/>
      <c r="AD1" s="1104"/>
      <c r="AE1" s="1104"/>
      <c r="AF1" s="1104"/>
      <c r="AG1" s="1104" t="s">
        <v>1071</v>
      </c>
      <c r="AH1" s="1104"/>
      <c r="AI1" s="1104"/>
      <c r="AJ1" s="1104"/>
      <c r="AK1" s="478" t="s">
        <v>1072</v>
      </c>
    </row>
    <row r="2" spans="1:37" s="479" customFormat="1" ht="73.5">
      <c r="A2" s="480" t="s">
        <v>1073</v>
      </c>
      <c r="B2" s="480" t="s">
        <v>1074</v>
      </c>
      <c r="C2" s="480" t="s">
        <v>1075</v>
      </c>
      <c r="D2" s="480" t="s">
        <v>1076</v>
      </c>
      <c r="E2" s="480" t="s">
        <v>911</v>
      </c>
      <c r="F2" s="480" t="s">
        <v>1077</v>
      </c>
      <c r="G2" s="478" t="s">
        <v>1078</v>
      </c>
      <c r="H2" s="478" t="s">
        <v>1022</v>
      </c>
      <c r="I2" s="478" t="s">
        <v>1079</v>
      </c>
      <c r="J2" s="478" t="s">
        <v>1080</v>
      </c>
      <c r="K2" s="478" t="s">
        <v>1081</v>
      </c>
      <c r="L2" s="478" t="s">
        <v>1082</v>
      </c>
      <c r="M2" s="478" t="s">
        <v>1083</v>
      </c>
      <c r="N2" s="478" t="s">
        <v>1084</v>
      </c>
      <c r="O2" s="478" t="s">
        <v>1085</v>
      </c>
      <c r="P2" s="478" t="s">
        <v>1086</v>
      </c>
      <c r="Q2" s="478" t="s">
        <v>1031</v>
      </c>
      <c r="R2" s="478" t="s">
        <v>1087</v>
      </c>
      <c r="S2" s="478" t="s">
        <v>1033</v>
      </c>
      <c r="T2" s="478" t="s">
        <v>1034</v>
      </c>
      <c r="U2" s="478" t="s">
        <v>1086</v>
      </c>
      <c r="V2" s="478" t="s">
        <v>1088</v>
      </c>
      <c r="W2" s="478" t="s">
        <v>1042</v>
      </c>
      <c r="X2" s="478" t="s">
        <v>1085</v>
      </c>
      <c r="Y2" s="478" t="s">
        <v>1086</v>
      </c>
      <c r="Z2" s="478" t="s">
        <v>1089</v>
      </c>
      <c r="AA2" s="478" t="s">
        <v>1090</v>
      </c>
      <c r="AB2" s="481" t="s">
        <v>1091</v>
      </c>
      <c r="AC2" s="481" t="s">
        <v>1092</v>
      </c>
      <c r="AD2" s="481" t="s">
        <v>1093</v>
      </c>
      <c r="AE2" s="481" t="s">
        <v>1094</v>
      </c>
      <c r="AF2" s="481" t="s">
        <v>1095</v>
      </c>
      <c r="AG2" s="478" t="s">
        <v>1044</v>
      </c>
      <c r="AH2" s="478" t="s">
        <v>1045</v>
      </c>
      <c r="AI2" s="478" t="s">
        <v>1046</v>
      </c>
      <c r="AJ2" s="478" t="s">
        <v>1047</v>
      </c>
      <c r="AK2" s="478" t="s">
        <v>871</v>
      </c>
    </row>
    <row r="3" spans="1:37" ht="16.5" customHeight="1">
      <c r="A3" s="482" t="str">
        <f>①海外研修実施希望申込書!$D$7</f>
        <v>技術協力活用型・新興国市場開拓事業（研修・専門家派遣・寄附講座開設事業）</v>
      </c>
      <c r="B3" s="482">
        <f>①海外研修実施希望申込書!$D$8</f>
        <v>0</v>
      </c>
      <c r="C3" s="482">
        <f>①海外研修実施希望申込書!$J$7</f>
        <v>0</v>
      </c>
      <c r="D3" s="482">
        <f>①海外研修実施希望申込書!$K$7</f>
        <v>0</v>
      </c>
      <c r="E3" s="482" t="str">
        <f>①海外研修実施希望申込書!$F$11</f>
        <v>株式会社AOTS</v>
      </c>
      <c r="F3" s="482" t="str">
        <f>①海外研修実施希望申込書!$E$27</f>
        <v>インドネシア・ジャカルタ</v>
      </c>
      <c r="G3" s="482">
        <f>アンケート!$C$8</f>
        <v>0</v>
      </c>
      <c r="H3" s="482">
        <f>アンケート!$O$8</f>
        <v>0</v>
      </c>
      <c r="I3" s="482">
        <f>アンケート!$Z$8</f>
        <v>0</v>
      </c>
      <c r="J3" s="482">
        <f>アンケート!$C$9</f>
        <v>0</v>
      </c>
      <c r="K3" s="482">
        <f>アンケート!$O$9</f>
        <v>0</v>
      </c>
      <c r="L3" s="482">
        <f>アンケート!$Z$9</f>
        <v>0</v>
      </c>
      <c r="M3" s="482">
        <f>アンケート!$C$10</f>
        <v>0</v>
      </c>
      <c r="N3" s="482">
        <f>アンケート!$P$10</f>
        <v>0</v>
      </c>
      <c r="O3" s="482">
        <f>アンケート!$Z$10</f>
        <v>0</v>
      </c>
      <c r="P3" s="482">
        <f>アンケート!$AE$10</f>
        <v>0</v>
      </c>
      <c r="Q3" s="482">
        <f>アンケート!$C$14</f>
        <v>0</v>
      </c>
      <c r="R3" s="482">
        <f>アンケート!$C$15</f>
        <v>0</v>
      </c>
      <c r="S3" s="482">
        <f>アンケート!$C$16</f>
        <v>0</v>
      </c>
      <c r="T3" s="482">
        <f>アンケート!$C$17</f>
        <v>0</v>
      </c>
      <c r="U3" s="482" t="str">
        <f>アンケート!$D$18</f>
        <v>（　　　）</v>
      </c>
      <c r="V3" s="482">
        <f>アンケート!$C$22</f>
        <v>0</v>
      </c>
      <c r="W3" s="482">
        <f>アンケート!$C$31</f>
        <v>0</v>
      </c>
      <c r="X3" s="482">
        <f>アンケート!$C$32</f>
        <v>0</v>
      </c>
      <c r="Y3" s="482" t="str">
        <f>アンケート!$D$33</f>
        <v>（　　　）</v>
      </c>
      <c r="Z3" s="482">
        <f>アンケート!$G$23</f>
        <v>0</v>
      </c>
      <c r="AA3" s="482">
        <f>アンケート!$G$24</f>
        <v>0</v>
      </c>
      <c r="AB3" s="482">
        <f>アンケート!$I$25</f>
        <v>0</v>
      </c>
      <c r="AC3" s="482">
        <f>アンケート!$I$26</f>
        <v>0</v>
      </c>
      <c r="AD3" s="482">
        <f>アンケート!$I$27</f>
        <v>0</v>
      </c>
      <c r="AE3" s="482">
        <f>アンケート!$I$28</f>
        <v>0</v>
      </c>
      <c r="AF3" s="482" t="str">
        <f>アンケート!$J$29</f>
        <v>（　　　）</v>
      </c>
      <c r="AG3" s="482">
        <f>アンケート!$C$40</f>
        <v>0</v>
      </c>
      <c r="AH3" s="482">
        <f>アンケート!$C$41</f>
        <v>0</v>
      </c>
      <c r="AI3" s="482">
        <f>アンケート!$C$42</f>
        <v>0</v>
      </c>
      <c r="AJ3" s="482">
        <f>アンケート!$C$43</f>
        <v>0</v>
      </c>
      <c r="AK3" s="482" t="str">
        <f>アンケート!$D$47</f>
        <v>（　　　）</v>
      </c>
    </row>
  </sheetData>
  <mergeCells count="7">
    <mergeCell ref="AG1:AJ1"/>
    <mergeCell ref="A1:F1"/>
    <mergeCell ref="G1:P1"/>
    <mergeCell ref="Q1:U1"/>
    <mergeCell ref="V1:Y1"/>
    <mergeCell ref="Z1:AA1"/>
    <mergeCell ref="AB1:AF1"/>
  </mergeCells>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54</vt:i4>
      </vt:variant>
      <vt:variant>
        <vt:lpstr>名前付き一覧</vt:lpstr>
      </vt:variant>
      <vt:variant>
        <vt:i4>49</vt:i4>
      </vt:variant>
    </vt:vector>
  </HeadingPairs>
  <TitlesOfParts>
    <vt:vector size="103" baseType="lpstr">
      <vt:lpstr>シート一覧 </vt:lpstr>
      <vt:lpstr>①海外研修実施希望申込書</vt:lpstr>
      <vt:lpstr>①-b 【ゼロエミ】 低炭素技術説明書(プロセス・FA)</vt:lpstr>
      <vt:lpstr>①-b 【ゼロエミ】低炭素技術説明書(省エネ機器)</vt:lpstr>
      <vt:lpstr>②海外研修日程案 </vt:lpstr>
      <vt:lpstr>②海外研修日程案  (記入例)</vt:lpstr>
      <vt:lpstr>②-b【三国型実務】日程表案</vt:lpstr>
      <vt:lpstr>アンケート</vt:lpstr>
      <vt:lpstr>【非表示】アンケート集計</vt:lpstr>
      <vt:lpstr>③海外研修実施申請書</vt:lpstr>
      <vt:lpstr>④申告書（新興国）</vt:lpstr>
      <vt:lpstr>④申告書（ゼロエミ）</vt:lpstr>
      <vt:lpstr>⑤海外研修実施計画の概要（新興国）</vt:lpstr>
      <vt:lpstr>⑤海外研修実施計画の概要 (ゼロエミ)</vt:lpstr>
      <vt:lpstr>【非表示】審査会用</vt:lpstr>
      <vt:lpstr>【非表示】審査結果通知書</vt:lpstr>
      <vt:lpstr>【非表示】データ（集計用）</vt:lpstr>
      <vt:lpstr>【非表示】METI一覧転記用</vt:lpstr>
      <vt:lpstr>【非表示】緊急連絡先リスト</vt:lpstr>
      <vt:lpstr>⑥講師・管理員略歴書</vt:lpstr>
      <vt:lpstr>⑦通訳略歴書</vt:lpstr>
      <vt:lpstr>⑧海外研修実施予算概算</vt:lpstr>
      <vt:lpstr>⑨個人情報の取り扱いについて</vt:lpstr>
      <vt:lpstr>⑩研修生名簿 (確定)</vt:lpstr>
      <vt:lpstr>⑩-1出張業務日程表、緊急連絡先（1人目）</vt:lpstr>
      <vt:lpstr>⑩-1出張業務日程表、緊急連絡先（2人目）</vt:lpstr>
      <vt:lpstr>⑩-1出張業務日程表、緊急連絡先（3人目）</vt:lpstr>
      <vt:lpstr>⑩-1出張業務日程表、緊急連絡先（4人目）</vt:lpstr>
      <vt:lpstr>⑩-1出張業務日程表、緊急連絡先（5人目）</vt:lpstr>
      <vt:lpstr>⑩-1出張業務日程表、緊急連絡先（6人目）</vt:lpstr>
      <vt:lpstr>⑪審査承認内容に関する変更申請書</vt:lpstr>
      <vt:lpstr>⑫海外研修完了報告及び精算払請求書</vt:lpstr>
      <vt:lpstr>⑬費用入力シート</vt:lpstr>
      <vt:lpstr>⑬費用入力 例</vt:lpstr>
      <vt:lpstr>非表示</vt:lpstr>
      <vt:lpstr>⑭海外研修実施費実績額並びに精算払請求金額の算出内訳</vt:lpstr>
      <vt:lpstr>⑭-b（日本円以外の精算)</vt:lpstr>
      <vt:lpstr>⑮海外研修実施結果（報告書）</vt:lpstr>
      <vt:lpstr>⑯研修生名簿（実績）</vt:lpstr>
      <vt:lpstr>⑰海外研修実績日程表　</vt:lpstr>
      <vt:lpstr>⑰-b【三国型実務】実績日程表</vt:lpstr>
      <vt:lpstr>⑱出張業務日程表、滞在費（実績）（1人目）</vt:lpstr>
      <vt:lpstr>⑱出張業務日程表、滞在費（実績）（2人目）</vt:lpstr>
      <vt:lpstr>⑱出張業務日程表、滞在費（実績）（3人目）</vt:lpstr>
      <vt:lpstr>⑱出張業務日程表、滞在費（実績）（4人目）</vt:lpstr>
      <vt:lpstr>⑱出張業務日程表、滞在費（実績）（5人目）</vt:lpstr>
      <vt:lpstr>⑱出張業務日程表、滞在費（実績）（6人目）</vt:lpstr>
      <vt:lpstr>⑲参加者出欠確認表</vt:lpstr>
      <vt:lpstr>⑳参加者日当領収書</vt:lpstr>
      <vt:lpstr>㉑研修協力謝金請求書</vt:lpstr>
      <vt:lpstr>㉒研修協力謝金領収書</vt:lpstr>
      <vt:lpstr>㉓遠隔地からの参加者のための宿泊費等明細</vt:lpstr>
      <vt:lpstr>㉔振込先口座届</vt:lpstr>
      <vt:lpstr>㉔-b振込先口座届（日本以外）</vt:lpstr>
      <vt:lpstr>【非表示】METI一覧転記用!Print_Area</vt:lpstr>
      <vt:lpstr>【非表示】審査会用!Print_Area</vt:lpstr>
      <vt:lpstr>【非表示】審査結果通知書!Print_Area</vt:lpstr>
      <vt:lpstr>'①-b 【ゼロエミ】 低炭素技術説明書(プロセス・FA)'!Print_Area</vt:lpstr>
      <vt:lpstr>'①-b 【ゼロエミ】低炭素技術説明書(省エネ機器)'!Print_Area</vt:lpstr>
      <vt:lpstr>①海外研修実施希望申込書!Print_Area</vt:lpstr>
      <vt:lpstr>'②-b【三国型実務】日程表案'!Print_Area</vt:lpstr>
      <vt:lpstr>'②海外研修日程案 '!Print_Area</vt:lpstr>
      <vt:lpstr>'②海外研修日程案  (記入例)'!Print_Area</vt:lpstr>
      <vt:lpstr>③海外研修実施申請書!Print_Area</vt:lpstr>
      <vt:lpstr>'④申告書（ゼロエミ）'!Print_Area</vt:lpstr>
      <vt:lpstr>'④申告書（新興国）'!Print_Area</vt:lpstr>
      <vt:lpstr>'⑤海外研修実施計画の概要 (ゼロエミ)'!Print_Area</vt:lpstr>
      <vt:lpstr>'⑤海外研修実施計画の概要（新興国）'!Print_Area</vt:lpstr>
      <vt:lpstr>⑥講師・管理員略歴書!Print_Area</vt:lpstr>
      <vt:lpstr>⑦通訳略歴書!Print_Area</vt:lpstr>
      <vt:lpstr>⑧海外研修実施予算概算!Print_Area</vt:lpstr>
      <vt:lpstr>⑨個人情報の取り扱いについて!Print_Area</vt:lpstr>
      <vt:lpstr>'⑩-1出張業務日程表、緊急連絡先（1人目）'!Print_Area</vt:lpstr>
      <vt:lpstr>'⑩-1出張業務日程表、緊急連絡先（2人目）'!Print_Area</vt:lpstr>
      <vt:lpstr>'⑩-1出張業務日程表、緊急連絡先（3人目）'!Print_Area</vt:lpstr>
      <vt:lpstr>'⑩-1出張業務日程表、緊急連絡先（4人目）'!Print_Area</vt:lpstr>
      <vt:lpstr>'⑩-1出張業務日程表、緊急連絡先（5人目）'!Print_Area</vt:lpstr>
      <vt:lpstr>'⑩-1出張業務日程表、緊急連絡先（6人目）'!Print_Area</vt:lpstr>
      <vt:lpstr>'⑩研修生名簿 (確定)'!Print_Area</vt:lpstr>
      <vt:lpstr>⑪審査承認内容に関する変更申請書!Print_Area</vt:lpstr>
      <vt:lpstr>⑫海外研修完了報告及び精算払請求書!Print_Area</vt:lpstr>
      <vt:lpstr>⑬費用入力シート!Print_Area</vt:lpstr>
      <vt:lpstr>'⑭-b（日本円以外の精算)'!Print_Area</vt:lpstr>
      <vt:lpstr>⑭海外研修実施費実績額並びに精算払請求金額の算出内訳!Print_Area</vt:lpstr>
      <vt:lpstr>'⑮海外研修実施結果（報告書）'!Print_Area</vt:lpstr>
      <vt:lpstr>'⑯研修生名簿（実績）'!Print_Area</vt:lpstr>
      <vt:lpstr>'⑰-b【三国型実務】実績日程表'!Print_Area</vt:lpstr>
      <vt:lpstr>'⑰海外研修実績日程表　'!Print_Area</vt:lpstr>
      <vt:lpstr>'⑱出張業務日程表、滞在費（実績）（1人目）'!Print_Area</vt:lpstr>
      <vt:lpstr>'⑱出張業務日程表、滞在費（実績）（2人目）'!Print_Area</vt:lpstr>
      <vt:lpstr>'⑱出張業務日程表、滞在費（実績）（3人目）'!Print_Area</vt:lpstr>
      <vt:lpstr>'⑱出張業務日程表、滞在費（実績）（4人目）'!Print_Area</vt:lpstr>
      <vt:lpstr>'⑱出張業務日程表、滞在費（実績）（5人目）'!Print_Area</vt:lpstr>
      <vt:lpstr>'⑱出張業務日程表、滞在費（実績）（6人目）'!Print_Area</vt:lpstr>
      <vt:lpstr>⑲参加者出欠確認表!Print_Area</vt:lpstr>
      <vt:lpstr>⑳参加者日当領収書!Print_Area</vt:lpstr>
      <vt:lpstr>'㉑研修協力謝金請求書'!Print_Area</vt:lpstr>
      <vt:lpstr>'㉒研修協力謝金領収書'!Print_Area</vt:lpstr>
      <vt:lpstr>'㉓遠隔地からの参加者のための宿泊費等明細'!Print_Area</vt:lpstr>
      <vt:lpstr>'㉔-b振込先口座届（日本以外）'!Print_Area</vt:lpstr>
      <vt:lpstr>'㉔振込先口座届'!Print_Area</vt:lpstr>
      <vt:lpstr>アンケート!Print_Area</vt:lpstr>
      <vt:lpstr>'シート一覧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2025-04-28T09:17:24Z</cp:lastPrinted>
  <dcterms:created xsi:type="dcterms:W3CDTF">2020-09-15T05:49:31Z</dcterms:created>
  <dcterms:modified xsi:type="dcterms:W3CDTF">2025-05-07T05:34:43Z</dcterms:modified>
</cp:coreProperties>
</file>