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13.xml" ContentType="application/vnd.openxmlformats-officedocument.spreadsheetml.comments+xml"/>
  <Override PartName="/xl/drawings/drawing18.xml" ContentType="application/vnd.openxmlformats-officedocument.drawing+xml"/>
  <Override PartName="/xl/comments14.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comments15.xml" ContentType="application/vnd.openxmlformats-officedocument.spreadsheetml.comments+xml"/>
  <Override PartName="/xl/drawings/drawing21.xml" ContentType="application/vnd.openxmlformats-officedocument.drawing+xml"/>
  <Override PartName="/xl/comments16.xml" ContentType="application/vnd.openxmlformats-officedocument.spreadsheetml.comments+xml"/>
  <Override PartName="/xl/drawings/drawing22.xml" ContentType="application/vnd.openxmlformats-officedocument.drawing+xml"/>
  <Override PartName="/xl/comments17.xml" ContentType="application/vnd.openxmlformats-officedocument.spreadsheetml.comments+xml"/>
  <Override PartName="/xl/drawings/drawing23.xml" ContentType="application/vnd.openxmlformats-officedocument.drawing+xml"/>
  <Override PartName="/xl/comments18.xml" ContentType="application/vnd.openxmlformats-officedocument.spreadsheetml.comments+xml"/>
  <Override PartName="/xl/drawings/drawing24.xml" ContentType="application/vnd.openxmlformats-officedocument.drawing+xml"/>
  <Override PartName="/xl/comments19.xml" ContentType="application/vnd.openxmlformats-officedocument.spreadsheetml.comments+xml"/>
  <Override PartName="/xl/drawings/drawing25.xml" ContentType="application/vnd.openxmlformats-officedocument.drawing+xml"/>
  <Override PartName="/xl/comments20.xml" ContentType="application/vnd.openxmlformats-officedocument.spreadsheetml.comments+xml"/>
  <Override PartName="/xl/drawings/drawing2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21.xml" ContentType="application/vnd.openxmlformats-officedocument.spreadsheetml.comment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omments22.xml" ContentType="application/vnd.openxmlformats-officedocument.spreadsheetml.comments+xml"/>
  <Override PartName="/xl/drawings/drawing31.xml" ContentType="application/vnd.openxmlformats-officedocument.drawing+xml"/>
  <Override PartName="/xl/comments23.xml" ContentType="application/vnd.openxmlformats-officedocument.spreadsheetml.comments+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omments24.xml" ContentType="application/vnd.openxmlformats-officedocument.spreadsheetml.comments+xml"/>
  <Override PartName="/xl/drawings/drawing37.xml" ContentType="application/vnd.openxmlformats-officedocument.drawing+xml"/>
  <Override PartName="/xl/comments25.xml" ContentType="application/vnd.openxmlformats-officedocument.spreadsheetml.comments+xml"/>
  <Override PartName="/xl/drawings/drawing38.xml" ContentType="application/vnd.openxmlformats-officedocument.drawing+xml"/>
  <Override PartName="/xl/comments26.xml" ContentType="application/vnd.openxmlformats-officedocument.spreadsheetml.comments+xml"/>
  <Override PartName="/xl/drawings/drawing39.xml" ContentType="application/vnd.openxmlformats-officedocument.drawing+xml"/>
  <Override PartName="/xl/drawings/drawing40.xml" ContentType="application/vnd.openxmlformats-officedocument.drawing+xml"/>
  <Override PartName="/xl/comments27.xml" ContentType="application/vnd.openxmlformats-officedocument.spreadsheetml.comments+xml"/>
  <Override PartName="/xl/drawings/drawing41.xml" ContentType="application/vnd.openxmlformats-officedocument.drawing+xml"/>
  <Override PartName="/xl/comments28.xml" ContentType="application/vnd.openxmlformats-officedocument.spreadsheetml.comments+xml"/>
  <Override PartName="/xl/drawings/drawing42.xml" ContentType="application/vnd.openxmlformats-officedocument.drawing+xml"/>
  <Override PartName="/xl/comments29.xml" ContentType="application/vnd.openxmlformats-officedocument.spreadsheetml.comments+xml"/>
  <Override PartName="/xl/drawings/drawing43.xml" ContentType="application/vnd.openxmlformats-officedocument.drawing+xml"/>
  <Override PartName="/xl/comments30.xml" ContentType="application/vnd.openxmlformats-officedocument.spreadsheetml.comments+xml"/>
  <Override PartName="/xl/drawings/drawing44.xml" ContentType="application/vnd.openxmlformats-officedocument.drawing+xml"/>
  <Override PartName="/xl/comments31.xml" ContentType="application/vnd.openxmlformats-officedocument.spreadsheetml.comments+xml"/>
  <Override PartName="/xl/drawings/drawing45.xml" ContentType="application/vnd.openxmlformats-officedocument.drawing+xml"/>
  <Override PartName="/xl/comments32.xml" ContentType="application/vnd.openxmlformats-officedocument.spreadsheetml.comments+xml"/>
  <Override PartName="/xl/drawings/drawing46.xml" ContentType="application/vnd.openxmlformats-officedocument.drawing+xml"/>
  <Override PartName="/xl/drawings/drawing47.xml" ContentType="application/vnd.openxmlformats-officedocument.drawing+xml"/>
  <Override PartName="/xl/comments33.xml" ContentType="application/vnd.openxmlformats-officedocument.spreadsheetml.comments+xml"/>
  <Override PartName="/xl/drawings/drawing48.xml" ContentType="application/vnd.openxmlformats-officedocument.drawing+xml"/>
  <Override PartName="/xl/comments34.xml" ContentType="application/vnd.openxmlformats-officedocument.spreadsheetml.comments+xml"/>
  <Override PartName="/xl/drawings/drawing49.xml" ContentType="application/vnd.openxmlformats-officedocument.drawing+xml"/>
  <Override PartName="/xl/comments35.xml" ContentType="application/vnd.openxmlformats-officedocument.spreadsheetml.comments+xml"/>
  <Override PartName="/xl/drawings/drawing50.xml" ContentType="application/vnd.openxmlformats-officedocument.drawing+xml"/>
  <Override PartName="/xl/drawings/drawing51.xml" ContentType="application/vnd.openxmlformats-officedocument.drawing+xml"/>
  <Override PartName="/xl/comments36.xml" ContentType="application/vnd.openxmlformats-officedocument.spreadsheetml.comments+xml"/>
  <Override PartName="/xl/drawings/drawing5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Tsvfl031\04.企業連携G\500 海外研修(案件募集型)\2026年度\001 募集要項・マニュアル・書式\003 書式\001 申込書\"/>
    </mc:Choice>
  </mc:AlternateContent>
  <xr:revisionPtr revIDLastSave="0" documentId="13_ncr:1_{8247E9FB-37AE-4BA0-9D49-F4982B5A70A1}" xr6:coauthVersionLast="47" xr6:coauthVersionMax="47" xr10:uidLastSave="{00000000-0000-0000-0000-000000000000}"/>
  <bookViews>
    <workbookView xWindow="-110" yWindow="-110" windowWidth="19420" windowHeight="10300" tabRatio="774" xr2:uid="{00000000-000D-0000-FFFF-FFFF00000000}"/>
  </bookViews>
  <sheets>
    <sheet name="シート一覧 " sheetId="57" r:id="rId1"/>
    <sheet name="①海外研修実施希望申込書" sheetId="3" r:id="rId2"/>
    <sheet name="①-b （ゼロエミ） 低炭素技術説明書(プロセス・FA)" sheetId="51" r:id="rId3"/>
    <sheet name="①-c （ゼロエミ）低炭素技術説明書(省エネ機器)" sheetId="50" r:id="rId4"/>
    <sheet name="②海外研修日程案 " sheetId="44" r:id="rId5"/>
    <sheet name="②海外研修日程案【記入例】" sheetId="47" r:id="rId6"/>
    <sheet name="②-b（三国型実務）日程案" sheetId="52" r:id="rId7"/>
    <sheet name="アンケート" sheetId="63" r:id="rId8"/>
    <sheet name="【非表示】アンケート集計" sheetId="64" state="hidden" r:id="rId9"/>
    <sheet name="③海外研修実施申請書" sheetId="5" r:id="rId10"/>
    <sheet name="④申告書（新興国）" sheetId="37" r:id="rId11"/>
    <sheet name="④-b申告書（ゼロエミ）" sheetId="56" r:id="rId12"/>
    <sheet name="⑤海外研修実施計画の概要" sheetId="6" r:id="rId13"/>
    <sheet name="【非表示】審査会用" sheetId="46" state="hidden" r:id="rId14"/>
    <sheet name="【非表示】審査結果通知書" sheetId="49" state="hidden" r:id="rId15"/>
    <sheet name="【非表示】データ（集計用）" sheetId="59" state="hidden" r:id="rId16"/>
    <sheet name="【非表示】METI一覧転記用" sheetId="65" state="hidden" r:id="rId17"/>
    <sheet name="【非表示】緊急連絡先リスト" sheetId="74" state="hidden" r:id="rId18"/>
    <sheet name="⑥講師・管理員略歴書" sheetId="7" r:id="rId19"/>
    <sheet name="⑦通訳略歴書" sheetId="68" r:id="rId20"/>
    <sheet name="⑧海外研修実施予算概算" sheetId="9" r:id="rId21"/>
    <sheet name="⑨個人情報及び要配慮個人情報の取り扱いについて" sheetId="62" r:id="rId22"/>
    <sheet name="⑩修了証書発行依頼書" sheetId="91" r:id="rId23"/>
    <sheet name="⑪研修生名簿 (修了証書用)" sheetId="38" r:id="rId24"/>
    <sheet name="修了証書イメージ" sheetId="92" r:id="rId25"/>
    <sheet name="⑫出張業務日程表、緊急連絡先（1人目）" sheetId="66" r:id="rId26"/>
    <sheet name="⑫出張業務日程表、緊急連絡先（2人目）" sheetId="80" r:id="rId27"/>
    <sheet name="⑫出張業務日程表、緊急連絡先（3人目）" sheetId="81" r:id="rId28"/>
    <sheet name="⑫出張業務日程表、緊急連絡先（4人目）" sheetId="82" r:id="rId29"/>
    <sheet name="⑫出張業務日程表、緊急連絡先（5人目）" sheetId="83" r:id="rId30"/>
    <sheet name="⑫出張業務日程表、緊急連絡先（6人目）" sheetId="84" r:id="rId31"/>
    <sheet name="⑬審査承認内容に関する変更申請書" sheetId="48" r:id="rId32"/>
    <sheet name="⑭海外研修直後評価調査票（研修生記入用） " sheetId="93" r:id="rId33"/>
    <sheet name="⑮海外研修直後評価入力" sheetId="94" r:id="rId34"/>
    <sheet name="⑯海外研修直後評価調査票（集計表）" sheetId="96" r:id="rId35"/>
    <sheet name="⑰海外研修完了報告及び精算払請求書" sheetId="12" r:id="rId36"/>
    <sheet name="⑱費用入力" sheetId="39" r:id="rId37"/>
    <sheet name="⑱費用入力【記入例】" sheetId="42" r:id="rId38"/>
    <sheet name="非表示" sheetId="40" state="hidden" r:id="rId39"/>
    <sheet name="⑲海外研修実施費実績額並びに精算払請求金額の算出内訳" sheetId="41" r:id="rId40"/>
    <sheet name="⑲-b（日本円以外の精算)" sheetId="58" r:id="rId41"/>
    <sheet name="⑳海外研修実施結果（報告書）" sheetId="29" r:id="rId42"/>
    <sheet name="㉑研修生名簿（実績）" sheetId="15" r:id="rId43"/>
    <sheet name="㉒海外研修実績日程表　" sheetId="45" r:id="rId44"/>
    <sheet name="㉒-b（三国型実務）実績日程表" sheetId="55" r:id="rId45"/>
    <sheet name="㉓出張業務日程表、滞在費（実績）（1人目）" sheetId="18" r:id="rId46"/>
    <sheet name="㉓出張業務日程表、滞在費（実績）（2人目）" sheetId="85" r:id="rId47"/>
    <sheet name="㉓出張業務日程表、滞在費（実績）（3人目）" sheetId="86" r:id="rId48"/>
    <sheet name="㉓出張業務日程表、滞在費（実績）（4人目）" sheetId="87" r:id="rId49"/>
    <sheet name="㉓出張業務日程表、滞在費（実績）（5人目）" sheetId="88" r:id="rId50"/>
    <sheet name="㉓出張業務日程表、滞在費（実績）（6人目）" sheetId="89" r:id="rId51"/>
    <sheet name="㉔参加者出欠確認表" sheetId="19" r:id="rId52"/>
    <sheet name="㉕参加者日当領収書" sheetId="34" r:id="rId53"/>
    <sheet name="㉖研修協力謝金請求書" sheetId="21" r:id="rId54"/>
    <sheet name="㉗研修協力謝金領収書" sheetId="35" r:id="rId55"/>
    <sheet name="㉘研修実施国内遠隔地からの参加者の宿泊費等明細" sheetId="23" r:id="rId56"/>
    <sheet name="㉙振込先口座届" sheetId="43" r:id="rId57"/>
    <sheet name="㉙-b振込先口座届（日本以外）" sheetId="54" r:id="rId58"/>
  </sheets>
  <externalReferences>
    <externalReference r:id="rId59"/>
    <externalReference r:id="rId60"/>
    <externalReference r:id="rId61"/>
    <externalReference r:id="rId62"/>
  </externalReferences>
  <definedNames>
    <definedName name="_xlnm._FilterDatabase" localSheetId="37" hidden="1">⑱費用入力【記入例】!#REF!</definedName>
    <definedName name="【研修生名簿】" localSheetId="34">#REF!</definedName>
    <definedName name="【研修生名簿】">#REF!</definedName>
    <definedName name="_xlnm.Print_Area" localSheetId="16">【非表示】METI一覧転記用!$A$1:$M$7</definedName>
    <definedName name="_xlnm.Print_Area" localSheetId="13">【非表示】審査会用!$A$1:$S$86</definedName>
    <definedName name="_xlnm.Print_Area" localSheetId="14">【非表示】審査結果通知書!$A$1:$J$26</definedName>
    <definedName name="_xlnm.Print_Area" localSheetId="2">'①-b （ゼロエミ） 低炭素技術説明書(プロセス・FA)'!$A$1:$K$42</definedName>
    <definedName name="_xlnm.Print_Area" localSheetId="3">'①-c （ゼロエミ）低炭素技術説明書(省エネ機器)'!$A$1:$K$56</definedName>
    <definedName name="_xlnm.Print_Area" localSheetId="1">①海外研修実施希望申込書!$A$1:$K$103</definedName>
    <definedName name="_xlnm.Print_Area" localSheetId="6">'②-b（三国型実務）日程案'!$A$1:$AM$62</definedName>
    <definedName name="_xlnm.Print_Area" localSheetId="4">'②海外研修日程案 '!$A$1:$O$47</definedName>
    <definedName name="_xlnm.Print_Area" localSheetId="5">②海外研修日程案【記入例】!$A$1:$O$34</definedName>
    <definedName name="_xlnm.Print_Area" localSheetId="9">③海外研修実施申請書!$A$1:$K$55</definedName>
    <definedName name="_xlnm.Print_Area" localSheetId="11">'④-b申告書（ゼロエミ）'!$A:$K</definedName>
    <definedName name="_xlnm.Print_Area" localSheetId="10">'④申告書（新興国）'!$A$1:$K$38</definedName>
    <definedName name="_xlnm.Print_Area" localSheetId="12">⑤海外研修実施計画の概要!$A$1:$S$104</definedName>
    <definedName name="_xlnm.Print_Area" localSheetId="18">⑥講師・管理員略歴書!$A$1:$M$52</definedName>
    <definedName name="_xlnm.Print_Area" localSheetId="19">⑦通訳略歴書!$A$1:$M$51</definedName>
    <definedName name="_xlnm.Print_Area" localSheetId="20">⑧海外研修実施予算概算!$A$1:$E$50</definedName>
    <definedName name="_xlnm.Print_Area" localSheetId="21">⑨個人情報及び要配慮個人情報の取り扱いについて!$A$1:$I$48</definedName>
    <definedName name="_xlnm.Print_Area" localSheetId="22">⑩修了証書発行依頼書!$A$1:$K$40</definedName>
    <definedName name="_xlnm.Print_Area" localSheetId="23">'⑪研修生名簿 (修了証書用)'!$A$1:$G$56</definedName>
    <definedName name="_xlnm.Print_Area" localSheetId="25">'⑫出張業務日程表、緊急連絡先（1人目）'!$A$1:$J$46</definedName>
    <definedName name="_xlnm.Print_Area" localSheetId="26">'⑫出張業務日程表、緊急連絡先（2人目）'!$A$1:$J$46</definedName>
    <definedName name="_xlnm.Print_Area" localSheetId="27">'⑫出張業務日程表、緊急連絡先（3人目）'!$A$1:$J$46</definedName>
    <definedName name="_xlnm.Print_Area" localSheetId="28">'⑫出張業務日程表、緊急連絡先（4人目）'!$A$1:$J$46</definedName>
    <definedName name="_xlnm.Print_Area" localSheetId="29">'⑫出張業務日程表、緊急連絡先（5人目）'!$A$1:$J$46</definedName>
    <definedName name="_xlnm.Print_Area" localSheetId="30">'⑫出張業務日程表、緊急連絡先（6人目）'!$A$1:$J$46</definedName>
    <definedName name="_xlnm.Print_Area" localSheetId="31">⑬審査承認内容に関する変更申請書!$A$1:$K$40</definedName>
    <definedName name="_xlnm.Print_Area" localSheetId="32">'⑭海外研修直後評価調査票（研修生記入用） '!$A$1:$J$31</definedName>
    <definedName name="_xlnm.Print_Area" localSheetId="33">⑮海外研修直後評価入力!$A$1:$L$56</definedName>
    <definedName name="_xlnm.Print_Area" localSheetId="34">'⑯海外研修直後評価調査票（集計表）'!$A$1:$AF$72</definedName>
    <definedName name="_xlnm.Print_Area" localSheetId="35">⑰海外研修完了報告及び精算払請求書!$A$1:$H$38</definedName>
    <definedName name="_xlnm.Print_Area" localSheetId="36">⑱費用入力!$A$1:$L$32</definedName>
    <definedName name="_xlnm.Print_Area" localSheetId="40">'⑲-b（日本円以外の精算)'!$A$1:$M$39</definedName>
    <definedName name="_xlnm.Print_Area" localSheetId="39">⑲海外研修実施費実績額並びに精算払請求金額の算出内訳!$A$1:$M$42</definedName>
    <definedName name="_xlnm.Print_Area" localSheetId="41">'⑳海外研修実施結果（報告書）'!$A$1:$T$131</definedName>
    <definedName name="_xlnm.Print_Area" localSheetId="42">'㉑研修生名簿（実績）'!$A$1:$M$66</definedName>
    <definedName name="_xlnm.Print_Area" localSheetId="44">'㉒-b（三国型実務）実績日程表'!$A$1:$AM$62</definedName>
    <definedName name="_xlnm.Print_Area" localSheetId="43">'㉒海外研修実績日程表　'!$A$1:$O$63</definedName>
    <definedName name="_xlnm.Print_Area" localSheetId="45">'㉓出張業務日程表、滞在費（実績）（1人目）'!$A$1:$L$31</definedName>
    <definedName name="_xlnm.Print_Area" localSheetId="46">'㉓出張業務日程表、滞在費（実績）（2人目）'!$A$1:$L$31</definedName>
    <definedName name="_xlnm.Print_Area" localSheetId="47">'㉓出張業務日程表、滞在費（実績）（3人目）'!$A$1:$L$31</definedName>
    <definedName name="_xlnm.Print_Area" localSheetId="48">'㉓出張業務日程表、滞在費（実績）（4人目）'!$A$1:$L$31</definedName>
    <definedName name="_xlnm.Print_Area" localSheetId="49">'㉓出張業務日程表、滞在費（実績）（5人目）'!$A$1:$L$31</definedName>
    <definedName name="_xlnm.Print_Area" localSheetId="50">'㉓出張業務日程表、滞在費（実績）（6人目）'!$A$1:$L$31</definedName>
    <definedName name="_xlnm.Print_Area" localSheetId="51">'㉔参加者出欠確認表'!$A$1:$M$35</definedName>
    <definedName name="_xlnm.Print_Area" localSheetId="52">'㉕参加者日当領収書'!$A$1:$P$38</definedName>
    <definedName name="_xlnm.Print_Area" localSheetId="53">'㉖研修協力謝金請求書'!$A$1:$I$25</definedName>
    <definedName name="_xlnm.Print_Area" localSheetId="54">'㉗研修協力謝金領収書'!$A$1:$I$25</definedName>
    <definedName name="_xlnm.Print_Area" localSheetId="55">'㉘研修実施国内遠隔地からの参加者の宿泊費等明細'!$A$1:$F$55</definedName>
    <definedName name="_xlnm.Print_Area" localSheetId="57">'㉙-b振込先口座届（日本以外）'!$A$1:$I$22</definedName>
    <definedName name="_xlnm.Print_Area" localSheetId="56">'㉙振込先口座届'!$A$1:$M$26</definedName>
    <definedName name="_xlnm.Print_Area" localSheetId="7">アンケート!$A$1:$AR$54</definedName>
    <definedName name="_xlnm.Print_Area" localSheetId="0">'シート一覧 '!$A$1:$K$49</definedName>
    <definedName name="_xlnm.Print_Area">[1]質問票!$A$1:$E$177</definedName>
    <definedName name="_xlnm.Print_Titles" localSheetId="16">【非表示】METI一覧転記用!#REF!</definedName>
    <definedName name="Z_3B7F916D_6764_47A4_8348_B779871C7256_.wvu.PrintArea" localSheetId="7" hidden="1">アンケート!#REF!</definedName>
    <definedName name="Z_AF2CD040_07DB_42CD_9D6D_B37FE9EC5D80_.wvu.Cols" localSheetId="33" hidden="1">⑮海外研修直後評価入力!#REF!</definedName>
    <definedName name="Z_AF2CD040_07DB_42CD_9D6D_B37FE9EC5D80_.wvu.PrintArea" localSheetId="33" hidden="1">⑮海外研修直後評価入力!$A$1:$L$4</definedName>
    <definedName name="Z_AF2CD040_07DB_42CD_9D6D_B37FE9EC5D80_.wvu.PrintArea" localSheetId="34" hidden="1">'⑯海外研修直後評価調査票（集計表）'!$A$2:$AF$72</definedName>
    <definedName name="Z_AF2CD040_07DB_42CD_9D6D_B37FE9EC5D80_.wvu.Rows" localSheetId="34" hidden="1">'⑯海外研修直後評価調査票（集計表）'!#REF!,'⑯海外研修直後評価調査票（集計表）'!#REF!</definedName>
    <definedName name="Z_C64E8976_8B41_4282_A9E8_FC712A0D71CE_.wvu.PrintArea" localSheetId="16" hidden="1">【非表示】METI一覧転記用!#REF!</definedName>
    <definedName name="Z_C64E8976_8B41_4282_A9E8_FC712A0D71CE_.wvu.PrintTitles" localSheetId="16" hidden="1">【非表示】METI一覧転記用!#REF!</definedName>
    <definedName name="Z_F4987036_3DE7_428A_9F59_A51101D53572_.wvu.PrintArea" localSheetId="16" hidden="1">【非表示】METI一覧転記用!#REF!</definedName>
    <definedName name="Z_F4987036_3DE7_428A_9F59_A51101D53572_.wvu.PrintTitles" localSheetId="16" hidden="1">【非表示】METI一覧転記用!#REF!</definedName>
    <definedName name="メール" localSheetId="21">'[2]1)申請書(概要)'!#REF!</definedName>
    <definedName name="メール">'[2]1)申請書(概要)'!#REF!</definedName>
    <definedName name="案件">#REF!</definedName>
    <definedName name="協力企業との関係商取引" localSheetId="21">'[2]1)申請書(概要)'!#REF!</definedName>
    <definedName name="協力企業との関係商取引" localSheetId="7">'[2]1)申請書(概要)'!#REF!</definedName>
    <definedName name="協力企業との関係商取引">'[2]1)申請書(概要)'!#REF!</definedName>
    <definedName name="協力企業名">'[2]2)申請書'!$O$10</definedName>
    <definedName name="協力企業名英文">'[2]2)申請書'!$K$57</definedName>
    <definedName name="業種1">'[2]1)申請書(概要)'!#REF!</definedName>
    <definedName name="業種2">'[2]1)申請書(概要)'!#REF!</definedName>
    <definedName name="業種3">'[2]1)申請書(概要)'!#REF!</definedName>
    <definedName name="業種4">'[2]1)申請書(概要)'!#REF!</definedName>
    <definedName name="業種5">'[2]1)申請書(概要)'!#REF!</definedName>
    <definedName name="業種6">'[2]1)申請書(概要)'!#REF!</definedName>
    <definedName name="業種その他">'[2]1)申請書(概要)'!#REF!</definedName>
    <definedName name="区分">'[3]明細（概算）'!$P$1:$P$5</definedName>
    <definedName name="敬称" localSheetId="15">[4]基本データ!#REF!</definedName>
    <definedName name="敬称" localSheetId="17">[4]基本データ!#REF!</definedName>
    <definedName name="敬称" localSheetId="6">[4]基本データ!#REF!</definedName>
    <definedName name="敬称" localSheetId="11">[4]基本データ!#REF!</definedName>
    <definedName name="敬称" localSheetId="21">[4]基本データ!#REF!</definedName>
    <definedName name="敬称" localSheetId="23">[4]基本データ!#REF!</definedName>
    <definedName name="敬称" localSheetId="44">[4]基本データ!#REF!</definedName>
    <definedName name="敬称" localSheetId="52">[4]基本データ!#REF!</definedName>
    <definedName name="敬称" localSheetId="54">[4]基本データ!#REF!</definedName>
    <definedName name="敬称" localSheetId="57">[4]基本データ!#REF!</definedName>
    <definedName name="敬称" localSheetId="7">[4]基本データ!#REF!</definedName>
    <definedName name="敬称">[4]基本データ!#REF!</definedName>
    <definedName name="経営課題２" localSheetId="7">'[2]4)指導計画書'!#REF!</definedName>
    <definedName name="経営課題２">'[2]4)指導計画書'!#REF!</definedName>
    <definedName name="受入企業TEL" localSheetId="7">'[2]3)要請書'!#REF!</definedName>
    <definedName name="受入企業TEL">'[2]3)要請書'!#REF!</definedName>
    <definedName name="受入企業との関係その他" localSheetId="7">'[2]1)申請書(概要)'!#REF!</definedName>
    <definedName name="受入企業との関係その他">'[2]1)申請書(概要)'!#REF!</definedName>
    <definedName name="受入企業との関係その他文言">'[2]1)申請書(概要)'!#REF!</definedName>
    <definedName name="受入企業との関係購入">'[2]1)申請書(概要)'!#REF!</definedName>
    <definedName name="受入企業との関係取引">'[2]1)申請書(概要)'!#REF!</definedName>
    <definedName name="受入企業株主その他１">'[2]3)要請書'!$AB$69</definedName>
    <definedName name="受入企業株主その他２">'[2]3)要請書'!$AB$70</definedName>
    <definedName name="受入企業株主その他３">'[2]3)要請書'!$AB$74</definedName>
    <definedName name="受入企業株主現地１">'[2]3)要請書'!$X$69</definedName>
    <definedName name="受入企業株主現地２">'[2]3)要請書'!$X$70</definedName>
    <definedName name="受入企業株主現地３">'[2]3)要請書'!$X$74</definedName>
    <definedName name="受入企業株主日本１">'[2]3)要請書'!$T$69</definedName>
    <definedName name="受入企業株主日本２">'[2]3)要請書'!$T$70</definedName>
    <definedName name="受入企業株主日本３">'[2]3)要請書'!$T$74</definedName>
    <definedName name="受入企業出資比率１">'[2]3)要請書'!$D$69</definedName>
    <definedName name="受入企業出資比率２">'[2]3)要請書'!$D$70</definedName>
    <definedName name="受入企業出資比率３">'[2]3)要請書'!$D$74</definedName>
    <definedName name="住所">'[2]1)申請書(概要)'!#REF!</definedName>
    <definedName name="担当者所属">'[2]1)申請書(概要)'!#REF!</definedName>
    <definedName name="担当者名">'[2]1)申請書(概要)'!#REF!</definedName>
    <definedName name="通貨" localSheetId="6">[4]基本データ!#REF!</definedName>
    <definedName name="通貨" localSheetId="21">[4]基本データ!#REF!</definedName>
    <definedName name="通貨" localSheetId="23">[4]基本データ!#REF!</definedName>
    <definedName name="通貨" localSheetId="44">[4]基本データ!#REF!</definedName>
    <definedName name="通貨" localSheetId="52">[4]基本データ!#REF!</definedName>
    <definedName name="通貨" localSheetId="54">[4]基本データ!#REF!</definedName>
    <definedName name="通貨" localSheetId="7">[4]基本データ!#REF!</definedName>
    <definedName name="通貨">[4]基本データ!#REF!</definedName>
    <definedName name="認知方法利用実績">'[2]1)申請書(概要)'!#REF!</definedName>
    <definedName name="認知方法利用実績種類">'[2]1)申請書(概要)'!#REF!</definedName>
    <definedName name="派遣人数">'[2]1)申請書(概要)'!#REF!</definedName>
    <definedName name="付加指導先名">'[2]1)申請書(概要)'!#REF!</definedName>
    <definedName name="法的制限×">'[2]1)申請書(概要)'!#REF!</definedName>
    <definedName name="法的制限△">'[2]1)申請書(概要)'!#REF!</definedName>
    <definedName name="法的制限○">'[2]1)申請書(概要)'!#REF!</definedName>
    <definedName name="郵送">'[2]1)申請書(概要)'!#REF!</definedName>
    <definedName name="郵便番号">'[2]1)申請書(概要)'!#REF!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5" i="23" l="1"/>
  <c r="E55" i="23"/>
  <c r="K48" i="45"/>
  <c r="R69" i="29"/>
  <c r="R68" i="29"/>
  <c r="R67" i="29"/>
  <c r="R66" i="29"/>
  <c r="R65" i="29"/>
  <c r="G69" i="29"/>
  <c r="G68" i="29"/>
  <c r="G67" i="29"/>
  <c r="G66" i="29"/>
  <c r="G65" i="29"/>
  <c r="C69" i="29"/>
  <c r="C68" i="29"/>
  <c r="C67" i="29"/>
  <c r="C66" i="29"/>
  <c r="C65" i="29"/>
  <c r="F56" i="29"/>
  <c r="B10" i="58"/>
  <c r="B9" i="94"/>
  <c r="B10" i="94"/>
  <c r="B11" i="94"/>
  <c r="B12" i="94"/>
  <c r="B13" i="94"/>
  <c r="B14" i="94"/>
  <c r="B15" i="94"/>
  <c r="B16" i="94"/>
  <c r="B17" i="94"/>
  <c r="B18" i="94"/>
  <c r="B19" i="94"/>
  <c r="B34" i="96" s="1"/>
  <c r="B20" i="94"/>
  <c r="B21" i="94"/>
  <c r="B22" i="94"/>
  <c r="B23" i="94"/>
  <c r="B24" i="94"/>
  <c r="B25" i="94"/>
  <c r="B26" i="94"/>
  <c r="B41" i="96" s="1"/>
  <c r="B27" i="94"/>
  <c r="B42" i="96" s="1"/>
  <c r="B28" i="94"/>
  <c r="B43" i="96" s="1"/>
  <c r="B29" i="94"/>
  <c r="B44" i="96" s="1"/>
  <c r="B30" i="94"/>
  <c r="B45" i="96" s="1"/>
  <c r="B31" i="94"/>
  <c r="B32" i="94"/>
  <c r="B33" i="94"/>
  <c r="B34" i="94"/>
  <c r="B35" i="94"/>
  <c r="B50" i="96" s="1"/>
  <c r="B36" i="94"/>
  <c r="B51" i="96" s="1"/>
  <c r="B37" i="94"/>
  <c r="B52" i="96" s="1"/>
  <c r="B38" i="94"/>
  <c r="B53" i="96" s="1"/>
  <c r="B39" i="94"/>
  <c r="B54" i="96" s="1"/>
  <c r="B40" i="94"/>
  <c r="B55" i="96" s="1"/>
  <c r="B41" i="94"/>
  <c r="B42" i="94"/>
  <c r="B43" i="94"/>
  <c r="B58" i="96" s="1"/>
  <c r="B44" i="94"/>
  <c r="B59" i="96" s="1"/>
  <c r="B45" i="94"/>
  <c r="B60" i="96" s="1"/>
  <c r="B46" i="94"/>
  <c r="B61" i="96" s="1"/>
  <c r="B47" i="94"/>
  <c r="B48" i="94"/>
  <c r="B63" i="96" s="1"/>
  <c r="B49" i="94"/>
  <c r="B50" i="94"/>
  <c r="B51" i="94"/>
  <c r="B66" i="96" s="1"/>
  <c r="B52" i="94"/>
  <c r="B67" i="96" s="1"/>
  <c r="B53" i="94"/>
  <c r="B68" i="96" s="1"/>
  <c r="B54" i="94"/>
  <c r="B69" i="96" s="1"/>
  <c r="B55" i="94"/>
  <c r="B70" i="96" s="1"/>
  <c r="B56" i="94"/>
  <c r="B71" i="96" s="1"/>
  <c r="B8" i="94"/>
  <c r="B7" i="94"/>
  <c r="J23" i="96"/>
  <c r="J24" i="96"/>
  <c r="J25" i="96"/>
  <c r="J26" i="96"/>
  <c r="J27" i="96"/>
  <c r="J28" i="96"/>
  <c r="J29" i="96"/>
  <c r="J30" i="96"/>
  <c r="J31" i="96"/>
  <c r="J32" i="96"/>
  <c r="J33" i="96"/>
  <c r="J34" i="96"/>
  <c r="J35" i="96"/>
  <c r="J36" i="96"/>
  <c r="J37" i="96"/>
  <c r="J38" i="96"/>
  <c r="J39" i="96"/>
  <c r="J40" i="96"/>
  <c r="J41" i="96"/>
  <c r="J42" i="96"/>
  <c r="J43" i="96"/>
  <c r="J44" i="96"/>
  <c r="J45" i="96"/>
  <c r="J46" i="96"/>
  <c r="J47" i="96"/>
  <c r="J48" i="96"/>
  <c r="J49" i="96"/>
  <c r="J50" i="96"/>
  <c r="J51" i="96"/>
  <c r="J52" i="96"/>
  <c r="J53" i="96"/>
  <c r="J54" i="96"/>
  <c r="J55" i="96"/>
  <c r="J56" i="96"/>
  <c r="J57" i="96"/>
  <c r="J58" i="96"/>
  <c r="J59" i="96"/>
  <c r="J60" i="96"/>
  <c r="J61" i="96"/>
  <c r="J62" i="96"/>
  <c r="J63" i="96"/>
  <c r="J64" i="96"/>
  <c r="J65" i="96"/>
  <c r="J66" i="96"/>
  <c r="J67" i="96"/>
  <c r="J68" i="96"/>
  <c r="J69" i="96"/>
  <c r="J70" i="96"/>
  <c r="J71" i="96"/>
  <c r="J22" i="96"/>
  <c r="B30" i="96"/>
  <c r="B31" i="96"/>
  <c r="B32" i="96"/>
  <c r="B33" i="96"/>
  <c r="B35" i="96"/>
  <c r="B36" i="96"/>
  <c r="B37" i="96"/>
  <c r="B38" i="96"/>
  <c r="B39" i="96"/>
  <c r="B40" i="96"/>
  <c r="B46" i="96"/>
  <c r="B47" i="96"/>
  <c r="B48" i="96"/>
  <c r="B49" i="96"/>
  <c r="B56" i="96"/>
  <c r="B57" i="96"/>
  <c r="B62" i="96"/>
  <c r="B64" i="96"/>
  <c r="B65" i="96"/>
  <c r="AC18" i="96"/>
  <c r="AC17" i="96"/>
  <c r="Y18" i="96"/>
  <c r="Y17" i="96"/>
  <c r="X18" i="96"/>
  <c r="X17" i="96"/>
  <c r="W18" i="96"/>
  <c r="W17" i="96"/>
  <c r="V18" i="96"/>
  <c r="V17" i="96"/>
  <c r="U18" i="96"/>
  <c r="U17" i="96"/>
  <c r="T18" i="96"/>
  <c r="T17" i="96"/>
  <c r="S18" i="96"/>
  <c r="S17" i="96"/>
  <c r="R18" i="96"/>
  <c r="R17" i="96"/>
  <c r="Q18" i="96"/>
  <c r="Q17" i="96"/>
  <c r="P18" i="96"/>
  <c r="P17" i="96"/>
  <c r="O18" i="96"/>
  <c r="O17" i="96"/>
  <c r="AC16" i="96"/>
  <c r="Y16" i="96"/>
  <c r="X16" i="96"/>
  <c r="W16" i="96"/>
  <c r="V16" i="96"/>
  <c r="U16" i="96"/>
  <c r="T16" i="96"/>
  <c r="S16" i="96"/>
  <c r="R16" i="96"/>
  <c r="Q16" i="96"/>
  <c r="P16" i="96"/>
  <c r="O16" i="96"/>
  <c r="AC15" i="96"/>
  <c r="Y15" i="96"/>
  <c r="X15" i="96"/>
  <c r="W15" i="96"/>
  <c r="V15" i="96"/>
  <c r="U15" i="96"/>
  <c r="T15" i="96"/>
  <c r="S15" i="96"/>
  <c r="R15" i="96"/>
  <c r="Q15" i="96"/>
  <c r="P15" i="96"/>
  <c r="O15" i="96"/>
  <c r="AC14" i="96"/>
  <c r="Y14" i="96"/>
  <c r="X14" i="96"/>
  <c r="W14" i="96"/>
  <c r="V14" i="96"/>
  <c r="U14" i="96"/>
  <c r="T14" i="96"/>
  <c r="S14" i="96"/>
  <c r="R14" i="96"/>
  <c r="Q14" i="96"/>
  <c r="P14" i="96"/>
  <c r="O14" i="96"/>
  <c r="AC12" i="96"/>
  <c r="Y12" i="96"/>
  <c r="X12" i="96"/>
  <c r="W12" i="96"/>
  <c r="V12" i="96"/>
  <c r="U12" i="96"/>
  <c r="T12" i="96"/>
  <c r="S12" i="96"/>
  <c r="R12" i="96"/>
  <c r="Q12" i="96"/>
  <c r="P12" i="96"/>
  <c r="O12" i="96"/>
  <c r="AC11" i="96"/>
  <c r="Y11" i="96"/>
  <c r="X11" i="96"/>
  <c r="W11" i="96"/>
  <c r="V11" i="96"/>
  <c r="U11" i="96"/>
  <c r="T11" i="96"/>
  <c r="S11" i="96"/>
  <c r="R11" i="96"/>
  <c r="Q11" i="96"/>
  <c r="P11" i="96"/>
  <c r="O11" i="96"/>
  <c r="AC10" i="96"/>
  <c r="Y10" i="96"/>
  <c r="X10" i="96"/>
  <c r="W10" i="96"/>
  <c r="V10" i="96"/>
  <c r="U10" i="96"/>
  <c r="T10" i="96"/>
  <c r="S10" i="96"/>
  <c r="R10" i="96"/>
  <c r="Q10" i="96"/>
  <c r="P10" i="96"/>
  <c r="O10" i="96"/>
  <c r="AB10" i="96" l="1"/>
  <c r="AB18" i="96"/>
  <c r="AD18" i="96" s="1"/>
  <c r="AB17" i="96"/>
  <c r="AD17" i="96" s="1"/>
  <c r="AB16" i="96"/>
  <c r="AD16" i="96" s="1"/>
  <c r="AB15" i="96"/>
  <c r="AD15" i="96" s="1"/>
  <c r="AB14" i="96"/>
  <c r="AD14" i="96" s="1"/>
  <c r="AB12" i="96"/>
  <c r="AB11" i="96"/>
  <c r="AD11" i="96" s="1"/>
  <c r="AE10" i="96" l="1"/>
  <c r="AD10" i="96"/>
  <c r="AE14" i="96"/>
  <c r="AF9" i="96"/>
  <c r="AD12" i="96"/>
  <c r="AD6" i="96" l="1"/>
  <c r="AA6" i="96"/>
  <c r="X6" i="96"/>
  <c r="U6" i="96"/>
  <c r="R6" i="96"/>
  <c r="D4" i="96"/>
  <c r="K5" i="96"/>
  <c r="S3" i="96"/>
  <c r="D3" i="96"/>
  <c r="B23" i="96"/>
  <c r="B24" i="96"/>
  <c r="B25" i="96"/>
  <c r="B26" i="96"/>
  <c r="B27" i="96"/>
  <c r="B28" i="96"/>
  <c r="B29" i="96"/>
  <c r="C1" i="94"/>
  <c r="AA10" i="96" l="1"/>
  <c r="Z10" i="96" s="1"/>
  <c r="AA16" i="96"/>
  <c r="Z16" i="96" s="1"/>
  <c r="AA17" i="96"/>
  <c r="Z17" i="96" s="1"/>
  <c r="AA18" i="96"/>
  <c r="Z18" i="96" s="1"/>
  <c r="AA11" i="96"/>
  <c r="Z11" i="96" s="1"/>
  <c r="AA12" i="96"/>
  <c r="Z12" i="96" s="1"/>
  <c r="AA14" i="96"/>
  <c r="Z14" i="96" s="1"/>
  <c r="AA15" i="96"/>
  <c r="Z15" i="96" s="1"/>
  <c r="B22" i="96"/>
  <c r="C3" i="94"/>
  <c r="C2" i="94"/>
  <c r="D5" i="93" l="1"/>
  <c r="E20" i="91" l="1"/>
  <c r="E19" i="91"/>
  <c r="A56" i="38"/>
  <c r="G56" i="38"/>
  <c r="E56" i="38"/>
  <c r="C17" i="91"/>
  <c r="C16" i="91"/>
  <c r="C13" i="91"/>
  <c r="C11" i="91"/>
  <c r="C9" i="91"/>
  <c r="C7" i="91"/>
  <c r="C6" i="91"/>
  <c r="D44" i="66" l="1"/>
  <c r="D28" i="66"/>
  <c r="J4" i="74"/>
  <c r="J5" i="74"/>
  <c r="J6" i="74"/>
  <c r="J7" i="74"/>
  <c r="J8" i="74"/>
  <c r="I8" i="74"/>
  <c r="I7" i="74"/>
  <c r="I6" i="74"/>
  <c r="I5" i="74"/>
  <c r="I4" i="74"/>
  <c r="I3" i="74"/>
  <c r="H3" i="74"/>
  <c r="D22" i="89"/>
  <c r="D23" i="89"/>
  <c r="D24" i="89"/>
  <c r="D25" i="89"/>
  <c r="D26" i="89"/>
  <c r="D22" i="88"/>
  <c r="D23" i="88"/>
  <c r="D24" i="88"/>
  <c r="D25" i="88"/>
  <c r="D26" i="88"/>
  <c r="D22" i="87"/>
  <c r="D23" i="87"/>
  <c r="D24" i="87"/>
  <c r="D25" i="87"/>
  <c r="D26" i="87"/>
  <c r="D22" i="86"/>
  <c r="D23" i="86"/>
  <c r="D24" i="86"/>
  <c r="D25" i="86"/>
  <c r="D26" i="86"/>
  <c r="D22" i="85"/>
  <c r="D23" i="85"/>
  <c r="D24" i="85"/>
  <c r="D25" i="85"/>
  <c r="D26" i="85"/>
  <c r="K27" i="18"/>
  <c r="D22" i="18"/>
  <c r="D23" i="18"/>
  <c r="D24" i="18"/>
  <c r="D25" i="18"/>
  <c r="D26" i="18"/>
  <c r="F3" i="89"/>
  <c r="F3" i="88"/>
  <c r="F3" i="87"/>
  <c r="F3" i="86"/>
  <c r="F3" i="85"/>
  <c r="F3" i="18"/>
  <c r="B12" i="89"/>
  <c r="B13" i="89" s="1"/>
  <c r="D21" i="89"/>
  <c r="D20" i="89"/>
  <c r="D19" i="89"/>
  <c r="D18" i="89"/>
  <c r="D17" i="89"/>
  <c r="D16" i="89"/>
  <c r="D15" i="89"/>
  <c r="D14" i="89"/>
  <c r="D13" i="89"/>
  <c r="D12" i="89"/>
  <c r="I5" i="89"/>
  <c r="B12" i="88"/>
  <c r="C12" i="88" s="1"/>
  <c r="D21" i="88"/>
  <c r="D20" i="88"/>
  <c r="D19" i="88"/>
  <c r="D18" i="88"/>
  <c r="D17" i="88"/>
  <c r="D16" i="88"/>
  <c r="D15" i="88"/>
  <c r="D14" i="88"/>
  <c r="D13" i="88"/>
  <c r="D12" i="88"/>
  <c r="I5" i="88"/>
  <c r="B12" i="87"/>
  <c r="B13" i="87" s="1"/>
  <c r="D21" i="87"/>
  <c r="D20" i="87"/>
  <c r="D19" i="87"/>
  <c r="D18" i="87"/>
  <c r="D17" i="87"/>
  <c r="D16" i="87"/>
  <c r="D15" i="87"/>
  <c r="D14" i="87"/>
  <c r="D13" i="87"/>
  <c r="D12" i="87"/>
  <c r="I5" i="87"/>
  <c r="B12" i="86"/>
  <c r="B13" i="86" s="1"/>
  <c r="D21" i="86"/>
  <c r="D20" i="86"/>
  <c r="D19" i="86"/>
  <c r="D18" i="86"/>
  <c r="D17" i="86"/>
  <c r="D16" i="86"/>
  <c r="D15" i="86"/>
  <c r="D14" i="86"/>
  <c r="D13" i="86"/>
  <c r="D12" i="86"/>
  <c r="I5" i="86"/>
  <c r="B12" i="85"/>
  <c r="D21" i="85"/>
  <c r="D20" i="85"/>
  <c r="D19" i="85"/>
  <c r="D18" i="85"/>
  <c r="D17" i="85"/>
  <c r="D16" i="85"/>
  <c r="D15" i="85"/>
  <c r="D14" i="85"/>
  <c r="D13" i="85"/>
  <c r="D12" i="85"/>
  <c r="I5" i="85"/>
  <c r="L27" i="89"/>
  <c r="K27" i="89"/>
  <c r="K30" i="89" s="1"/>
  <c r="L27" i="88"/>
  <c r="K27" i="88"/>
  <c r="B13" i="88"/>
  <c r="B14" i="88" s="1"/>
  <c r="L27" i="87"/>
  <c r="K27" i="87"/>
  <c r="L27" i="86"/>
  <c r="K30" i="86" s="1"/>
  <c r="K27" i="86"/>
  <c r="L27" i="85"/>
  <c r="K27" i="85"/>
  <c r="K30" i="85" s="1"/>
  <c r="B13" i="85"/>
  <c r="E8" i="74"/>
  <c r="E7" i="74"/>
  <c r="E6" i="74"/>
  <c r="E5" i="74"/>
  <c r="E4" i="74"/>
  <c r="D8" i="74"/>
  <c r="D7" i="74"/>
  <c r="D6" i="74"/>
  <c r="D5" i="74"/>
  <c r="D4" i="74"/>
  <c r="E3" i="74"/>
  <c r="D3" i="74"/>
  <c r="J3" i="74"/>
  <c r="H8" i="74"/>
  <c r="H7" i="74"/>
  <c r="H6" i="74"/>
  <c r="H5" i="74"/>
  <c r="H4" i="74"/>
  <c r="G8" i="74"/>
  <c r="G7" i="74"/>
  <c r="G6" i="74"/>
  <c r="G5" i="74"/>
  <c r="G4" i="74"/>
  <c r="G3" i="74"/>
  <c r="F8" i="74"/>
  <c r="F7" i="74"/>
  <c r="F6" i="74"/>
  <c r="F5" i="74"/>
  <c r="F4" i="74"/>
  <c r="F3" i="74"/>
  <c r="C8" i="74"/>
  <c r="C7" i="74"/>
  <c r="C6" i="74"/>
  <c r="C5" i="74"/>
  <c r="C4" i="74"/>
  <c r="C3" i="74"/>
  <c r="E20" i="74"/>
  <c r="D20" i="74"/>
  <c r="C12" i="74"/>
  <c r="D16" i="74"/>
  <c r="D46" i="84"/>
  <c r="D45" i="84"/>
  <c r="D43" i="84"/>
  <c r="D28" i="84"/>
  <c r="B8" i="74" s="1"/>
  <c r="D38" i="84"/>
  <c r="F37" i="84"/>
  <c r="D37" i="84"/>
  <c r="D36" i="84"/>
  <c r="D42" i="84"/>
  <c r="D41" i="84"/>
  <c r="D40" i="84"/>
  <c r="D39" i="84"/>
  <c r="B11" i="84"/>
  <c r="B12" i="84" s="1"/>
  <c r="C10" i="84"/>
  <c r="D46" i="83"/>
  <c r="D45" i="83"/>
  <c r="D43" i="83"/>
  <c r="D28" i="83"/>
  <c r="B7" i="74" s="1"/>
  <c r="D38" i="83"/>
  <c r="F37" i="83"/>
  <c r="D37" i="83"/>
  <c r="D36" i="83"/>
  <c r="D42" i="83"/>
  <c r="D41" i="83"/>
  <c r="D40" i="83"/>
  <c r="D39" i="83"/>
  <c r="B11" i="83"/>
  <c r="B12" i="83" s="1"/>
  <c r="C10" i="83"/>
  <c r="D46" i="82"/>
  <c r="D45" i="82"/>
  <c r="D43" i="82"/>
  <c r="D28" i="82"/>
  <c r="B6" i="74" s="1"/>
  <c r="D38" i="82"/>
  <c r="F37" i="82"/>
  <c r="D37" i="82"/>
  <c r="D36" i="82"/>
  <c r="D42" i="82"/>
  <c r="D41" i="82"/>
  <c r="D40" i="82"/>
  <c r="D39" i="82"/>
  <c r="B11" i="82"/>
  <c r="C11" i="82" s="1"/>
  <c r="C10" i="82"/>
  <c r="D46" i="81"/>
  <c r="D45" i="81"/>
  <c r="D43" i="81"/>
  <c r="D28" i="81"/>
  <c r="B5" i="74" s="1"/>
  <c r="D38" i="81"/>
  <c r="F37" i="81"/>
  <c r="D37" i="81"/>
  <c r="D36" i="81"/>
  <c r="D42" i="81"/>
  <c r="D41" i="81"/>
  <c r="D40" i="81"/>
  <c r="D39" i="81"/>
  <c r="B11" i="81"/>
  <c r="C11" i="81" s="1"/>
  <c r="C10" i="81"/>
  <c r="D46" i="80"/>
  <c r="D45" i="80"/>
  <c r="D38" i="80"/>
  <c r="D41" i="80"/>
  <c r="D43" i="80"/>
  <c r="D28" i="80"/>
  <c r="B4" i="74" s="1"/>
  <c r="F37" i="80"/>
  <c r="D37" i="80"/>
  <c r="D36" i="80"/>
  <c r="D42" i="80"/>
  <c r="D40" i="80"/>
  <c r="D39" i="80"/>
  <c r="B11" i="80"/>
  <c r="B12" i="80" s="1"/>
  <c r="B13" i="80" s="1"/>
  <c r="C10" i="80"/>
  <c r="D37" i="66"/>
  <c r="D12" i="74" s="1"/>
  <c r="D43" i="66"/>
  <c r="B20" i="74" s="1"/>
  <c r="D39" i="66"/>
  <c r="B16" i="74" s="1"/>
  <c r="D36" i="66"/>
  <c r="B12" i="74" s="1"/>
  <c r="D44" i="82" l="1"/>
  <c r="D44" i="83"/>
  <c r="D44" i="84"/>
  <c r="C20" i="74"/>
  <c r="D44" i="80"/>
  <c r="D44" i="81"/>
  <c r="K30" i="88"/>
  <c r="K30" i="87"/>
  <c r="C12" i="89"/>
  <c r="B14" i="89"/>
  <c r="C13" i="89"/>
  <c r="B15" i="88"/>
  <c r="C14" i="88"/>
  <c r="C13" i="88"/>
  <c r="B14" i="87"/>
  <c r="C13" i="87"/>
  <c r="C12" i="87"/>
  <c r="B14" i="86"/>
  <c r="C13" i="86"/>
  <c r="C12" i="86"/>
  <c r="C13" i="85"/>
  <c r="B14" i="85"/>
  <c r="C12" i="85"/>
  <c r="C11" i="83"/>
  <c r="B13" i="84"/>
  <c r="C12" i="84"/>
  <c r="C11" i="84"/>
  <c r="C12" i="83"/>
  <c r="B13" i="83"/>
  <c r="B12" i="82"/>
  <c r="B12" i="81"/>
  <c r="C11" i="80"/>
  <c r="B14" i="80"/>
  <c r="C13" i="80"/>
  <c r="C12" i="80"/>
  <c r="AU2" i="59"/>
  <c r="AM2" i="59"/>
  <c r="AL2" i="59"/>
  <c r="AK2" i="59"/>
  <c r="AJ2" i="59"/>
  <c r="AI2" i="59"/>
  <c r="AA2" i="59"/>
  <c r="Z2" i="59"/>
  <c r="V2" i="59"/>
  <c r="U2" i="59"/>
  <c r="T2" i="59"/>
  <c r="X2" i="59"/>
  <c r="S2" i="59"/>
  <c r="I42" i="45"/>
  <c r="N39" i="45"/>
  <c r="N40" i="45"/>
  <c r="N41" i="45"/>
  <c r="N38" i="45"/>
  <c r="M38" i="45"/>
  <c r="J38" i="45"/>
  <c r="K38" i="45"/>
  <c r="L38" i="45"/>
  <c r="J39" i="45"/>
  <c r="K39" i="45"/>
  <c r="L39" i="45"/>
  <c r="M39" i="45"/>
  <c r="J40" i="45"/>
  <c r="K40" i="45"/>
  <c r="L40" i="45"/>
  <c r="M40" i="45"/>
  <c r="J41" i="45"/>
  <c r="K41" i="45"/>
  <c r="L41" i="45"/>
  <c r="M41" i="45"/>
  <c r="I39" i="45"/>
  <c r="I40" i="45"/>
  <c r="I41" i="45"/>
  <c r="I38" i="45"/>
  <c r="I38" i="44"/>
  <c r="M37" i="45"/>
  <c r="C14" i="89" l="1"/>
  <c r="B15" i="89"/>
  <c r="C15" i="88"/>
  <c r="B16" i="88"/>
  <c r="B15" i="87"/>
  <c r="C14" i="87"/>
  <c r="B15" i="86"/>
  <c r="C14" i="86"/>
  <c r="C14" i="85"/>
  <c r="B15" i="85"/>
  <c r="B14" i="84"/>
  <c r="C13" i="84"/>
  <c r="C13" i="83"/>
  <c r="B14" i="83"/>
  <c r="B13" i="82"/>
  <c r="C12" i="82"/>
  <c r="C12" i="81"/>
  <c r="B13" i="81"/>
  <c r="B15" i="80"/>
  <c r="C14" i="80"/>
  <c r="N26" i="47"/>
  <c r="N27" i="47"/>
  <c r="N28" i="47"/>
  <c r="N25" i="47"/>
  <c r="J29" i="47"/>
  <c r="K29" i="47"/>
  <c r="L29" i="47"/>
  <c r="M29" i="47"/>
  <c r="I29" i="47"/>
  <c r="K25" i="47"/>
  <c r="L25" i="47"/>
  <c r="M25" i="47"/>
  <c r="K26" i="47"/>
  <c r="L26" i="47"/>
  <c r="M26" i="47"/>
  <c r="K27" i="47"/>
  <c r="L27" i="47"/>
  <c r="M27" i="47"/>
  <c r="K28" i="47"/>
  <c r="L28" i="47"/>
  <c r="M28" i="47"/>
  <c r="J26" i="47"/>
  <c r="J27" i="47"/>
  <c r="J28" i="47"/>
  <c r="J25" i="47"/>
  <c r="I28" i="47"/>
  <c r="I26" i="47"/>
  <c r="I27" i="47"/>
  <c r="I25" i="47"/>
  <c r="J42" i="44"/>
  <c r="K42" i="44"/>
  <c r="I42" i="44"/>
  <c r="N38" i="44"/>
  <c r="N42" i="44" s="1"/>
  <c r="M38" i="44"/>
  <c r="J38" i="44"/>
  <c r="K38" i="44"/>
  <c r="L38" i="44"/>
  <c r="L42" i="44" s="1"/>
  <c r="J39" i="44"/>
  <c r="K39" i="44"/>
  <c r="L39" i="44"/>
  <c r="N39" i="44" s="1"/>
  <c r="M39" i="44"/>
  <c r="M42" i="44" s="1"/>
  <c r="J40" i="44"/>
  <c r="K40" i="44"/>
  <c r="L40" i="44"/>
  <c r="N40" i="44" s="1"/>
  <c r="M40" i="44"/>
  <c r="J41" i="44"/>
  <c r="K41" i="44"/>
  <c r="L41" i="44"/>
  <c r="N41" i="44" s="1"/>
  <c r="M41" i="44"/>
  <c r="I41" i="44"/>
  <c r="I40" i="44"/>
  <c r="I39" i="44"/>
  <c r="C15" i="89" l="1"/>
  <c r="B16" i="89"/>
  <c r="C16" i="88"/>
  <c r="B17" i="88"/>
  <c r="C15" i="87"/>
  <c r="B16" i="87"/>
  <c r="B16" i="86"/>
  <c r="C15" i="86"/>
  <c r="B16" i="85"/>
  <c r="C15" i="85"/>
  <c r="C14" i="84"/>
  <c r="B15" i="84"/>
  <c r="B15" i="83"/>
  <c r="C14" i="83"/>
  <c r="B14" i="82"/>
  <c r="C13" i="82"/>
  <c r="B14" i="81"/>
  <c r="C13" i="81"/>
  <c r="C15" i="80"/>
  <c r="B16" i="80"/>
  <c r="N29" i="47"/>
  <c r="B17" i="89" l="1"/>
  <c r="C16" i="89"/>
  <c r="C17" i="88"/>
  <c r="B18" i="88"/>
  <c r="C16" i="87"/>
  <c r="B17" i="87"/>
  <c r="C16" i="86"/>
  <c r="B17" i="86"/>
  <c r="B17" i="85"/>
  <c r="C16" i="85"/>
  <c r="B16" i="84"/>
  <c r="C15" i="84"/>
  <c r="C15" i="83"/>
  <c r="B16" i="83"/>
  <c r="B15" i="82"/>
  <c r="C14" i="82"/>
  <c r="B15" i="81"/>
  <c r="C14" i="81"/>
  <c r="B17" i="80"/>
  <c r="C16" i="80"/>
  <c r="Q42" i="46"/>
  <c r="F42" i="46"/>
  <c r="C42" i="46"/>
  <c r="Q41" i="46"/>
  <c r="F41" i="46"/>
  <c r="C41" i="46"/>
  <c r="C17" i="89" l="1"/>
  <c r="B18" i="89"/>
  <c r="B19" i="88"/>
  <c r="C18" i="88"/>
  <c r="B18" i="87"/>
  <c r="C17" i="87"/>
  <c r="B18" i="86"/>
  <c r="C17" i="86"/>
  <c r="C17" i="85"/>
  <c r="B18" i="85"/>
  <c r="B17" i="84"/>
  <c r="C16" i="84"/>
  <c r="B17" i="83"/>
  <c r="C16" i="83"/>
  <c r="C15" i="82"/>
  <c r="B16" i="82"/>
  <c r="C15" i="81"/>
  <c r="B16" i="81"/>
  <c r="B18" i="80"/>
  <c r="C17" i="80"/>
  <c r="D52" i="12"/>
  <c r="B45" i="46"/>
  <c r="B19" i="89" l="1"/>
  <c r="C18" i="89"/>
  <c r="C19" i="88"/>
  <c r="B20" i="88"/>
  <c r="C18" i="87"/>
  <c r="B19" i="87"/>
  <c r="B19" i="86"/>
  <c r="C18" i="86"/>
  <c r="B19" i="85"/>
  <c r="C18" i="85"/>
  <c r="B18" i="84"/>
  <c r="C17" i="84"/>
  <c r="C17" i="83"/>
  <c r="B18" i="83"/>
  <c r="B17" i="82"/>
  <c r="C16" i="82"/>
  <c r="B17" i="81"/>
  <c r="C16" i="81"/>
  <c r="B19" i="80"/>
  <c r="C18" i="80"/>
  <c r="B20" i="89" l="1"/>
  <c r="C19" i="89"/>
  <c r="B21" i="88"/>
  <c r="C20" i="88"/>
  <c r="B20" i="87"/>
  <c r="C19" i="87"/>
  <c r="C19" i="86"/>
  <c r="B20" i="86"/>
  <c r="B20" i="85"/>
  <c r="C19" i="85"/>
  <c r="C18" i="84"/>
  <c r="B19" i="84"/>
  <c r="B19" i="83"/>
  <c r="C18" i="83"/>
  <c r="B18" i="82"/>
  <c r="C17" i="82"/>
  <c r="B18" i="81"/>
  <c r="C17" i="81"/>
  <c r="B20" i="80"/>
  <c r="C19" i="80"/>
  <c r="C18" i="35"/>
  <c r="C15" i="35"/>
  <c r="I5" i="18"/>
  <c r="D12" i="18"/>
  <c r="J37" i="45"/>
  <c r="K37" i="45"/>
  <c r="L37" i="45"/>
  <c r="K55" i="45"/>
  <c r="K49" i="45"/>
  <c r="K50" i="45"/>
  <c r="K51" i="45"/>
  <c r="B50" i="45"/>
  <c r="O34" i="45"/>
  <c r="O31" i="45"/>
  <c r="O28" i="45"/>
  <c r="O25" i="45"/>
  <c r="O22" i="45"/>
  <c r="O19" i="45"/>
  <c r="O16" i="45"/>
  <c r="O13" i="45"/>
  <c r="H34" i="45"/>
  <c r="H31" i="45"/>
  <c r="H28" i="45"/>
  <c r="H25" i="45"/>
  <c r="H22" i="45"/>
  <c r="H19" i="45"/>
  <c r="H16" i="45"/>
  <c r="H13" i="45"/>
  <c r="O10" i="45"/>
  <c r="H10" i="45"/>
  <c r="I8" i="45"/>
  <c r="B8" i="45"/>
  <c r="O33" i="45"/>
  <c r="O30" i="45"/>
  <c r="O27" i="45"/>
  <c r="O24" i="45"/>
  <c r="O21" i="45"/>
  <c r="O18" i="45"/>
  <c r="O15" i="45"/>
  <c r="O12" i="45"/>
  <c r="H33" i="45"/>
  <c r="H30" i="45"/>
  <c r="H27" i="45"/>
  <c r="H24" i="45"/>
  <c r="H21" i="45"/>
  <c r="H18" i="45"/>
  <c r="H15" i="45"/>
  <c r="H12" i="45"/>
  <c r="N27" i="29"/>
  <c r="R23" i="29"/>
  <c r="F57" i="29"/>
  <c r="B59" i="29"/>
  <c r="I37" i="58"/>
  <c r="G37" i="58"/>
  <c r="H37" i="58" s="1"/>
  <c r="E37" i="58"/>
  <c r="F37" i="58" s="1"/>
  <c r="C37" i="58"/>
  <c r="B37" i="58"/>
  <c r="I36" i="58"/>
  <c r="G36" i="58"/>
  <c r="H36" i="58" s="1"/>
  <c r="E36" i="58"/>
  <c r="F36" i="58" s="1"/>
  <c r="C36" i="58"/>
  <c r="B36" i="58"/>
  <c r="I35" i="58"/>
  <c r="G35" i="58"/>
  <c r="H35" i="58" s="1"/>
  <c r="E35" i="58"/>
  <c r="F35" i="58" s="1"/>
  <c r="C35" i="58"/>
  <c r="B35" i="58"/>
  <c r="I38" i="41"/>
  <c r="G38" i="41"/>
  <c r="H38" i="41" s="1"/>
  <c r="E38" i="41"/>
  <c r="F38" i="41" s="1"/>
  <c r="C38" i="41"/>
  <c r="B38" i="41"/>
  <c r="I37" i="41"/>
  <c r="G37" i="41"/>
  <c r="H37" i="41" s="1"/>
  <c r="E37" i="41"/>
  <c r="F37" i="41" s="1"/>
  <c r="C37" i="41"/>
  <c r="B37" i="41"/>
  <c r="I36" i="41"/>
  <c r="G36" i="41"/>
  <c r="H36" i="41" s="1"/>
  <c r="E36" i="41"/>
  <c r="F36" i="41" s="1"/>
  <c r="C36" i="41"/>
  <c r="B36" i="41"/>
  <c r="D36" i="58" l="1"/>
  <c r="C21" i="88"/>
  <c r="B22" i="88"/>
  <c r="C20" i="89"/>
  <c r="B21" i="89"/>
  <c r="B21" i="87"/>
  <c r="C20" i="87"/>
  <c r="B21" i="86"/>
  <c r="C20" i="86"/>
  <c r="B21" i="85"/>
  <c r="C20" i="85"/>
  <c r="B20" i="84"/>
  <c r="C19" i="84"/>
  <c r="C19" i="83"/>
  <c r="B20" i="83"/>
  <c r="B19" i="82"/>
  <c r="C18" i="82"/>
  <c r="B19" i="81"/>
  <c r="C18" i="81"/>
  <c r="B21" i="80"/>
  <c r="C20" i="80"/>
  <c r="B49" i="45"/>
  <c r="B51" i="45"/>
  <c r="D35" i="58"/>
  <c r="D37" i="58"/>
  <c r="K36" i="58"/>
  <c r="K35" i="58"/>
  <c r="K37" i="58"/>
  <c r="D38" i="41"/>
  <c r="D37" i="41"/>
  <c r="D36" i="41"/>
  <c r="K36" i="41"/>
  <c r="K37" i="41"/>
  <c r="K38" i="41"/>
  <c r="D26" i="48"/>
  <c r="D25" i="48"/>
  <c r="D48" i="9"/>
  <c r="D42" i="9"/>
  <c r="D40" i="9" s="1"/>
  <c r="D36" i="9"/>
  <c r="D33" i="9"/>
  <c r="D30" i="9"/>
  <c r="D27" i="9"/>
  <c r="D21" i="9"/>
  <c r="D16" i="9"/>
  <c r="D7" i="9"/>
  <c r="C21" i="86" l="1"/>
  <c r="B22" i="86"/>
  <c r="C21" i="87"/>
  <c r="B22" i="87"/>
  <c r="C21" i="89"/>
  <c r="B22" i="89"/>
  <c r="B23" i="88"/>
  <c r="C22" i="88"/>
  <c r="C21" i="85"/>
  <c r="B22" i="85"/>
  <c r="B21" i="84"/>
  <c r="C20" i="84"/>
  <c r="B21" i="83"/>
  <c r="C20" i="83"/>
  <c r="C19" i="82"/>
  <c r="B20" i="82"/>
  <c r="C19" i="81"/>
  <c r="B20" i="81"/>
  <c r="B22" i="80"/>
  <c r="C21" i="80"/>
  <c r="D5" i="68"/>
  <c r="E86" i="46"/>
  <c r="B24" i="88" l="1"/>
  <c r="C23" i="88"/>
  <c r="B23" i="89"/>
  <c r="C22" i="89"/>
  <c r="B23" i="87"/>
  <c r="C22" i="87"/>
  <c r="B23" i="85"/>
  <c r="C22" i="85"/>
  <c r="B23" i="86"/>
  <c r="C22" i="86"/>
  <c r="B22" i="84"/>
  <c r="C21" i="84"/>
  <c r="C21" i="83"/>
  <c r="B22" i="83"/>
  <c r="B21" i="82"/>
  <c r="C20" i="82"/>
  <c r="B21" i="81"/>
  <c r="C20" i="81"/>
  <c r="B23" i="80"/>
  <c r="C22" i="80"/>
  <c r="C39" i="44"/>
  <c r="B24" i="85" l="1"/>
  <c r="C23" i="85"/>
  <c r="B24" i="87"/>
  <c r="C23" i="87"/>
  <c r="B24" i="89"/>
  <c r="C23" i="89"/>
  <c r="B24" i="86"/>
  <c r="C23" i="86"/>
  <c r="B25" i="88"/>
  <c r="C24" i="88"/>
  <c r="C22" i="84"/>
  <c r="B23" i="84"/>
  <c r="B23" i="83"/>
  <c r="C22" i="83"/>
  <c r="B22" i="82"/>
  <c r="C21" i="82"/>
  <c r="B22" i="81"/>
  <c r="C21" i="81"/>
  <c r="C23" i="80"/>
  <c r="B24" i="80"/>
  <c r="C24" i="80" s="1"/>
  <c r="L27" i="18"/>
  <c r="D13" i="18"/>
  <c r="D14" i="18"/>
  <c r="D15" i="18"/>
  <c r="D16" i="18"/>
  <c r="D17" i="18"/>
  <c r="D18" i="18"/>
  <c r="D19" i="18"/>
  <c r="D20" i="18"/>
  <c r="D21" i="18"/>
  <c r="B12" i="18"/>
  <c r="B3" i="74"/>
  <c r="B11" i="66"/>
  <c r="B12" i="66" s="1"/>
  <c r="B13" i="66" s="1"/>
  <c r="B14" i="66" s="1"/>
  <c r="B15" i="66" s="1"/>
  <c r="B16" i="66" s="1"/>
  <c r="B17" i="66" s="1"/>
  <c r="B18" i="66" s="1"/>
  <c r="B19" i="66" s="1"/>
  <c r="B20" i="66" s="1"/>
  <c r="D42" i="66"/>
  <c r="E16" i="74" s="1"/>
  <c r="D40" i="66"/>
  <c r="C16" i="74" s="1"/>
  <c r="F37" i="66"/>
  <c r="E12" i="74" s="1"/>
  <c r="C10" i="66"/>
  <c r="AX2" i="59"/>
  <c r="AW2" i="59"/>
  <c r="D35" i="12"/>
  <c r="B25" i="86" l="1"/>
  <c r="C24" i="86"/>
  <c r="B25" i="89"/>
  <c r="C24" i="89"/>
  <c r="B25" i="87"/>
  <c r="C24" i="87"/>
  <c r="B26" i="88"/>
  <c r="C26" i="88" s="1"/>
  <c r="C25" i="88"/>
  <c r="B25" i="85"/>
  <c r="C24" i="85"/>
  <c r="K30" i="18"/>
  <c r="B24" i="84"/>
  <c r="C24" i="84" s="1"/>
  <c r="C23" i="84"/>
  <c r="C23" i="83"/>
  <c r="B24" i="83"/>
  <c r="C24" i="83" s="1"/>
  <c r="B23" i="82"/>
  <c r="C22" i="82"/>
  <c r="B23" i="81"/>
  <c r="C22" i="81"/>
  <c r="C20" i="66"/>
  <c r="B21" i="66"/>
  <c r="C12" i="66"/>
  <c r="C11" i="66"/>
  <c r="B26" i="87" l="1"/>
  <c r="C26" i="87" s="1"/>
  <c r="C25" i="87"/>
  <c r="B26" i="89"/>
  <c r="C26" i="89" s="1"/>
  <c r="C25" i="89"/>
  <c r="B26" i="85"/>
  <c r="C26" i="85" s="1"/>
  <c r="C25" i="85"/>
  <c r="B26" i="86"/>
  <c r="C26" i="86" s="1"/>
  <c r="C25" i="86"/>
  <c r="C23" i="82"/>
  <c r="B24" i="82"/>
  <c r="C24" i="82" s="1"/>
  <c r="C23" i="81"/>
  <c r="B24" i="81"/>
  <c r="C24" i="81" s="1"/>
  <c r="C21" i="66"/>
  <c r="B22" i="66"/>
  <c r="C13" i="66"/>
  <c r="M2" i="59"/>
  <c r="L2" i="59"/>
  <c r="K6" i="65"/>
  <c r="F6" i="65"/>
  <c r="I6" i="65"/>
  <c r="H6" i="65"/>
  <c r="G6" i="65"/>
  <c r="E6" i="65"/>
  <c r="D6" i="65"/>
  <c r="C6" i="65"/>
  <c r="B6" i="65"/>
  <c r="AK3" i="64"/>
  <c r="AJ3" i="64"/>
  <c r="AI3" i="64"/>
  <c r="AH3" i="64"/>
  <c r="AG3" i="64"/>
  <c r="AF3" i="64"/>
  <c r="AE3" i="64"/>
  <c r="AD3" i="64"/>
  <c r="AC3" i="64"/>
  <c r="AB3" i="64"/>
  <c r="AA3" i="64"/>
  <c r="Z3" i="64"/>
  <c r="Y3" i="64"/>
  <c r="X3" i="64"/>
  <c r="W3" i="64"/>
  <c r="V3" i="64"/>
  <c r="U3" i="64"/>
  <c r="T3" i="64"/>
  <c r="S3" i="64"/>
  <c r="R3" i="64"/>
  <c r="Q3" i="64"/>
  <c r="P3" i="64"/>
  <c r="O3" i="64"/>
  <c r="N3" i="64"/>
  <c r="M3" i="64"/>
  <c r="L3" i="64"/>
  <c r="K3" i="64"/>
  <c r="J3" i="64"/>
  <c r="I3" i="64"/>
  <c r="H3" i="64"/>
  <c r="G3" i="64"/>
  <c r="F3" i="64"/>
  <c r="E3" i="64"/>
  <c r="D3" i="64"/>
  <c r="C3" i="64"/>
  <c r="B3" i="64"/>
  <c r="A3" i="64"/>
  <c r="B23" i="66" l="1"/>
  <c r="C22" i="66"/>
  <c r="C14" i="66"/>
  <c r="J6" i="65"/>
  <c r="D32" i="5"/>
  <c r="C32" i="5"/>
  <c r="C31" i="5"/>
  <c r="F30" i="5"/>
  <c r="B18" i="41"/>
  <c r="K18" i="41" s="1"/>
  <c r="B10" i="41"/>
  <c r="C10" i="41"/>
  <c r="E10" i="41"/>
  <c r="F47" i="29"/>
  <c r="N24" i="29"/>
  <c r="C11" i="21"/>
  <c r="H10" i="29"/>
  <c r="C9" i="21"/>
  <c r="F48" i="29"/>
  <c r="B19" i="46"/>
  <c r="C85" i="29"/>
  <c r="Q40" i="46"/>
  <c r="Q39" i="46"/>
  <c r="Q38" i="46"/>
  <c r="F40" i="46"/>
  <c r="F39" i="46"/>
  <c r="F38" i="46"/>
  <c r="C40" i="46"/>
  <c r="C39" i="46"/>
  <c r="C38" i="46"/>
  <c r="F55" i="29"/>
  <c r="F54" i="29"/>
  <c r="F53" i="29"/>
  <c r="F52" i="29"/>
  <c r="F51" i="29"/>
  <c r="F50" i="29"/>
  <c r="F49" i="29"/>
  <c r="E76" i="46" a="1"/>
  <c r="E76" i="46" s="1"/>
  <c r="G31" i="29"/>
  <c r="I30" i="29"/>
  <c r="N28" i="29"/>
  <c r="G28" i="29"/>
  <c r="G27" i="29"/>
  <c r="G26" i="29"/>
  <c r="G25" i="29"/>
  <c r="G24" i="29"/>
  <c r="N22" i="29"/>
  <c r="G23" i="29"/>
  <c r="G22" i="29"/>
  <c r="G21" i="29"/>
  <c r="F15" i="29"/>
  <c r="B13" i="29"/>
  <c r="M13" i="29"/>
  <c r="L19" i="46"/>
  <c r="H13" i="29"/>
  <c r="G19" i="46"/>
  <c r="S5" i="29"/>
  <c r="R8" i="46"/>
  <c r="G35" i="12"/>
  <c r="D30" i="48"/>
  <c r="F21" i="46"/>
  <c r="H29" i="48"/>
  <c r="E29" i="48"/>
  <c r="B29" i="48"/>
  <c r="N2" i="59"/>
  <c r="D22" i="49"/>
  <c r="K2" i="59"/>
  <c r="E85" i="46"/>
  <c r="E84" i="46"/>
  <c r="E83" i="46"/>
  <c r="B22" i="6"/>
  <c r="B29" i="46" s="1"/>
  <c r="E2" i="59"/>
  <c r="B24" i="66" l="1"/>
  <c r="C24" i="66" s="1"/>
  <c r="C23" i="66"/>
  <c r="D50" i="12"/>
  <c r="AV2" i="59"/>
  <c r="D5" i="19"/>
  <c r="M6" i="34"/>
  <c r="K10" i="41"/>
  <c r="D10" i="41"/>
  <c r="C15" i="66"/>
  <c r="D47" i="12"/>
  <c r="C82" i="3"/>
  <c r="C79" i="3"/>
  <c r="Y2" i="59"/>
  <c r="A1" i="48"/>
  <c r="C16" i="66" l="1"/>
  <c r="A4" i="46"/>
  <c r="B38" i="58"/>
  <c r="C38" i="58"/>
  <c r="E38" i="58"/>
  <c r="F38" i="58" s="1"/>
  <c r="G38" i="58"/>
  <c r="H38" i="58" s="1"/>
  <c r="I38" i="58"/>
  <c r="B35" i="41"/>
  <c r="C35" i="41"/>
  <c r="E35" i="41"/>
  <c r="F35" i="41" s="1"/>
  <c r="G35" i="41"/>
  <c r="H35" i="41" s="1"/>
  <c r="I35" i="41"/>
  <c r="C17" i="66" l="1"/>
  <c r="D35" i="41"/>
  <c r="D38" i="58"/>
  <c r="K35" i="41"/>
  <c r="K38" i="58"/>
  <c r="C19" i="66" l="1"/>
  <c r="C18" i="66"/>
  <c r="G2" i="59"/>
  <c r="D42" i="12"/>
  <c r="D45" i="12" l="1"/>
  <c r="C2" i="59" l="1"/>
  <c r="D2" i="59"/>
  <c r="B2" i="59"/>
  <c r="C24" i="35" l="1"/>
  <c r="AS2" i="59" l="1"/>
  <c r="AR2" i="59"/>
  <c r="AQ2" i="59"/>
  <c r="AP2" i="59"/>
  <c r="AO2" i="59"/>
  <c r="AN2" i="59"/>
  <c r="AH2" i="59"/>
  <c r="AG2" i="59"/>
  <c r="AF2" i="59"/>
  <c r="AE2" i="59"/>
  <c r="AD2" i="59"/>
  <c r="AC2" i="59"/>
  <c r="AB2" i="59"/>
  <c r="D46" i="12" l="1"/>
  <c r="D44" i="12" l="1"/>
  <c r="D43" i="12" s="1"/>
  <c r="H2" i="59" s="1"/>
  <c r="Q2" i="59" s="1"/>
  <c r="R2" i="59" s="1"/>
  <c r="I34" i="58"/>
  <c r="G34" i="58"/>
  <c r="H34" i="58" s="1"/>
  <c r="E34" i="58"/>
  <c r="F34" i="58" s="1"/>
  <c r="C34" i="58"/>
  <c r="B34" i="58"/>
  <c r="I33" i="58"/>
  <c r="G33" i="58"/>
  <c r="H33" i="58" s="1"/>
  <c r="E33" i="58"/>
  <c r="F33" i="58" s="1"/>
  <c r="C33" i="58"/>
  <c r="B33" i="58"/>
  <c r="I32" i="58"/>
  <c r="G32" i="58"/>
  <c r="H32" i="58" s="1"/>
  <c r="E32" i="58"/>
  <c r="F32" i="58" s="1"/>
  <c r="C32" i="58"/>
  <c r="B32" i="58"/>
  <c r="I31" i="58"/>
  <c r="G31" i="58"/>
  <c r="H31" i="58" s="1"/>
  <c r="E31" i="58"/>
  <c r="F31" i="58" s="1"/>
  <c r="C31" i="58"/>
  <c r="B31" i="58"/>
  <c r="I30" i="58"/>
  <c r="G30" i="58"/>
  <c r="H30" i="58" s="1"/>
  <c r="E30" i="58"/>
  <c r="F30" i="58" s="1"/>
  <c r="C30" i="58"/>
  <c r="B30" i="58"/>
  <c r="I29" i="58"/>
  <c r="G29" i="58"/>
  <c r="H29" i="58" s="1"/>
  <c r="E29" i="58"/>
  <c r="F29" i="58" s="1"/>
  <c r="C29" i="58"/>
  <c r="B29" i="58"/>
  <c r="I28" i="58"/>
  <c r="G28" i="58"/>
  <c r="H28" i="58" s="1"/>
  <c r="E28" i="58"/>
  <c r="F28" i="58" s="1"/>
  <c r="C28" i="58"/>
  <c r="B28" i="58"/>
  <c r="I27" i="58"/>
  <c r="G27" i="58"/>
  <c r="H27" i="58" s="1"/>
  <c r="E27" i="58"/>
  <c r="F27" i="58" s="1"/>
  <c r="C27" i="58"/>
  <c r="B27" i="58"/>
  <c r="I26" i="58"/>
  <c r="G26" i="58"/>
  <c r="H26" i="58" s="1"/>
  <c r="E26" i="58"/>
  <c r="F26" i="58" s="1"/>
  <c r="C26" i="58"/>
  <c r="B26" i="58"/>
  <c r="I25" i="58"/>
  <c r="G25" i="58"/>
  <c r="H25" i="58" s="1"/>
  <c r="E25" i="58"/>
  <c r="F25" i="58" s="1"/>
  <c r="C25" i="58"/>
  <c r="B25" i="58"/>
  <c r="I24" i="58"/>
  <c r="G24" i="58"/>
  <c r="H24" i="58" s="1"/>
  <c r="E24" i="58"/>
  <c r="F24" i="58" s="1"/>
  <c r="C24" i="58"/>
  <c r="B24" i="58"/>
  <c r="I23" i="58"/>
  <c r="G23" i="58"/>
  <c r="H23" i="58" s="1"/>
  <c r="E23" i="58"/>
  <c r="F23" i="58" s="1"/>
  <c r="C23" i="58"/>
  <c r="B23" i="58"/>
  <c r="I22" i="58"/>
  <c r="G22" i="58"/>
  <c r="H22" i="58" s="1"/>
  <c r="E22" i="58"/>
  <c r="F22" i="58" s="1"/>
  <c r="C22" i="58"/>
  <c r="B22" i="58"/>
  <c r="I21" i="58"/>
  <c r="G21" i="58"/>
  <c r="H21" i="58" s="1"/>
  <c r="E21" i="58"/>
  <c r="F21" i="58" s="1"/>
  <c r="C21" i="58"/>
  <c r="B21" i="58"/>
  <c r="I20" i="58"/>
  <c r="G20" i="58"/>
  <c r="H20" i="58" s="1"/>
  <c r="E20" i="58"/>
  <c r="F20" i="58" s="1"/>
  <c r="C20" i="58"/>
  <c r="B20" i="58"/>
  <c r="I19" i="58"/>
  <c r="G19" i="58"/>
  <c r="H19" i="58" s="1"/>
  <c r="E19" i="58"/>
  <c r="F19" i="58" s="1"/>
  <c r="C19" i="58"/>
  <c r="B19" i="58"/>
  <c r="I18" i="58"/>
  <c r="G18" i="58"/>
  <c r="H18" i="58" s="1"/>
  <c r="E18" i="58"/>
  <c r="F18" i="58" s="1"/>
  <c r="C18" i="58"/>
  <c r="B18" i="58"/>
  <c r="I17" i="58"/>
  <c r="G17" i="58"/>
  <c r="H17" i="58" s="1"/>
  <c r="E17" i="58"/>
  <c r="F17" i="58" s="1"/>
  <c r="C17" i="58"/>
  <c r="B17" i="58"/>
  <c r="I16" i="58"/>
  <c r="G16" i="58"/>
  <c r="H16" i="58" s="1"/>
  <c r="E16" i="58"/>
  <c r="F16" i="58" s="1"/>
  <c r="C16" i="58"/>
  <c r="B16" i="58"/>
  <c r="I15" i="58"/>
  <c r="G15" i="58"/>
  <c r="H15" i="58" s="1"/>
  <c r="E15" i="58"/>
  <c r="F15" i="58" s="1"/>
  <c r="C15" i="58"/>
  <c r="B15" i="58"/>
  <c r="I14" i="58"/>
  <c r="G14" i="58"/>
  <c r="H14" i="58" s="1"/>
  <c r="E14" i="58"/>
  <c r="F14" i="58" s="1"/>
  <c r="C14" i="58"/>
  <c r="B14" i="58"/>
  <c r="I13" i="58"/>
  <c r="G13" i="58"/>
  <c r="H13" i="58" s="1"/>
  <c r="E13" i="58"/>
  <c r="F13" i="58" s="1"/>
  <c r="C13" i="58"/>
  <c r="B13" i="58"/>
  <c r="I12" i="58"/>
  <c r="G12" i="58"/>
  <c r="H12" i="58" s="1"/>
  <c r="E12" i="58"/>
  <c r="F12" i="58" s="1"/>
  <c r="C12" i="58"/>
  <c r="B12" i="58"/>
  <c r="I11" i="58"/>
  <c r="G11" i="58"/>
  <c r="H11" i="58" s="1"/>
  <c r="E11" i="58"/>
  <c r="F11" i="58" s="1"/>
  <c r="C11" i="58"/>
  <c r="B11" i="58"/>
  <c r="I10" i="58"/>
  <c r="G10" i="58"/>
  <c r="E10" i="58"/>
  <c r="C10" i="58"/>
  <c r="K10" i="58"/>
  <c r="R7" i="46"/>
  <c r="A1" i="12"/>
  <c r="A13" i="49"/>
  <c r="A16" i="49" s="1"/>
  <c r="A3" i="46"/>
  <c r="A1" i="5"/>
  <c r="H11" i="46"/>
  <c r="H10" i="46"/>
  <c r="R9" i="46"/>
  <c r="L9" i="46"/>
  <c r="H9" i="46"/>
  <c r="B39" i="58" l="1"/>
  <c r="C39" i="58"/>
  <c r="E39" i="58"/>
  <c r="H10" i="58"/>
  <c r="H39" i="58" s="1"/>
  <c r="G39" i="58"/>
  <c r="I39" i="58"/>
  <c r="D16" i="58"/>
  <c r="D24" i="58"/>
  <c r="D14" i="58"/>
  <c r="D22" i="58"/>
  <c r="D13" i="58"/>
  <c r="D17" i="58"/>
  <c r="D20" i="58"/>
  <c r="D11" i="58"/>
  <c r="D33" i="58"/>
  <c r="D19" i="58"/>
  <c r="D18" i="58"/>
  <c r="D21" i="58"/>
  <c r="D12" i="58"/>
  <c r="D26" i="58"/>
  <c r="D34" i="58"/>
  <c r="D23" i="58"/>
  <c r="D29" i="58"/>
  <c r="D32" i="58"/>
  <c r="D10" i="58"/>
  <c r="D25" i="58"/>
  <c r="D28" i="58"/>
  <c r="D15" i="58"/>
  <c r="D31" i="58"/>
  <c r="D27" i="58"/>
  <c r="D30" i="58"/>
  <c r="J10" i="58"/>
  <c r="F10" i="58"/>
  <c r="F39" i="58" s="1"/>
  <c r="K14" i="58"/>
  <c r="K18" i="58"/>
  <c r="K22" i="58"/>
  <c r="K26" i="58"/>
  <c r="K28" i="58"/>
  <c r="K12" i="58"/>
  <c r="K16" i="58"/>
  <c r="K20" i="58"/>
  <c r="K24" i="58"/>
  <c r="K30" i="58"/>
  <c r="K32" i="58"/>
  <c r="K34" i="58"/>
  <c r="K17" i="58"/>
  <c r="K21" i="58"/>
  <c r="K25" i="58"/>
  <c r="K27" i="58"/>
  <c r="K31" i="58"/>
  <c r="K11" i="58"/>
  <c r="K13" i="58"/>
  <c r="K15" i="58"/>
  <c r="K19" i="58"/>
  <c r="K23" i="58"/>
  <c r="K29" i="58"/>
  <c r="K33" i="58"/>
  <c r="AH62" i="55"/>
  <c r="AH61" i="55"/>
  <c r="Y61" i="55"/>
  <c r="AH60" i="55"/>
  <c r="X60" i="55"/>
  <c r="AC59" i="55"/>
  <c r="X59" i="55"/>
  <c r="AC58" i="55"/>
  <c r="X58" i="55"/>
  <c r="X57" i="55"/>
  <c r="AH55" i="55"/>
  <c r="AH54" i="55"/>
  <c r="Y54" i="55"/>
  <c r="AH53" i="55"/>
  <c r="X53" i="55"/>
  <c r="AC52" i="55"/>
  <c r="X52" i="55"/>
  <c r="AC51" i="55"/>
  <c r="X51" i="55"/>
  <c r="X50" i="55"/>
  <c r="AH48" i="55"/>
  <c r="AH47" i="55"/>
  <c r="Y47" i="55"/>
  <c r="AH46" i="55"/>
  <c r="X46" i="55"/>
  <c r="AC45" i="55"/>
  <c r="X45" i="55"/>
  <c r="AC44" i="55"/>
  <c r="X44" i="55"/>
  <c r="X43" i="55"/>
  <c r="AH41" i="55"/>
  <c r="AH40" i="55"/>
  <c r="Y40" i="55"/>
  <c r="AH39" i="55"/>
  <c r="X39" i="55"/>
  <c r="AC38" i="55"/>
  <c r="X38" i="55"/>
  <c r="AC37" i="55"/>
  <c r="X37" i="55"/>
  <c r="X36" i="55"/>
  <c r="AH34" i="55"/>
  <c r="AH33" i="55"/>
  <c r="Y33" i="55"/>
  <c r="AH32" i="55"/>
  <c r="X32" i="55"/>
  <c r="AC31" i="55"/>
  <c r="X31" i="55"/>
  <c r="AC30" i="55"/>
  <c r="X30" i="55"/>
  <c r="X29" i="55"/>
  <c r="AH27" i="55"/>
  <c r="AH26" i="55"/>
  <c r="Y26" i="55"/>
  <c r="AH25" i="55"/>
  <c r="X25" i="55"/>
  <c r="AC24" i="55"/>
  <c r="X24" i="55"/>
  <c r="AC23" i="55"/>
  <c r="X23" i="55"/>
  <c r="X22" i="55"/>
  <c r="AH20" i="55"/>
  <c r="AH19" i="55"/>
  <c r="Y19" i="55"/>
  <c r="AH18" i="55"/>
  <c r="X18" i="55"/>
  <c r="AC17" i="55"/>
  <c r="X17" i="55"/>
  <c r="AC16" i="55"/>
  <c r="X16" i="55"/>
  <c r="X15" i="55"/>
  <c r="AH13" i="55"/>
  <c r="AH12" i="55"/>
  <c r="AH11" i="55"/>
  <c r="AC10" i="55"/>
  <c r="AC9" i="55"/>
  <c r="Y12" i="55"/>
  <c r="X11" i="55"/>
  <c r="X10" i="55"/>
  <c r="X9" i="55"/>
  <c r="X8" i="55"/>
  <c r="A61" i="55"/>
  <c r="C60" i="55"/>
  <c r="A60" i="55"/>
  <c r="C58" i="55"/>
  <c r="A58" i="55"/>
  <c r="A54" i="55"/>
  <c r="C53" i="55"/>
  <c r="A53" i="55"/>
  <c r="C51" i="55"/>
  <c r="A51" i="55"/>
  <c r="A47" i="55"/>
  <c r="C46" i="55"/>
  <c r="A46" i="55"/>
  <c r="C44" i="55"/>
  <c r="A44" i="55"/>
  <c r="A40" i="55"/>
  <c r="C39" i="55"/>
  <c r="A39" i="55"/>
  <c r="C37" i="55"/>
  <c r="A37" i="55"/>
  <c r="A33" i="55"/>
  <c r="C32" i="55"/>
  <c r="A32" i="55"/>
  <c r="C30" i="55"/>
  <c r="A30" i="55"/>
  <c r="A26" i="55"/>
  <c r="C25" i="55"/>
  <c r="A25" i="55"/>
  <c r="C23" i="55"/>
  <c r="A23" i="55"/>
  <c r="A19" i="55"/>
  <c r="C18" i="55"/>
  <c r="A18" i="55"/>
  <c r="C16" i="55"/>
  <c r="A16" i="55"/>
  <c r="A12" i="55"/>
  <c r="C9" i="55"/>
  <c r="C11" i="55"/>
  <c r="A11" i="55"/>
  <c r="A9" i="55"/>
  <c r="M57" i="55"/>
  <c r="M50" i="55"/>
  <c r="M43" i="55"/>
  <c r="M36" i="55"/>
  <c r="M29" i="55"/>
  <c r="M22" i="55"/>
  <c r="M15" i="55"/>
  <c r="M8" i="55"/>
  <c r="E57" i="55"/>
  <c r="E50" i="55"/>
  <c r="E43" i="55"/>
  <c r="E36" i="55"/>
  <c r="E29" i="55"/>
  <c r="E22" i="55"/>
  <c r="E15" i="55"/>
  <c r="E8" i="55"/>
  <c r="M10" i="58" l="1"/>
  <c r="L10" i="58"/>
  <c r="D39" i="58"/>
  <c r="J37" i="58"/>
  <c r="J36" i="58"/>
  <c r="J35" i="58"/>
  <c r="J16" i="58"/>
  <c r="M16" i="58" s="1"/>
  <c r="J38" i="58"/>
  <c r="J33" i="58"/>
  <c r="J29" i="58"/>
  <c r="J21" i="58"/>
  <c r="J31" i="58"/>
  <c r="J27" i="58"/>
  <c r="J19" i="58"/>
  <c r="J25" i="58"/>
  <c r="J23" i="58"/>
  <c r="J17" i="58"/>
  <c r="J13" i="58"/>
  <c r="J30" i="58"/>
  <c r="J26" i="58"/>
  <c r="J20" i="58"/>
  <c r="J15" i="58"/>
  <c r="J28" i="58"/>
  <c r="J32" i="58"/>
  <c r="J18" i="58"/>
  <c r="J22" i="58"/>
  <c r="J11" i="58"/>
  <c r="J24" i="58"/>
  <c r="J12" i="58"/>
  <c r="J14" i="58"/>
  <c r="J34" i="58"/>
  <c r="B9" i="51"/>
  <c r="B9" i="50"/>
  <c r="J39" i="58" l="1"/>
  <c r="M35" i="58"/>
  <c r="L35" i="58"/>
  <c r="M36" i="58"/>
  <c r="L36" i="58"/>
  <c r="L37" i="58"/>
  <c r="M37" i="58"/>
  <c r="L16" i="58"/>
  <c r="M38" i="58"/>
  <c r="L38" i="58"/>
  <c r="L24" i="58"/>
  <c r="M24" i="58"/>
  <c r="M21" i="58"/>
  <c r="L21" i="58"/>
  <c r="M31" i="58"/>
  <c r="L31" i="58"/>
  <c r="L29" i="58"/>
  <c r="M29" i="58"/>
  <c r="L33" i="58"/>
  <c r="M33" i="58"/>
  <c r="L11" i="58"/>
  <c r="M11" i="58"/>
  <c r="L18" i="58"/>
  <c r="M18" i="58"/>
  <c r="M23" i="58"/>
  <c r="L23" i="58"/>
  <c r="L27" i="58"/>
  <c r="M27" i="58"/>
  <c r="M22" i="58"/>
  <c r="L22" i="58"/>
  <c r="L13" i="58"/>
  <c r="M13" i="58"/>
  <c r="M17" i="58"/>
  <c r="L17" i="58"/>
  <c r="L14" i="58"/>
  <c r="M14" i="58"/>
  <c r="L15" i="58"/>
  <c r="M15" i="58"/>
  <c r="M25" i="58"/>
  <c r="L25" i="58"/>
  <c r="M26" i="58"/>
  <c r="L26" i="58"/>
  <c r="M30" i="58"/>
  <c r="L30" i="58"/>
  <c r="M34" i="58"/>
  <c r="L34" i="58"/>
  <c r="M32" i="58"/>
  <c r="L32" i="58"/>
  <c r="M28" i="58"/>
  <c r="L28" i="58"/>
  <c r="M12" i="58"/>
  <c r="L12" i="58"/>
  <c r="L20" i="58"/>
  <c r="M20" i="58"/>
  <c r="L19" i="58"/>
  <c r="M19" i="58"/>
  <c r="M39" i="58" l="1"/>
  <c r="D20" i="48"/>
  <c r="D19" i="48"/>
  <c r="D17" i="48"/>
  <c r="D16" i="48"/>
  <c r="E15" i="48"/>
  <c r="E14" i="48"/>
  <c r="A7" i="48"/>
  <c r="N35" i="45"/>
  <c r="M35" i="45"/>
  <c r="J35" i="45"/>
  <c r="I35" i="45"/>
  <c r="G35" i="45"/>
  <c r="F35" i="45"/>
  <c r="C35" i="45"/>
  <c r="B35" i="45"/>
  <c r="N34" i="45"/>
  <c r="M34" i="45"/>
  <c r="J34" i="45"/>
  <c r="I34" i="45"/>
  <c r="G34" i="45"/>
  <c r="F34" i="45"/>
  <c r="C34" i="45"/>
  <c r="B34" i="45"/>
  <c r="N33" i="45"/>
  <c r="M33" i="45"/>
  <c r="J33" i="45"/>
  <c r="I33" i="45"/>
  <c r="G33" i="45"/>
  <c r="F33" i="45"/>
  <c r="C33" i="45"/>
  <c r="B33" i="45"/>
  <c r="N32" i="45"/>
  <c r="M32" i="45"/>
  <c r="J32" i="45"/>
  <c r="I32" i="45"/>
  <c r="G32" i="45"/>
  <c r="F32" i="45"/>
  <c r="C32" i="45"/>
  <c r="B32" i="45"/>
  <c r="N31" i="45"/>
  <c r="M31" i="45"/>
  <c r="J31" i="45"/>
  <c r="I31" i="45"/>
  <c r="G31" i="45"/>
  <c r="F31" i="45"/>
  <c r="C31" i="45"/>
  <c r="B31" i="45"/>
  <c r="N30" i="45"/>
  <c r="M30" i="45"/>
  <c r="J30" i="45"/>
  <c r="I30" i="45"/>
  <c r="G30" i="45"/>
  <c r="F30" i="45"/>
  <c r="C30" i="45"/>
  <c r="B30" i="45"/>
  <c r="N29" i="45"/>
  <c r="M29" i="45"/>
  <c r="J29" i="45"/>
  <c r="I29" i="45"/>
  <c r="G29" i="45"/>
  <c r="F29" i="45"/>
  <c r="C29" i="45"/>
  <c r="B29" i="45"/>
  <c r="N28" i="45"/>
  <c r="M28" i="45"/>
  <c r="J28" i="45"/>
  <c r="I28" i="45"/>
  <c r="G28" i="45"/>
  <c r="F28" i="45"/>
  <c r="C28" i="45"/>
  <c r="B28" i="45"/>
  <c r="N27" i="45"/>
  <c r="M27" i="45"/>
  <c r="J27" i="45"/>
  <c r="I27" i="45"/>
  <c r="G27" i="45"/>
  <c r="F27" i="45"/>
  <c r="C27" i="45"/>
  <c r="B27" i="45"/>
  <c r="N26" i="45"/>
  <c r="M26" i="45"/>
  <c r="J26" i="45"/>
  <c r="I26" i="45"/>
  <c r="G26" i="45"/>
  <c r="F26" i="45"/>
  <c r="C26" i="45"/>
  <c r="B26" i="45"/>
  <c r="N25" i="45"/>
  <c r="M25" i="45"/>
  <c r="J25" i="45"/>
  <c r="I25" i="45"/>
  <c r="G25" i="45"/>
  <c r="F25" i="45"/>
  <c r="C25" i="45"/>
  <c r="B25" i="45"/>
  <c r="N24" i="45"/>
  <c r="M24" i="45"/>
  <c r="J24" i="45"/>
  <c r="I24" i="45"/>
  <c r="G24" i="45"/>
  <c r="F24" i="45"/>
  <c r="C24" i="45"/>
  <c r="B24" i="45"/>
  <c r="N23" i="45"/>
  <c r="M23" i="45"/>
  <c r="J23" i="45"/>
  <c r="I23" i="45"/>
  <c r="G23" i="45"/>
  <c r="F23" i="45"/>
  <c r="C23" i="45"/>
  <c r="B23" i="45"/>
  <c r="N22" i="45"/>
  <c r="M22" i="45"/>
  <c r="J22" i="45"/>
  <c r="I22" i="45"/>
  <c r="G22" i="45"/>
  <c r="F22" i="45"/>
  <c r="C22" i="45"/>
  <c r="B22" i="45"/>
  <c r="N21" i="45"/>
  <c r="M21" i="45"/>
  <c r="J21" i="45"/>
  <c r="I21" i="45"/>
  <c r="G21" i="45"/>
  <c r="F21" i="45"/>
  <c r="C21" i="45"/>
  <c r="B21" i="45"/>
  <c r="C27" i="47" l="1"/>
  <c r="C26" i="47"/>
  <c r="A11" i="47"/>
  <c r="A14" i="47" s="1"/>
  <c r="A9" i="47"/>
  <c r="A17" i="47" l="1"/>
  <c r="A15" i="47"/>
  <c r="A12" i="47"/>
  <c r="A20" i="47" l="1"/>
  <c r="A21" i="47" s="1"/>
  <c r="A18" i="47"/>
  <c r="B69" i="46" l="1"/>
  <c r="E65" i="46"/>
  <c r="B65" i="46"/>
  <c r="E56" i="46"/>
  <c r="B56" i="46"/>
  <c r="J36" i="46"/>
  <c r="E35" i="46"/>
  <c r="I34" i="46"/>
  <c r="E34" i="46"/>
  <c r="G16" i="46"/>
  <c r="G14" i="46"/>
  <c r="G13" i="46"/>
  <c r="G12" i="46"/>
  <c r="G8" i="46"/>
  <c r="G7" i="46"/>
  <c r="I37" i="45"/>
  <c r="C38" i="45"/>
  <c r="N20" i="45"/>
  <c r="M20" i="45"/>
  <c r="J20" i="45"/>
  <c r="I20" i="45"/>
  <c r="N19" i="45"/>
  <c r="M19" i="45"/>
  <c r="J19" i="45"/>
  <c r="I19" i="45"/>
  <c r="N18" i="45"/>
  <c r="M18" i="45"/>
  <c r="J18" i="45"/>
  <c r="I18" i="45"/>
  <c r="N17" i="45"/>
  <c r="M17" i="45"/>
  <c r="J17" i="45"/>
  <c r="I17" i="45"/>
  <c r="N16" i="45"/>
  <c r="M16" i="45"/>
  <c r="J16" i="45"/>
  <c r="I16" i="45"/>
  <c r="N15" i="45"/>
  <c r="M15" i="45"/>
  <c r="J15" i="45"/>
  <c r="I15" i="45"/>
  <c r="N14" i="45"/>
  <c r="M14" i="45"/>
  <c r="J14" i="45"/>
  <c r="I14" i="45"/>
  <c r="N13" i="45"/>
  <c r="M13" i="45"/>
  <c r="J13" i="45"/>
  <c r="I13" i="45"/>
  <c r="N12" i="45"/>
  <c r="M12" i="45"/>
  <c r="J12" i="45"/>
  <c r="I12" i="45"/>
  <c r="N11" i="45"/>
  <c r="M11" i="45"/>
  <c r="J11" i="45"/>
  <c r="I11" i="45"/>
  <c r="N10" i="45"/>
  <c r="M10" i="45"/>
  <c r="J10" i="45"/>
  <c r="I10" i="45"/>
  <c r="G20" i="45"/>
  <c r="F20" i="45"/>
  <c r="C20" i="45"/>
  <c r="B20" i="45"/>
  <c r="G19" i="45"/>
  <c r="F19" i="45"/>
  <c r="C19" i="45"/>
  <c r="B19" i="45"/>
  <c r="G18" i="45"/>
  <c r="F18" i="45"/>
  <c r="C18" i="45"/>
  <c r="B18" i="45"/>
  <c r="G17" i="45"/>
  <c r="F17" i="45"/>
  <c r="C17" i="45"/>
  <c r="B17" i="45"/>
  <c r="G16" i="45"/>
  <c r="F16" i="45"/>
  <c r="C16" i="45"/>
  <c r="B16" i="45"/>
  <c r="G15" i="45"/>
  <c r="F15" i="45"/>
  <c r="C15" i="45"/>
  <c r="B15" i="45"/>
  <c r="G14" i="45"/>
  <c r="F14" i="45"/>
  <c r="C14" i="45"/>
  <c r="B14" i="45"/>
  <c r="G13" i="45"/>
  <c r="F13" i="45"/>
  <c r="C13" i="45"/>
  <c r="B13" i="45"/>
  <c r="G12" i="45"/>
  <c r="F12" i="45"/>
  <c r="C12" i="45"/>
  <c r="B12" i="45"/>
  <c r="B11" i="45"/>
  <c r="G11" i="45"/>
  <c r="F11" i="45"/>
  <c r="C11" i="45"/>
  <c r="G10" i="45"/>
  <c r="F10" i="45"/>
  <c r="C10" i="45"/>
  <c r="B10" i="45"/>
  <c r="O9" i="45"/>
  <c r="N9" i="45"/>
  <c r="M9" i="45"/>
  <c r="M42" i="45" s="1"/>
  <c r="J9" i="45"/>
  <c r="I9" i="45"/>
  <c r="H9" i="45"/>
  <c r="G9" i="45"/>
  <c r="F9" i="45"/>
  <c r="C9" i="45"/>
  <c r="B9" i="45"/>
  <c r="A9" i="45"/>
  <c r="A10" i="45" s="1"/>
  <c r="K61" i="45"/>
  <c r="K60" i="45"/>
  <c r="K56" i="45"/>
  <c r="B48" i="45" l="1"/>
  <c r="K62" i="45"/>
  <c r="K52" i="45"/>
  <c r="K57" i="45"/>
  <c r="A12" i="45"/>
  <c r="A13" i="45" s="1"/>
  <c r="K42" i="45" l="1"/>
  <c r="L42" i="45"/>
  <c r="A15" i="45"/>
  <c r="A18" i="45" s="1"/>
  <c r="A21" i="45" s="1"/>
  <c r="J42" i="45"/>
  <c r="A22" i="45" l="1"/>
  <c r="A24" i="45"/>
  <c r="A16" i="45"/>
  <c r="N42" i="45"/>
  <c r="A19" i="45"/>
  <c r="A25" i="45" l="1"/>
  <c r="A27" i="45"/>
  <c r="A12" i="44"/>
  <c r="A13" i="44" s="1"/>
  <c r="C40" i="44"/>
  <c r="C40" i="45" s="1"/>
  <c r="C39" i="45"/>
  <c r="A10" i="44"/>
  <c r="D34" i="12"/>
  <c r="H6" i="29"/>
  <c r="D33" i="12"/>
  <c r="H8" i="29"/>
  <c r="C11" i="41"/>
  <c r="C12" i="41"/>
  <c r="C13" i="41"/>
  <c r="C14" i="41"/>
  <c r="C15" i="41"/>
  <c r="C16" i="41"/>
  <c r="C17" i="41"/>
  <c r="C18" i="41"/>
  <c r="D18" i="41" s="1"/>
  <c r="C19" i="41"/>
  <c r="C20" i="41"/>
  <c r="C21" i="41"/>
  <c r="C22" i="41"/>
  <c r="C23" i="41"/>
  <c r="C24" i="41"/>
  <c r="C25" i="41"/>
  <c r="C26" i="41"/>
  <c r="C27" i="41"/>
  <c r="C28" i="41"/>
  <c r="C29" i="41"/>
  <c r="C30" i="41"/>
  <c r="C31" i="41"/>
  <c r="C32" i="41"/>
  <c r="C33" i="41"/>
  <c r="C34" i="41"/>
  <c r="B11" i="41"/>
  <c r="B12" i="41"/>
  <c r="B13" i="41"/>
  <c r="B14" i="41"/>
  <c r="B15" i="41"/>
  <c r="B16" i="41"/>
  <c r="B17" i="41"/>
  <c r="B19" i="41"/>
  <c r="B20" i="41"/>
  <c r="B21" i="41"/>
  <c r="B22" i="41"/>
  <c r="B23" i="41"/>
  <c r="B24" i="41"/>
  <c r="B25" i="41"/>
  <c r="B26" i="41"/>
  <c r="B27" i="41"/>
  <c r="B28" i="41"/>
  <c r="B29" i="41"/>
  <c r="B30" i="41"/>
  <c r="B31" i="41"/>
  <c r="B32" i="41"/>
  <c r="B33" i="41"/>
  <c r="B34" i="41"/>
  <c r="B39" i="41" l="1"/>
  <c r="K24" i="41"/>
  <c r="D24" i="41"/>
  <c r="K22" i="41"/>
  <c r="D22" i="41"/>
  <c r="K13" i="41"/>
  <c r="D13" i="41"/>
  <c r="K33" i="41"/>
  <c r="D33" i="41"/>
  <c r="K30" i="41"/>
  <c r="D30" i="41"/>
  <c r="K21" i="41"/>
  <c r="D21" i="41"/>
  <c r="K12" i="41"/>
  <c r="D12" i="41"/>
  <c r="K16" i="41"/>
  <c r="D16" i="41"/>
  <c r="K28" i="41"/>
  <c r="D28" i="41"/>
  <c r="K20" i="41"/>
  <c r="D20" i="41"/>
  <c r="K11" i="41"/>
  <c r="D11" i="41"/>
  <c r="K25" i="41"/>
  <c r="D25" i="41"/>
  <c r="K27" i="41"/>
  <c r="D27" i="41"/>
  <c r="K19" i="41"/>
  <c r="D19" i="41"/>
  <c r="K29" i="41"/>
  <c r="D29" i="41"/>
  <c r="K34" i="41"/>
  <c r="D34" i="41"/>
  <c r="K26" i="41"/>
  <c r="D26" i="41"/>
  <c r="K17" i="41"/>
  <c r="D17" i="41"/>
  <c r="K32" i="41"/>
  <c r="D32" i="41"/>
  <c r="K15" i="41"/>
  <c r="D15" i="41"/>
  <c r="K31" i="41"/>
  <c r="D31" i="41"/>
  <c r="K23" i="41"/>
  <c r="D23" i="41"/>
  <c r="K14" i="41"/>
  <c r="D14" i="41"/>
  <c r="C39" i="41"/>
  <c r="A28" i="45"/>
  <c r="A30" i="45"/>
  <c r="A15" i="44"/>
  <c r="E27" i="41"/>
  <c r="F27" i="41" s="1"/>
  <c r="G27" i="41"/>
  <c r="H27" i="41" s="1"/>
  <c r="I27" i="41"/>
  <c r="E28" i="41"/>
  <c r="F28" i="41" s="1"/>
  <c r="G28" i="41"/>
  <c r="H28" i="41" s="1"/>
  <c r="I28" i="41"/>
  <c r="A31" i="45" l="1"/>
  <c r="A33" i="45"/>
  <c r="A34" i="45" s="1"/>
  <c r="K39" i="41"/>
  <c r="K42" i="41" s="1"/>
  <c r="A16" i="44"/>
  <c r="A18" i="44"/>
  <c r="A21" i="44" s="1"/>
  <c r="N18" i="43"/>
  <c r="N9" i="43"/>
  <c r="N5" i="43"/>
  <c r="E26" i="41"/>
  <c r="F26" i="41" s="1"/>
  <c r="G26" i="41"/>
  <c r="H26" i="41" s="1"/>
  <c r="I26" i="41"/>
  <c r="E29" i="41"/>
  <c r="F29" i="41" s="1"/>
  <c r="G29" i="41"/>
  <c r="H29" i="41" s="1"/>
  <c r="I29" i="41"/>
  <c r="I11" i="41"/>
  <c r="I12" i="41"/>
  <c r="I13" i="41"/>
  <c r="I14" i="41"/>
  <c r="I15" i="41"/>
  <c r="I16" i="41"/>
  <c r="I17" i="41"/>
  <c r="I18" i="41"/>
  <c r="I19" i="41"/>
  <c r="I20" i="41"/>
  <c r="I21" i="41"/>
  <c r="I22" i="41"/>
  <c r="I23" i="41"/>
  <c r="I24" i="41"/>
  <c r="I25" i="41"/>
  <c r="I30" i="41"/>
  <c r="I31" i="41"/>
  <c r="I32" i="41"/>
  <c r="I33" i="41"/>
  <c r="I34" i="41"/>
  <c r="I10" i="41"/>
  <c r="G11" i="41"/>
  <c r="G12" i="41"/>
  <c r="G13" i="41"/>
  <c r="G14" i="41"/>
  <c r="G15" i="41"/>
  <c r="G16" i="41"/>
  <c r="G17" i="41"/>
  <c r="G18" i="41"/>
  <c r="G19" i="41"/>
  <c r="G20" i="41"/>
  <c r="G21" i="41"/>
  <c r="G22" i="41"/>
  <c r="G23" i="41"/>
  <c r="G24" i="41"/>
  <c r="G25" i="41"/>
  <c r="G30" i="41"/>
  <c r="G31" i="41"/>
  <c r="G32" i="41"/>
  <c r="G33" i="41"/>
  <c r="H33" i="41" s="1"/>
  <c r="G34" i="41"/>
  <c r="G10" i="41"/>
  <c r="E11" i="41"/>
  <c r="E12" i="41"/>
  <c r="E13" i="41"/>
  <c r="E14" i="41"/>
  <c r="E15" i="41"/>
  <c r="E16" i="41"/>
  <c r="E17" i="41"/>
  <c r="E18" i="41"/>
  <c r="E19" i="41"/>
  <c r="E20" i="41"/>
  <c r="E21" i="41"/>
  <c r="E22" i="41"/>
  <c r="F22" i="41" s="1"/>
  <c r="E23" i="41"/>
  <c r="E24" i="41"/>
  <c r="E25" i="41"/>
  <c r="E30" i="41"/>
  <c r="E31" i="41"/>
  <c r="E32" i="41"/>
  <c r="E33" i="41"/>
  <c r="F33" i="41" s="1"/>
  <c r="E34" i="41"/>
  <c r="E14" i="42"/>
  <c r="E13" i="42"/>
  <c r="E11" i="42"/>
  <c r="E4" i="42"/>
  <c r="D39" i="41" l="1"/>
  <c r="A22" i="44"/>
  <c r="A24" i="44"/>
  <c r="A19" i="44"/>
  <c r="H11" i="41"/>
  <c r="H12" i="41"/>
  <c r="H13" i="41"/>
  <c r="H14" i="41"/>
  <c r="H15" i="41"/>
  <c r="H16" i="41"/>
  <c r="H17" i="41"/>
  <c r="H18" i="41"/>
  <c r="H19" i="41"/>
  <c r="H20" i="41"/>
  <c r="H21" i="41"/>
  <c r="H22" i="41"/>
  <c r="H23" i="41"/>
  <c r="H24" i="41"/>
  <c r="H25" i="41"/>
  <c r="H30" i="41"/>
  <c r="H31" i="41"/>
  <c r="H32" i="41"/>
  <c r="H34" i="41"/>
  <c r="F11" i="41"/>
  <c r="F12" i="41"/>
  <c r="F13" i="41"/>
  <c r="F14" i="41"/>
  <c r="F15" i="41"/>
  <c r="F16" i="41"/>
  <c r="F17" i="41"/>
  <c r="F18" i="41"/>
  <c r="F19" i="41"/>
  <c r="F20" i="41"/>
  <c r="F21" i="41"/>
  <c r="F23" i="41"/>
  <c r="F24" i="41"/>
  <c r="F25" i="41"/>
  <c r="F30" i="41"/>
  <c r="F31" i="41"/>
  <c r="F32" i="41"/>
  <c r="F34" i="41"/>
  <c r="A25" i="44" l="1"/>
  <c r="A27" i="44"/>
  <c r="H10" i="41"/>
  <c r="H39" i="41" s="1"/>
  <c r="G39" i="41"/>
  <c r="F10" i="41"/>
  <c r="E39" i="41"/>
  <c r="J10" i="41"/>
  <c r="I39" i="41"/>
  <c r="J38" i="41" l="1"/>
  <c r="J37" i="41"/>
  <c r="J36" i="41"/>
  <c r="L10" i="41"/>
  <c r="J35" i="41"/>
  <c r="M10" i="41"/>
  <c r="M35" i="41"/>
  <c r="L35" i="41"/>
  <c r="A28" i="44"/>
  <c r="A30" i="44"/>
  <c r="F39" i="41"/>
  <c r="J28" i="41"/>
  <c r="M28" i="41" s="1"/>
  <c r="J27" i="41"/>
  <c r="M27" i="41" s="1"/>
  <c r="J20" i="41"/>
  <c r="M20" i="41" s="1"/>
  <c r="J23" i="41"/>
  <c r="M23" i="41" s="1"/>
  <c r="J24" i="41"/>
  <c r="M24" i="41" s="1"/>
  <c r="J22" i="41"/>
  <c r="M22" i="41" s="1"/>
  <c r="J12" i="41"/>
  <c r="M12" i="41" s="1"/>
  <c r="J31" i="41"/>
  <c r="M31" i="41" s="1"/>
  <c r="J15" i="41"/>
  <c r="M15" i="41" s="1"/>
  <c r="J33" i="41"/>
  <c r="M33" i="41" s="1"/>
  <c r="J18" i="41"/>
  <c r="M18" i="41" s="1"/>
  <c r="J16" i="41"/>
  <c r="M16" i="41" s="1"/>
  <c r="J11" i="41"/>
  <c r="M11" i="41" s="1"/>
  <c r="J17" i="41"/>
  <c r="M17" i="41" s="1"/>
  <c r="J21" i="41"/>
  <c r="M21" i="41" s="1"/>
  <c r="J32" i="41"/>
  <c r="M32" i="41" s="1"/>
  <c r="J14" i="41"/>
  <c r="M14" i="41" s="1"/>
  <c r="J26" i="41"/>
  <c r="M26" i="41" s="1"/>
  <c r="J25" i="41"/>
  <c r="M25" i="41" s="1"/>
  <c r="J30" i="41"/>
  <c r="M30" i="41" s="1"/>
  <c r="J34" i="41"/>
  <c r="M34" i="41" s="1"/>
  <c r="J13" i="41"/>
  <c r="M13" i="41" s="1"/>
  <c r="J19" i="41"/>
  <c r="M19" i="41" s="1"/>
  <c r="J29" i="41"/>
  <c r="M29" i="41" s="1"/>
  <c r="M36" i="41" l="1"/>
  <c r="L36" i="41"/>
  <c r="M37" i="41"/>
  <c r="L37" i="41"/>
  <c r="M38" i="41"/>
  <c r="L38" i="41"/>
  <c r="A31" i="44"/>
  <c r="A33" i="44"/>
  <c r="A34" i="44" s="1"/>
  <c r="J39" i="41"/>
  <c r="L18" i="41"/>
  <c r="L26" i="41"/>
  <c r="L24" i="41"/>
  <c r="L27" i="41"/>
  <c r="L16" i="41"/>
  <c r="L20" i="41"/>
  <c r="L31" i="41"/>
  <c r="L28" i="41"/>
  <c r="L30" i="41"/>
  <c r="L33" i="41"/>
  <c r="L23" i="41"/>
  <c r="L14" i="41"/>
  <c r="L29" i="41"/>
  <c r="L19" i="41"/>
  <c r="L13" i="41"/>
  <c r="L12" i="41"/>
  <c r="L25" i="41"/>
  <c r="L15" i="41"/>
  <c r="L32" i="41"/>
  <c r="L21" i="41"/>
  <c r="L17" i="41"/>
  <c r="L34" i="41"/>
  <c r="L11" i="41"/>
  <c r="L22" i="41"/>
  <c r="M39" i="41" l="1"/>
  <c r="L39" i="41"/>
  <c r="H10" i="34"/>
  <c r="H11" i="34"/>
  <c r="H12" i="34"/>
  <c r="H13" i="34"/>
  <c r="H14" i="34"/>
  <c r="H15" i="34"/>
  <c r="H16" i="34"/>
  <c r="H17" i="34"/>
  <c r="H18" i="34"/>
  <c r="H19" i="34"/>
  <c r="H20" i="34"/>
  <c r="H21" i="34"/>
  <c r="H22" i="34"/>
  <c r="H23" i="34"/>
  <c r="H24" i="34"/>
  <c r="H25" i="34"/>
  <c r="H26" i="34"/>
  <c r="H27" i="34"/>
  <c r="H28" i="34"/>
  <c r="H29" i="34"/>
  <c r="H30" i="34"/>
  <c r="H31" i="34"/>
  <c r="H32" i="34"/>
  <c r="H33" i="34"/>
  <c r="H34" i="34"/>
  <c r="H35" i="34"/>
  <c r="H36" i="34"/>
  <c r="H37" i="34"/>
  <c r="H38" i="34"/>
  <c r="H9" i="34"/>
  <c r="G31" i="12" l="1"/>
  <c r="B15" i="29" l="1"/>
  <c r="H5" i="29"/>
  <c r="H4" i="29"/>
  <c r="D29" i="12"/>
  <c r="D28" i="12"/>
  <c r="D27" i="12"/>
  <c r="D23" i="12"/>
  <c r="D22" i="12"/>
  <c r="D21" i="12"/>
  <c r="D20" i="12"/>
  <c r="D17" i="12"/>
  <c r="E16" i="12"/>
  <c r="E15" i="12"/>
  <c r="H35" i="12" l="1"/>
  <c r="E73" i="46"/>
  <c r="P2" i="59"/>
  <c r="E48" i="6"/>
  <c r="E57" i="6"/>
  <c r="E29" i="29" s="1"/>
  <c r="B20" i="29"/>
  <c r="G66" i="3" l="1"/>
  <c r="D66" i="3"/>
  <c r="E36" i="46" l="1"/>
  <c r="I36" i="46"/>
  <c r="J6" i="34"/>
  <c r="B29" i="29"/>
  <c r="D24" i="12" l="1"/>
  <c r="D18" i="12"/>
  <c r="E65" i="6" l="1"/>
  <c r="F46" i="29" s="1"/>
  <c r="E28" i="6"/>
  <c r="E29" i="6"/>
  <c r="I27" i="6"/>
  <c r="J62" i="29" s="1"/>
  <c r="E27" i="6"/>
  <c r="F62" i="29" s="1"/>
  <c r="B15" i="6"/>
  <c r="G10" i="6"/>
  <c r="G8" i="6"/>
  <c r="G5" i="6"/>
  <c r="C6" i="21" s="1"/>
  <c r="G4" i="6"/>
  <c r="D28" i="5"/>
  <c r="D27" i="5"/>
  <c r="D26" i="5"/>
  <c r="D22" i="5"/>
  <c r="D21" i="5"/>
  <c r="D20" i="5"/>
  <c r="D19" i="5"/>
  <c r="D17" i="5"/>
  <c r="D16" i="5"/>
  <c r="E15" i="5"/>
  <c r="E14" i="5"/>
  <c r="F2" i="59" s="1"/>
  <c r="C8" i="21" l="1"/>
  <c r="D21" i="49"/>
  <c r="O2" i="59"/>
  <c r="J2" i="59"/>
  <c r="D23" i="49"/>
  <c r="D41" i="12"/>
  <c r="E75" i="46"/>
  <c r="F15" i="37"/>
  <c r="A3" i="49"/>
  <c r="F17" i="37"/>
  <c r="A5" i="49"/>
  <c r="F16" i="37"/>
  <c r="A4" i="49"/>
  <c r="D5" i="7" l="1"/>
  <c r="B7" i="19" l="1"/>
  <c r="B8" i="19"/>
  <c r="B9" i="19"/>
  <c r="B10" i="19"/>
  <c r="B11" i="19"/>
  <c r="B12" i="19"/>
  <c r="B13" i="19"/>
  <c r="B1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6" i="19"/>
  <c r="C23" i="35" l="1"/>
  <c r="D15" i="35"/>
  <c r="C11" i="35"/>
  <c r="C9" i="35"/>
  <c r="C8" i="35"/>
  <c r="C6" i="35"/>
  <c r="C58" i="34" l="1"/>
  <c r="C57" i="34"/>
  <c r="C56" i="34"/>
  <c r="C55" i="34"/>
  <c r="C54" i="34"/>
  <c r="C53" i="34"/>
  <c r="C52" i="34"/>
  <c r="C51" i="34"/>
  <c r="C50" i="34"/>
  <c r="C49" i="34"/>
  <c r="C48" i="34"/>
  <c r="C47" i="34"/>
  <c r="C46" i="34"/>
  <c r="C45" i="34"/>
  <c r="C44" i="34"/>
  <c r="C43" i="34"/>
  <c r="C42" i="34"/>
  <c r="C41" i="34"/>
  <c r="C40" i="34"/>
  <c r="C39" i="34"/>
  <c r="C38" i="34"/>
  <c r="C37" i="34"/>
  <c r="C36" i="34"/>
  <c r="C35" i="34"/>
  <c r="C34" i="34"/>
  <c r="C33" i="34"/>
  <c r="C32" i="34"/>
  <c r="C31" i="34"/>
  <c r="C30" i="34"/>
  <c r="C29" i="34"/>
  <c r="C28" i="34"/>
  <c r="C27" i="34"/>
  <c r="C26" i="34"/>
  <c r="C25" i="34"/>
  <c r="C24" i="34"/>
  <c r="C23" i="34"/>
  <c r="C22" i="34"/>
  <c r="C21" i="34"/>
  <c r="C20" i="34"/>
  <c r="C19" i="34"/>
  <c r="C18" i="34"/>
  <c r="C17" i="34"/>
  <c r="C16" i="34"/>
  <c r="C15" i="34"/>
  <c r="C14" i="34"/>
  <c r="C13" i="34"/>
  <c r="C12" i="34"/>
  <c r="C11" i="34"/>
  <c r="C10" i="34"/>
  <c r="B58" i="34" l="1"/>
  <c r="B57" i="34"/>
  <c r="B56" i="34"/>
  <c r="B55" i="34"/>
  <c r="B54" i="34"/>
  <c r="B53" i="34"/>
  <c r="B52" i="34"/>
  <c r="B51" i="34"/>
  <c r="B50" i="34"/>
  <c r="B49" i="34"/>
  <c r="B48" i="34"/>
  <c r="B47" i="34"/>
  <c r="B46" i="34"/>
  <c r="B45" i="34"/>
  <c r="B44" i="34"/>
  <c r="B43" i="34"/>
  <c r="B42" i="34"/>
  <c r="B41" i="34"/>
  <c r="B40" i="34"/>
  <c r="B39" i="34"/>
  <c r="B38" i="34"/>
  <c r="B37" i="34"/>
  <c r="B36" i="34"/>
  <c r="B35" i="34"/>
  <c r="B34" i="34"/>
  <c r="B33" i="34"/>
  <c r="B32" i="34"/>
  <c r="B31" i="34"/>
  <c r="B30" i="34"/>
  <c r="B29" i="34"/>
  <c r="B28" i="34"/>
  <c r="B27" i="34"/>
  <c r="B26" i="34"/>
  <c r="B25" i="34"/>
  <c r="B24" i="34"/>
  <c r="B23" i="34"/>
  <c r="B22" i="34"/>
  <c r="B21" i="34"/>
  <c r="B20" i="34"/>
  <c r="B19" i="34"/>
  <c r="B18" i="34"/>
  <c r="B17" i="34"/>
  <c r="B16" i="34"/>
  <c r="B15" i="34"/>
  <c r="B14" i="34"/>
  <c r="B13" i="34"/>
  <c r="B12" i="34"/>
  <c r="B11" i="34"/>
  <c r="B10" i="34"/>
  <c r="C9" i="34"/>
  <c r="B9" i="34"/>
  <c r="C7" i="19" l="1"/>
  <c r="C8" i="19"/>
  <c r="C9" i="19"/>
  <c r="C10" i="19"/>
  <c r="C11" i="19"/>
  <c r="C12" i="19"/>
  <c r="C13" i="19"/>
  <c r="C14" i="19"/>
  <c r="C15" i="19"/>
  <c r="C16"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C47" i="19"/>
  <c r="C48" i="19"/>
  <c r="C49" i="19"/>
  <c r="C50" i="19"/>
  <c r="C51" i="19"/>
  <c r="C52" i="19"/>
  <c r="C53" i="19"/>
  <c r="C54" i="19"/>
  <c r="C55" i="19"/>
  <c r="C6" i="19"/>
  <c r="C12" i="18" l="1"/>
  <c r="B13" i="18"/>
  <c r="C13" i="18" s="1"/>
  <c r="B14" i="18" l="1"/>
  <c r="A57" i="15"/>
  <c r="D5" i="96" s="1"/>
  <c r="D6" i="96" s="1"/>
  <c r="K6" i="96" l="1"/>
  <c r="B15" i="18"/>
  <c r="C14" i="18"/>
  <c r="B16" i="18" l="1"/>
  <c r="C15" i="18"/>
  <c r="G57" i="15"/>
  <c r="E57" i="15"/>
  <c r="B17" i="18" l="1"/>
  <c r="C16" i="18"/>
  <c r="B18" i="18" l="1"/>
  <c r="C17" i="18"/>
  <c r="B19" i="18" l="1"/>
  <c r="C18" i="18"/>
  <c r="B20" i="18" l="1"/>
  <c r="C19" i="18"/>
  <c r="B21" i="18" l="1"/>
  <c r="B22" i="18" s="1"/>
  <c r="C20" i="18"/>
  <c r="C16" i="21"/>
  <c r="C34" i="29"/>
  <c r="D48" i="12"/>
  <c r="D25" i="12"/>
  <c r="C22" i="18" l="1"/>
  <c r="B23" i="18"/>
  <c r="C21" i="18"/>
  <c r="C13" i="21"/>
  <c r="C13" i="35" s="1"/>
  <c r="C17" i="21"/>
  <c r="C17" i="35" s="1"/>
  <c r="M3" i="15"/>
  <c r="C16" i="35"/>
  <c r="B61" i="6"/>
  <c r="F22" i="46" s="1"/>
  <c r="C23" i="18" l="1"/>
  <c r="B24" i="18"/>
  <c r="D18" i="21"/>
  <c r="D18" i="35" s="1"/>
  <c r="E20" i="29"/>
  <c r="B25" i="18" l="1"/>
  <c r="C24" i="18"/>
  <c r="B17" i="6"/>
  <c r="B26" i="18" l="1"/>
  <c r="C26" i="18" s="1"/>
  <c r="C25" i="18"/>
  <c r="D51" i="12"/>
  <c r="B24" i="46"/>
  <c r="L6" i="65"/>
  <c r="C81" i="29"/>
  <c r="F63" i="29"/>
  <c r="I29" i="6"/>
  <c r="J63" i="29"/>
  <c r="G7" i="6" l="1"/>
  <c r="H7" i="29"/>
  <c r="E5" i="19"/>
  <c r="F5" i="19" s="1"/>
  <c r="G5" i="19" s="1"/>
  <c r="H5" i="19" s="1"/>
  <c r="I5" i="19" s="1"/>
  <c r="J5" i="19" s="1"/>
  <c r="K5" i="19" s="1"/>
  <c r="L5" i="19" s="1"/>
  <c r="M5" i="19" s="1"/>
  <c r="J29" i="6"/>
  <c r="K63" i="29"/>
  <c r="A7" i="5"/>
  <c r="G6" i="6"/>
  <c r="D20" i="49" l="1"/>
  <c r="I2" i="59"/>
  <c r="E13" i="21" l="1"/>
  <c r="E13" i="35" s="1"/>
  <c r="O6"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田中 理紗(Tanaka Risa)</author>
    <author>小金丸 幸(Koganemaru Miyuki)</author>
    <author>市川 聡明(Ichikawa Toshiaki)</author>
  </authors>
  <commentList>
    <comment ref="J2" authorId="0" shapeId="0" xr:uid="{00000000-0006-0000-0100-000001000000}">
      <text>
        <r>
          <rPr>
            <sz val="10"/>
            <color indexed="81"/>
            <rFont val="ＭＳ Ｐゴシック"/>
            <family val="3"/>
            <charset val="128"/>
          </rPr>
          <t>申請日をご入力ください</t>
        </r>
      </text>
    </comment>
    <comment ref="D7" authorId="1" shapeId="0" xr:uid="{5BD90F7B-A4D1-401E-9131-8BED076A96EC}">
      <text>
        <r>
          <rPr>
            <sz val="10"/>
            <color indexed="81"/>
            <rFont val="MS P ゴシック"/>
            <family val="3"/>
            <charset val="128"/>
          </rPr>
          <t>プルダウンより選択してください。</t>
        </r>
      </text>
    </comment>
    <comment ref="J7" authorId="1" shapeId="0" xr:uid="{C6EB98CD-AAB6-4DAD-9660-A0C81EB93C3E}">
      <text>
        <r>
          <rPr>
            <sz val="10"/>
            <color indexed="81"/>
            <rFont val="MS P ゴシック"/>
            <family val="3"/>
            <charset val="128"/>
          </rPr>
          <t>プルダウンより選択してください。
※ゼロエミの場合は「通常型」のみ。</t>
        </r>
      </text>
    </comment>
    <comment ref="K7" authorId="1" shapeId="0" xr:uid="{D3A77318-3CEB-4941-A1D1-12EA3E2E4E6B}">
      <text>
        <r>
          <rPr>
            <sz val="10"/>
            <color indexed="81"/>
            <rFont val="MS P ゴシック"/>
            <family val="3"/>
            <charset val="128"/>
          </rPr>
          <t>プルダウンより選択してください。
セルJ7で「オンライン」を選択した場合は空白で可。</t>
        </r>
      </text>
    </comment>
    <comment ref="D8" authorId="1" shapeId="0" xr:uid="{8011E33F-4302-4D32-9435-B4A1F63E5664}">
      <text>
        <r>
          <rPr>
            <sz val="10"/>
            <color indexed="81"/>
            <rFont val="MS P ゴシック"/>
            <family val="3"/>
            <charset val="128"/>
          </rPr>
          <t>ゼロエミ事業の場合のみ、
プルダウンより選択してください。</t>
        </r>
      </text>
    </comment>
    <comment ref="K8" authorId="1" shapeId="0" xr:uid="{3A6378E9-1178-4EC4-A0F7-B5794D6848B1}">
      <text>
        <r>
          <rPr>
            <sz val="10"/>
            <color indexed="81"/>
            <rFont val="MS P ゴシック"/>
            <family val="3"/>
            <charset val="128"/>
          </rPr>
          <t>プルダウンより選択してください。</t>
        </r>
      </text>
    </comment>
    <comment ref="F18" authorId="1" shapeId="0" xr:uid="{A2FB93CF-E5F8-473A-AB0D-EACF9726A824}">
      <text>
        <r>
          <rPr>
            <sz val="10"/>
            <color indexed="81"/>
            <rFont val="MS P ゴシック"/>
            <family val="3"/>
            <charset val="128"/>
          </rPr>
          <t>プルダウンより選択してください。</t>
        </r>
      </text>
    </comment>
    <comment ref="F20" authorId="1" shapeId="0" xr:uid="{BF1B84AD-D210-48F1-B2E8-70B7132B95BB}">
      <text>
        <r>
          <rPr>
            <sz val="10"/>
            <color indexed="81"/>
            <rFont val="MS P ゴシック"/>
            <family val="3"/>
            <charset val="128"/>
          </rPr>
          <t>①申請企業が日本企業の場合：
・外国資本の有無をプルダウンより選択し、
　外国資本がある場合は外国資本比率を記入してください。
②申請企業が現地日系企業の場合：
・出資者である日本企業の外国資本の有無をプルダウンより選択し、
　外国資本がある場合は外国資本比率を記入してください。</t>
        </r>
      </text>
    </comment>
    <comment ref="B43" authorId="2" shapeId="0" xr:uid="{5F5160EF-85E4-4728-A7D3-A3F55684261F}">
      <text>
        <r>
          <rPr>
            <sz val="10"/>
            <color indexed="81"/>
            <rFont val="MS P ゴシック"/>
            <family val="3"/>
            <charset val="128"/>
          </rPr>
          <t>該当、非該当いずれかのチェックをプルダウンより選択してください。</t>
        </r>
      </text>
    </comment>
    <comment ref="D43" authorId="2" shapeId="0" xr:uid="{368B3F08-6C29-44EF-AE64-381D2401E92B}">
      <text>
        <r>
          <rPr>
            <sz val="9"/>
            <color indexed="81"/>
            <rFont val="MS P ゴシック"/>
            <family val="3"/>
            <charset val="128"/>
          </rPr>
          <t xml:space="preserve">
</t>
        </r>
      </text>
    </comment>
    <comment ref="D58" authorId="2" shapeId="0" xr:uid="{878713C4-A046-47EE-B814-094FCC4040B0}">
      <text>
        <r>
          <rPr>
            <sz val="10"/>
            <color indexed="81"/>
            <rFont val="MS P ゴシック"/>
            <family val="3"/>
            <charset val="128"/>
          </rPr>
          <t>プルダウンより選択してください。</t>
        </r>
      </text>
    </comment>
    <comment ref="D65" authorId="2" shapeId="0" xr:uid="{D0469EC9-E32F-49E5-931C-B159C3A101FC}">
      <text>
        <r>
          <rPr>
            <sz val="10"/>
            <color indexed="81"/>
            <rFont val="MS P ゴシック"/>
            <family val="3"/>
            <charset val="128"/>
          </rPr>
          <t>プルダウンより選択してください。</t>
        </r>
      </text>
    </comment>
    <comment ref="B71" authorId="2" shapeId="0" xr:uid="{E4833A6B-F7FC-4EED-8290-935193124B5C}">
      <text>
        <r>
          <rPr>
            <sz val="9"/>
            <color indexed="81"/>
            <rFont val="MS P ゴシック"/>
            <family val="3"/>
            <charset val="128"/>
          </rPr>
          <t xml:space="preserve">
</t>
        </r>
      </text>
    </comment>
    <comment ref="D71" authorId="2" shapeId="0" xr:uid="{EDDA7D01-682F-45E4-9492-FFFEB80E4EA1}">
      <text>
        <r>
          <rPr>
            <sz val="10"/>
            <color indexed="81"/>
            <rFont val="MS P ゴシック"/>
            <family val="3"/>
            <charset val="128"/>
          </rPr>
          <t>有、無いずれかのチェックをプルダウンより選択してください。</t>
        </r>
      </text>
    </comment>
    <comment ref="B75" authorId="2" shapeId="0" xr:uid="{5ACE6F93-D94B-471E-9C0D-90D3F7BA7217}">
      <text>
        <r>
          <rPr>
            <sz val="10"/>
            <color indexed="81"/>
            <rFont val="MS P ゴシック"/>
            <family val="3"/>
            <charset val="128"/>
          </rPr>
          <t>プルダウンより選択してください。</t>
        </r>
      </text>
    </comment>
    <comment ref="B77" authorId="2" shapeId="0" xr:uid="{72132A8A-9EB4-400C-8A60-907FFF67167D}">
      <text>
        <r>
          <rPr>
            <sz val="10"/>
            <color indexed="81"/>
            <rFont val="MS P ゴシック"/>
            <family val="3"/>
            <charset val="128"/>
          </rPr>
          <t>プルダウンより選択してください。</t>
        </r>
      </text>
    </comment>
    <comment ref="B80" authorId="2" shapeId="0" xr:uid="{B6090F56-D3A3-4A2D-9B8C-14DABE3E27AD}">
      <text>
        <r>
          <rPr>
            <sz val="10"/>
            <color indexed="81"/>
            <rFont val="MS P ゴシック"/>
            <family val="3"/>
            <charset val="128"/>
          </rPr>
          <t>プルダウンより選択してください。</t>
        </r>
      </text>
    </comment>
    <comment ref="B83" authorId="2" shapeId="0" xr:uid="{59ECDCBB-C07B-41A8-917C-7DA4C21DC151}">
      <text>
        <r>
          <rPr>
            <sz val="10"/>
            <color indexed="81"/>
            <rFont val="MS P ゴシック"/>
            <family val="3"/>
            <charset val="128"/>
          </rPr>
          <t>プルダウンより選択してください。</t>
        </r>
      </text>
    </comment>
    <comment ref="B86" authorId="2" shapeId="0" xr:uid="{8BFBC9DB-8711-406A-AB53-B09849E563E1}">
      <text>
        <r>
          <rPr>
            <sz val="10"/>
            <color indexed="81"/>
            <rFont val="MS P ゴシック"/>
            <family val="3"/>
            <charset val="128"/>
          </rPr>
          <t>プルダウンより選択してください。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小金丸 幸(Koganemaru Miyuki)</author>
  </authors>
  <commentList>
    <comment ref="A4" authorId="0" shapeId="0" xr:uid="{BE4D8FEE-AE74-402C-B79F-68FFEDB0FD9D}">
      <text>
        <r>
          <rPr>
            <sz val="11"/>
            <color indexed="81"/>
            <rFont val="MS P ゴシック"/>
            <family val="3"/>
            <charset val="128"/>
          </rPr>
          <t>ゼロエミはこの行にも反映される</t>
        </r>
        <r>
          <rPr>
            <sz val="12"/>
            <color indexed="81"/>
            <rFont val="MS P ゴシック"/>
            <family val="3"/>
            <charset val="128"/>
          </rPr>
          <t xml:space="preserve">
</t>
        </r>
      </text>
    </comment>
    <comment ref="H21" authorId="0" shapeId="0" xr:uid="{F1B0281B-6DDE-4D41-9F83-0349AAA36910}">
      <text>
        <r>
          <rPr>
            <sz val="11"/>
            <color indexed="81"/>
            <rFont val="MS P ゴシック"/>
            <family val="3"/>
            <charset val="128"/>
          </rPr>
          <t>要手入力</t>
        </r>
      </text>
    </comment>
    <comment ref="I73" authorId="0" shapeId="0" xr:uid="{5CEA37BB-64C6-46F1-A77B-594888DD653C}">
      <text>
        <r>
          <rPr>
            <sz val="11"/>
            <color indexed="81"/>
            <rFont val="MS P ゴシック"/>
            <family val="3"/>
            <charset val="128"/>
          </rPr>
          <t>要手入力</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小林 恒行(Kobayashi Tsuneyuki)</author>
    <author>田中 理紗(Tanaka Risa)</author>
  </authors>
  <commentList>
    <comment ref="K3" authorId="0" shapeId="0" xr:uid="{00000000-0006-0000-0600-000001000000}">
      <text>
        <r>
          <rPr>
            <sz val="10"/>
            <color indexed="81"/>
            <rFont val="ＭＳ Ｐゴシック"/>
            <family val="3"/>
            <charset val="128"/>
          </rPr>
          <t>申請日をご入力ください。</t>
        </r>
      </text>
    </comment>
    <comment ref="D5" authorId="1" shapeId="0" xr:uid="{00000000-0006-0000-0600-000002000000}">
      <text>
        <r>
          <rPr>
            <sz val="10"/>
            <color indexed="81"/>
            <rFont val="ＭＳ Ｐゴシック"/>
            <family val="3"/>
            <charset val="128"/>
          </rPr>
          <t>外国人の氏名はカタカナ等日本語で表記し、「旅券記載名のアルファベット表記」欄にアルファベットをご記入ください。</t>
        </r>
      </text>
    </comment>
    <comment ref="D10" authorId="1" shapeId="0" xr:uid="{00000000-0006-0000-0600-000003000000}">
      <text>
        <r>
          <rPr>
            <sz val="10"/>
            <color indexed="81"/>
            <rFont val="ＭＳ Ｐゴシック"/>
            <family val="3"/>
            <charset val="128"/>
          </rPr>
          <t>出身国と最終学歴の学校所在国が同一の場合は国内、異なる場合は海外を選択してください。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小林 恒行(Kobayashi Tsuneyuki)</author>
    <author>田中 理紗(Tanaka Risa)</author>
    <author>市川 聡明(Ichikawa Toshiaki)</author>
  </authors>
  <commentList>
    <comment ref="K3" authorId="0" shapeId="0" xr:uid="{A69783D4-15AD-4DFF-9B66-B011A0AD4D2C}">
      <text>
        <r>
          <rPr>
            <sz val="10"/>
            <color indexed="81"/>
            <rFont val="ＭＳ Ｐゴシック"/>
            <family val="3"/>
            <charset val="128"/>
          </rPr>
          <t>申請日をご入力ください。</t>
        </r>
      </text>
    </comment>
    <comment ref="D5" authorId="1" shapeId="0" xr:uid="{D6E053CD-EA97-4407-BCC6-7CF188C90DDB}">
      <text>
        <r>
          <rPr>
            <sz val="10"/>
            <color indexed="81"/>
            <rFont val="ＭＳ Ｐゴシック"/>
            <family val="3"/>
            <charset val="128"/>
          </rPr>
          <t>外国人の氏名はカタカナ等日本語で表記し、「旅券記載名のアルファベット表記」欄にアルファベットをご記入ください。</t>
        </r>
      </text>
    </comment>
    <comment ref="D10" authorId="1" shapeId="0" xr:uid="{B86C0919-67A4-4DA3-B2B5-64D281052948}">
      <text>
        <r>
          <rPr>
            <sz val="10"/>
            <color indexed="81"/>
            <rFont val="ＭＳ Ｐゴシック"/>
            <family val="3"/>
            <charset val="128"/>
          </rPr>
          <t>出身国と最終学歴の学校所在国が同一の場合は国内、異なる場合は海外を選択してください。</t>
        </r>
      </text>
    </comment>
    <comment ref="D25" authorId="2" shapeId="0" xr:uid="{C1D7E6AF-9449-4A9A-8418-3626D0601DFB}">
      <text>
        <r>
          <rPr>
            <sz val="10"/>
            <color indexed="81"/>
            <rFont val="MS P ゴシック"/>
            <family val="3"/>
            <charset val="128"/>
          </rPr>
          <t>当該言語の通訳業務をいつから開始したかが分かるように記載してください。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田中 理紗(Tanaka Risa)</author>
    <author>市川 聡明(Ichikawa Toshiaki)</author>
  </authors>
  <commentList>
    <comment ref="J3" authorId="0" shapeId="0" xr:uid="{B29D8C21-0D80-4C84-B9CD-EB929DF39B58}">
      <text>
        <r>
          <rPr>
            <sz val="10"/>
            <color indexed="81"/>
            <rFont val="ＭＳ Ｐゴシック"/>
            <family val="3"/>
            <charset val="128"/>
          </rPr>
          <t>依頼日をご入力ください</t>
        </r>
      </text>
    </comment>
    <comment ref="C23" authorId="1" shapeId="0" xr:uid="{B1479386-F58D-4AC2-8F00-3B20F55EB478}">
      <text>
        <r>
          <rPr>
            <sz val="10"/>
            <color indexed="81"/>
            <rFont val="MS P ゴシック"/>
            <family val="3"/>
            <charset val="128"/>
          </rPr>
          <t>いずれかのチェックをプルダウンより選択してください</t>
        </r>
      </text>
    </comment>
    <comment ref="C24" authorId="1" shapeId="0" xr:uid="{055F0983-541C-4EE7-BC31-37A98D46615B}">
      <text/>
    </comment>
    <comment ref="C32" authorId="1" shapeId="0" xr:uid="{BB29E50A-4A16-4264-B684-D41DC03E1AA3}">
      <text>
        <r>
          <rPr>
            <sz val="10"/>
            <color indexed="81"/>
            <rFont val="MS P ゴシック"/>
            <family val="3"/>
            <charset val="128"/>
          </rPr>
          <t>いずれかのチェックをプルダウンより選択してください</t>
        </r>
      </text>
    </comment>
    <comment ref="C33" authorId="1" shapeId="0" xr:uid="{0EA90CA2-52F5-4411-9A8A-8B419ABD286E}">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B5" authorId="0" shapeId="0" xr:uid="{D0FD4E15-15A3-4DEA-8E62-96F75E3AAF5C}">
      <text>
        <r>
          <rPr>
            <sz val="10"/>
            <color indexed="81"/>
            <rFont val="MS P ゴシック"/>
            <family val="3"/>
            <charset val="128"/>
          </rPr>
          <t>プルダウンで「Mr.」または「Ms.」を選択してください。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B10" authorId="0" shapeId="0" xr:uid="{270A209A-6237-4C82-8255-A36CCF3283C1}">
      <text>
        <r>
          <rPr>
            <sz val="10"/>
            <color indexed="81"/>
            <rFont val="MS P ゴシック"/>
            <family val="3"/>
            <charset val="128"/>
          </rPr>
          <t>出発日の日付を入力すると2日目以降の日付が表示されます。</t>
        </r>
      </text>
    </comment>
    <comment ref="D29" authorId="0" shapeId="0" xr:uid="{FFAA4AD7-7156-4A54-9F5E-66E8F0D1B297}">
      <text>
        <r>
          <rPr>
            <sz val="11"/>
            <color indexed="81"/>
            <rFont val="MS P ゴシック"/>
            <family val="3"/>
            <charset val="128"/>
          </rPr>
          <t>プルダウンより選択してください。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B10" authorId="0" shapeId="0" xr:uid="{0E5C04C5-677B-4654-B098-E3FB5B823EC1}">
      <text>
        <r>
          <rPr>
            <sz val="10"/>
            <color indexed="81"/>
            <rFont val="MS P ゴシック"/>
            <family val="3"/>
            <charset val="128"/>
          </rPr>
          <t>出発日の日付を入力すると2日目以降の日付が表示されます。</t>
        </r>
      </text>
    </comment>
    <comment ref="D29" authorId="0" shapeId="0" xr:uid="{C9D954A4-BFAB-405D-B917-040331B9996A}">
      <text>
        <r>
          <rPr>
            <sz val="11"/>
            <color indexed="81"/>
            <rFont val="MS P ゴシック"/>
            <family val="3"/>
            <charset val="128"/>
          </rPr>
          <t>プルダウンより選択してください。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B10" authorId="0" shapeId="0" xr:uid="{E4226017-34E7-4034-95B7-116532E62BD8}">
      <text>
        <r>
          <rPr>
            <sz val="10"/>
            <color indexed="81"/>
            <rFont val="MS P ゴシック"/>
            <family val="3"/>
            <charset val="128"/>
          </rPr>
          <t>出発日の日付を入力すると2日目以降の日付が表示されます。</t>
        </r>
      </text>
    </comment>
    <comment ref="D29" authorId="0" shapeId="0" xr:uid="{A242764C-907F-4D30-A255-8EA6DD735AB4}">
      <text>
        <r>
          <rPr>
            <sz val="11"/>
            <color indexed="81"/>
            <rFont val="MS P ゴシック"/>
            <family val="3"/>
            <charset val="128"/>
          </rPr>
          <t>プルダウンより選択してください。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B10" authorId="0" shapeId="0" xr:uid="{95929F47-EE45-47B4-8E8C-941194BCB3B6}">
      <text>
        <r>
          <rPr>
            <sz val="10"/>
            <color indexed="81"/>
            <rFont val="MS P ゴシック"/>
            <family val="3"/>
            <charset val="128"/>
          </rPr>
          <t>出発日の日付を入力すると2日目以降の日付が表示されます。</t>
        </r>
      </text>
    </comment>
    <comment ref="D29" authorId="0" shapeId="0" xr:uid="{E147C523-D871-49D5-9163-D265CE4C3E52}">
      <text>
        <r>
          <rPr>
            <sz val="11"/>
            <color indexed="81"/>
            <rFont val="MS P ゴシック"/>
            <family val="3"/>
            <charset val="128"/>
          </rPr>
          <t>プルダウンより選択してください。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B10" authorId="0" shapeId="0" xr:uid="{F0969E87-09CE-42FE-83F3-8CE60B0FD227}">
      <text>
        <r>
          <rPr>
            <sz val="10"/>
            <color indexed="81"/>
            <rFont val="MS P ゴシック"/>
            <family val="3"/>
            <charset val="128"/>
          </rPr>
          <t>出発日の日付を入力すると2日目以降の日付が表示されます。</t>
        </r>
      </text>
    </comment>
    <comment ref="D29" authorId="0" shapeId="0" xr:uid="{D265C8A0-D933-42CC-9AFD-1BCE99E71472}">
      <text>
        <r>
          <rPr>
            <sz val="11"/>
            <color indexed="81"/>
            <rFont val="MS P ゴシック"/>
            <family val="3"/>
            <charset val="128"/>
          </rPr>
          <t>プルダウンより選択してください。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A8" authorId="0" shapeId="0" xr:uid="{A4A1B612-CC0F-4BA2-8BB5-46EAC6CABBDF}">
      <text>
        <r>
          <rPr>
            <sz val="9"/>
            <color indexed="81"/>
            <rFont val="MS P ゴシック"/>
            <family val="3"/>
            <charset val="128"/>
          </rPr>
          <t>プルダウンより選択してください。</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B10" authorId="0" shapeId="0" xr:uid="{50B7FCD4-25A3-4046-9EE3-445C84892A4F}">
      <text>
        <r>
          <rPr>
            <sz val="10"/>
            <color indexed="81"/>
            <rFont val="MS P ゴシック"/>
            <family val="3"/>
            <charset val="128"/>
          </rPr>
          <t>出発日の日付を入力すると2日目以降の日付が表示されます。</t>
        </r>
      </text>
    </comment>
    <comment ref="D29" authorId="0" shapeId="0" xr:uid="{D155936E-490B-4536-8648-6ABCDAC05764}">
      <text>
        <r>
          <rPr>
            <sz val="11"/>
            <color indexed="81"/>
            <rFont val="MS P ゴシック"/>
            <family val="3"/>
            <charset val="128"/>
          </rPr>
          <t>プルダウンより選択してください。</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田中 理紗(Tanaka Risa)</author>
    <author>市川 聡明(Ichikawa Toshiaki)</author>
    <author>小金丸 幸(Koganemaru Miyuki)</author>
  </authors>
  <commentList>
    <comment ref="J3" authorId="0" shapeId="0" xr:uid="{3E3FD934-640E-443D-B512-F2544C6D5830}">
      <text>
        <r>
          <rPr>
            <sz val="10"/>
            <color indexed="81"/>
            <rFont val="ＭＳ Ｐゴシック"/>
            <family val="3"/>
            <charset val="128"/>
          </rPr>
          <t>申請日をご入力ください</t>
        </r>
      </text>
    </comment>
    <comment ref="A9" authorId="1" shapeId="0" xr:uid="{66F40B1C-CC06-4B04-AD75-43EC89A608F0}">
      <text>
        <r>
          <rPr>
            <sz val="9"/>
            <color indexed="81"/>
            <rFont val="MS P ゴシック"/>
            <family val="3"/>
            <charset val="128"/>
          </rPr>
          <t>審査承認日、審査会（いずれも赤文字部分）は貴社に送付した「審査承認通知書」にてご確認の上、ご記入ください</t>
        </r>
      </text>
    </comment>
    <comment ref="J20" authorId="2" shapeId="0" xr:uid="{8B8BF0C6-DC5D-4EEC-9374-74F3DD259B0B}">
      <text>
        <r>
          <rPr>
            <sz val="10"/>
            <color indexed="81"/>
            <rFont val="MS P ゴシック"/>
            <family val="3"/>
            <charset val="128"/>
          </rPr>
          <t>押印後、オリジナルを郵送してください。</t>
        </r>
      </text>
    </comment>
    <comment ref="K33" authorId="1" shapeId="0" xr:uid="{D63CD1BC-5CD5-4046-A9E0-22D7790B8930}">
      <text>
        <r>
          <rPr>
            <sz val="10"/>
            <color indexed="81"/>
            <rFont val="MS P ゴシック"/>
            <family val="3"/>
            <charset val="128"/>
          </rPr>
          <t>該当するものにチェックを入れてください。
「その他」を選択した場合は、カッコ内に変更事項を
ご記入ください。</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竹村 育枝(Takemura Ikue)</author>
    <author>市川 聡明(Ichikawa Toshiaki)</author>
    <author>小金丸 幸(Koganemaru Miyuki)</author>
  </authors>
  <commentList>
    <comment ref="H3" authorId="0" shapeId="0" xr:uid="{00000000-0006-0000-0C00-000001000000}">
      <text>
        <r>
          <rPr>
            <sz val="10"/>
            <color indexed="81"/>
            <rFont val="ＭＳ Ｐゴシック"/>
            <family val="3"/>
            <charset val="128"/>
          </rPr>
          <t>報告日をご入力ください。</t>
        </r>
      </text>
    </comment>
    <comment ref="H16" authorId="1" shapeId="0" xr:uid="{925B76EA-97CC-44E2-A78B-6914F3276CB1}">
      <text>
        <r>
          <rPr>
            <sz val="10"/>
            <color indexed="81"/>
            <rFont val="MS P ゴシック"/>
            <family val="3"/>
            <charset val="128"/>
          </rPr>
          <t>適格請求書発行事業者
登録番号を記載してください。</t>
        </r>
      </text>
    </comment>
    <comment ref="F31" authorId="2" shapeId="0" xr:uid="{8D9471F1-DAC4-4C8B-B081-6E8184EFBAA9}">
      <text>
        <r>
          <rPr>
            <sz val="10"/>
            <color indexed="81"/>
            <rFont val="MS P ゴシック"/>
            <family val="3"/>
            <charset val="128"/>
          </rPr>
          <t>精算通貨で「その他」を選択した場合は、通貨名をご記入ください。</t>
        </r>
      </text>
    </comment>
    <comment ref="G31" authorId="2" shapeId="0" xr:uid="{C3C1E3AC-AE73-4F09-ACBF-8AC1F15A4A02}">
      <text>
        <r>
          <rPr>
            <sz val="10"/>
            <color indexed="81"/>
            <rFont val="MS P ゴシック"/>
            <family val="3"/>
            <charset val="128"/>
          </rPr>
          <t>日本円以外の場合は表示（単価）を変更してください。</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小金丸 幸(Koganemaru Miyuki)</author>
  </authors>
  <commentList>
    <comment ref="I1" authorId="0" shapeId="0" xr:uid="{4721B1FB-E95C-4775-807C-4CCFD4E0DE67}">
      <text>
        <r>
          <rPr>
            <sz val="10"/>
            <color indexed="81"/>
            <rFont val="MS P ゴシック"/>
            <family val="3"/>
            <charset val="128"/>
          </rPr>
          <t>2023/10以降の精算払い請求書の場合：
「課税対象」となるのは「原稿料」のみ</t>
        </r>
      </text>
    </comment>
    <comment ref="K1" authorId="0" shapeId="0" xr:uid="{6ACE0A16-81D0-4F36-A96F-CA73CEEB2798}">
      <text>
        <r>
          <rPr>
            <sz val="10"/>
            <color indexed="81"/>
            <rFont val="MS P ゴシック"/>
            <family val="3"/>
            <charset val="128"/>
          </rPr>
          <t>補助対象「○」「×」をプルダウンより選択。「○」のみ算出内訳で集計される</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T91" authorId="0" shapeId="0" xr:uid="{28E85987-0013-4093-B18C-9D4B6FFE7998}">
      <text>
        <r>
          <rPr>
            <sz val="10"/>
            <color indexed="81"/>
            <rFont val="MS P ゴシック"/>
            <family val="3"/>
            <charset val="128"/>
          </rPr>
          <t>1～10のいずれかにチェックを入れてください。</t>
        </r>
      </text>
    </comment>
    <comment ref="T98" authorId="0" shapeId="0" xr:uid="{523C24FA-756A-41D3-A613-4ADBF65B3382}">
      <text>
        <r>
          <rPr>
            <sz val="10"/>
            <color indexed="81"/>
            <rFont val="MS P ゴシック"/>
            <family val="3"/>
            <charset val="128"/>
          </rPr>
          <t>1～10のいずれかにチェックを入れてください。</t>
        </r>
      </text>
    </comment>
    <comment ref="T103" authorId="0" shapeId="0" xr:uid="{DC4129CF-1C64-48EE-91A6-ABA43CF444EF}">
      <text>
        <r>
          <rPr>
            <sz val="10"/>
            <color indexed="81"/>
            <rFont val="MS P ゴシック"/>
            <family val="3"/>
            <charset val="128"/>
          </rPr>
          <t>1～10のいずれかにチェックを入れてください。
参加者による評価結果を踏まえ記入してください。</t>
        </r>
      </text>
    </comment>
    <comment ref="T109" authorId="0" shapeId="0" xr:uid="{DA45616B-977C-471F-AFAF-8B9FAACED449}">
      <text>
        <r>
          <rPr>
            <sz val="10"/>
            <color indexed="81"/>
            <rFont val="MS P ゴシック"/>
            <family val="3"/>
            <charset val="128"/>
          </rPr>
          <t>1～10のいずれかにチェックを入れてください。</t>
        </r>
      </text>
    </comment>
    <comment ref="D115" authorId="0" shapeId="0" xr:uid="{0960AA30-D3AE-491A-8AF5-C5B9F9BEF3F5}">
      <text>
        <r>
          <rPr>
            <sz val="10"/>
            <color indexed="81"/>
            <rFont val="MS P ゴシック"/>
            <family val="3"/>
            <charset val="128"/>
          </rPr>
          <t>費用は概算で構いません。
費用には直接費、直接・間接人件費を含みます。</t>
        </r>
      </text>
    </comment>
    <comment ref="T118" authorId="0" shapeId="0" xr:uid="{B0A5AA26-212B-438E-8304-F96D388864F3}">
      <text>
        <r>
          <rPr>
            <sz val="10"/>
            <color indexed="81"/>
            <rFont val="MS P ゴシック"/>
            <family val="3"/>
            <charset val="128"/>
          </rPr>
          <t>いずれかにチェックを入れてください。</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B6" authorId="0" shapeId="0" xr:uid="{D1C603CD-1A19-4813-B8E6-BD57A150D190}">
      <text>
        <r>
          <rPr>
            <sz val="10"/>
            <color indexed="81"/>
            <rFont val="MS P ゴシック"/>
            <family val="3"/>
            <charset val="128"/>
          </rPr>
          <t>プルダウンで「Mr.」または「Ms.」を選択してください。</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小金丸 幸(Koganemaru Miyuki)</author>
    <author>市川 聡明(Ichikawa Toshiaki)</author>
  </authors>
  <commentList>
    <comment ref="B9" authorId="0" shapeId="0" xr:uid="{E78038DC-5E45-4D97-AD51-6F6D97FA89A7}">
      <text>
        <r>
          <rPr>
            <sz val="9"/>
            <color indexed="81"/>
            <rFont val="MS P ゴシック"/>
            <family val="3"/>
            <charset val="128"/>
          </rPr>
          <t xml:space="preserve">プルダウンで選択
</t>
        </r>
      </text>
    </comment>
    <comment ref="I46" authorId="1" shapeId="0" xr:uid="{9C50044F-3850-4029-9EA5-BE8F12015DE2}">
      <text>
        <r>
          <rPr>
            <sz val="10"/>
            <color indexed="81"/>
            <rFont val="MS P ゴシック"/>
            <family val="3"/>
            <charset val="128"/>
          </rPr>
          <t>補助対象となるのは一人の講師につき1日あたり6時間までです。</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I7" authorId="0" shapeId="0" xr:uid="{67103588-C0A6-49BE-A1EF-793F6617CC40}">
      <text>
        <r>
          <rPr>
            <sz val="11"/>
            <color indexed="81"/>
            <rFont val="MS P ゴシック"/>
            <family val="3"/>
            <charset val="128"/>
          </rPr>
          <t>プルダウンより選択してください。</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I7" authorId="0" shapeId="0" xr:uid="{991D9D7E-D517-483E-9245-66A9F5A5705E}">
      <text>
        <r>
          <rPr>
            <sz val="11"/>
            <color indexed="81"/>
            <rFont val="MS P ゴシック"/>
            <family val="3"/>
            <charset val="128"/>
          </rPr>
          <t>プルダウンより選択してください。</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I7" authorId="0" shapeId="0" xr:uid="{6AE3E6B4-EDD9-43A4-86FB-2B4AE618FC7A}">
      <text>
        <r>
          <rPr>
            <sz val="11"/>
            <color indexed="81"/>
            <rFont val="MS P ゴシック"/>
            <family val="3"/>
            <charset val="128"/>
          </rPr>
          <t>プルダウンより選択してください。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C36" authorId="0" shapeId="0" xr:uid="{9CBC2076-9730-485D-AAEA-DFD464142475}">
      <text>
        <r>
          <rPr>
            <sz val="10"/>
            <color indexed="81"/>
            <rFont val="MS P ゴシック"/>
            <family val="3"/>
            <charset val="128"/>
          </rPr>
          <t>Yes、Noいずれかのチェックをプルダウンより選択してください。</t>
        </r>
      </text>
    </comment>
    <comment ref="E36" authorId="0" shapeId="0" xr:uid="{99AB22EE-BBBF-48AE-80D9-B5BF40A971E8}">
      <text/>
    </comment>
    <comment ref="B38" authorId="0" shapeId="0" xr:uid="{E610012F-92C4-46A7-A3C7-852355D7BEF5}">
      <text>
        <r>
          <rPr>
            <sz val="10"/>
            <color indexed="81"/>
            <rFont val="MS P ゴシック"/>
            <family val="3"/>
            <charset val="128"/>
          </rPr>
          <t>プルダウンより選択してください。</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I7" authorId="0" shapeId="0" xr:uid="{1511D3EC-44ED-48B5-A28E-033A7F4F8CD8}">
      <text>
        <r>
          <rPr>
            <sz val="11"/>
            <color indexed="81"/>
            <rFont val="MS P ゴシック"/>
            <family val="3"/>
            <charset val="128"/>
          </rPr>
          <t>プルダウンより選択してください。</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I7" authorId="0" shapeId="0" xr:uid="{BB74E041-24CC-41CE-8737-B79E7D34CED4}">
      <text>
        <r>
          <rPr>
            <sz val="11"/>
            <color indexed="81"/>
            <rFont val="MS P ゴシック"/>
            <family val="3"/>
            <charset val="128"/>
          </rPr>
          <t>プルダウンより選択してください。</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I7" authorId="0" shapeId="0" xr:uid="{13355956-AAB2-4AE0-8C42-9CBB9F72F29A}">
      <text>
        <r>
          <rPr>
            <sz val="11"/>
            <color indexed="81"/>
            <rFont val="MS P ゴシック"/>
            <family val="3"/>
            <charset val="128"/>
          </rPr>
          <t>プルダウンより選択してください。</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田中 理紗(Tanaka Risa)</author>
    <author>市川 聡明(Ichikawa Toshiaki)</author>
  </authors>
  <commentList>
    <comment ref="E6" authorId="0" shapeId="0" xr:uid="{00000000-0006-0000-1400-000001000000}">
      <text>
        <r>
          <rPr>
            <sz val="10"/>
            <color indexed="81"/>
            <rFont val="ＭＳ Ｐゴシック"/>
            <family val="3"/>
            <charset val="128"/>
          </rPr>
          <t>1日あたりの日当を現地通貨でご入力ください。</t>
        </r>
      </text>
    </comment>
    <comment ref="G6" authorId="1" shapeId="0" xr:uid="{41B8D690-74CA-4AD0-98EE-7AB85EC3FB89}">
      <text>
        <r>
          <rPr>
            <sz val="10"/>
            <color indexed="81"/>
            <rFont val="MS P ゴシック"/>
            <family val="3"/>
            <charset val="128"/>
          </rPr>
          <t>日当の支給対象となる日数をご記入ください</t>
        </r>
        <r>
          <rPr>
            <sz val="9"/>
            <color indexed="81"/>
            <rFont val="MS P ゴシック"/>
            <family val="3"/>
            <charset val="128"/>
          </rPr>
          <t>。</t>
        </r>
      </text>
    </comment>
    <comment ref="K6" authorId="0" shapeId="0" xr:uid="{00000000-0006-0000-1400-000002000000}">
      <text>
        <r>
          <rPr>
            <sz val="10"/>
            <color indexed="81"/>
            <rFont val="ＭＳ Ｐゴシック"/>
            <family val="3"/>
            <charset val="128"/>
          </rPr>
          <t>現地通貨の単位をご記入ください。</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C15" authorId="0" shapeId="0" xr:uid="{99169A05-9832-4277-AD77-5FA3FA2C82C6}">
      <text>
        <r>
          <rPr>
            <sz val="10"/>
            <color indexed="81"/>
            <rFont val="MS P ゴシック"/>
            <family val="3"/>
            <charset val="128"/>
          </rPr>
          <t>通貨単位をご入力ください。</t>
        </r>
      </text>
    </comment>
    <comment ref="D15" authorId="0" shapeId="0" xr:uid="{FC54026E-2019-436D-AF72-ECA86708E0CD}">
      <text>
        <r>
          <rPr>
            <sz val="10"/>
            <color indexed="81"/>
            <rFont val="MS P ゴシック"/>
            <family val="3"/>
            <charset val="128"/>
          </rPr>
          <t>研修協力謝金の単価をご入力ください。</t>
        </r>
        <r>
          <rPr>
            <sz val="9"/>
            <color indexed="81"/>
            <rFont val="MS P ゴシック"/>
            <family val="3"/>
            <charset val="128"/>
          </rPr>
          <t xml:space="preserve">
</t>
        </r>
      </text>
    </comment>
    <comment ref="C18" authorId="0" shapeId="0" xr:uid="{8B681FCD-A07E-4C93-9259-0206551B7F91}">
      <text/>
    </comment>
    <comment ref="H19" authorId="0" shapeId="0" xr:uid="{86A5AE17-948A-4909-A04B-472A6B841FEB}">
      <text>
        <r>
          <rPr>
            <sz val="10"/>
            <color indexed="81"/>
            <rFont val="MS P ゴシック"/>
            <family val="3"/>
            <charset val="128"/>
          </rPr>
          <t>請求書発行日をご入力ください。</t>
        </r>
      </text>
    </comment>
    <comment ref="C23" authorId="0" shapeId="0" xr:uid="{AD241024-0153-4DED-BD20-67C19E06E55C}">
      <text>
        <r>
          <rPr>
            <sz val="10"/>
            <color indexed="81"/>
            <rFont val="MS P ゴシック"/>
            <family val="3"/>
            <charset val="128"/>
          </rPr>
          <t>署名者の氏名、職位をご入力ください。</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H19" authorId="0" shapeId="0" xr:uid="{B4864367-A50A-4C72-A12D-D0900D76E355}">
      <text>
        <r>
          <rPr>
            <sz val="10"/>
            <color indexed="81"/>
            <rFont val="MS P ゴシック"/>
            <family val="3"/>
            <charset val="128"/>
          </rPr>
          <t>研修協力謝金受領日をご入力ください。</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C14" authorId="0" shapeId="0" xr:uid="{CEDA004D-6278-47B7-BCDD-50BA42FF5D2C}">
      <text>
        <r>
          <rPr>
            <sz val="10"/>
            <color indexed="81"/>
            <rFont val="MS P ゴシック"/>
            <family val="3"/>
            <charset val="128"/>
          </rPr>
          <t>ハイフンを入れてください。</t>
        </r>
      </text>
    </comment>
    <comment ref="C26" authorId="0" shapeId="0" xr:uid="{AA201F9E-FEF8-41BE-A5BD-D7134A62A315}">
      <text>
        <r>
          <rPr>
            <sz val="10"/>
            <color indexed="81"/>
            <rFont val="MS P ゴシック"/>
            <family val="3"/>
            <charset val="128"/>
          </rPr>
          <t>口座名義がアルファベットの場合は、アルファベットを入力してください。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小金丸 幸(Koganemaru Miyuki)</author>
  </authors>
  <commentList>
    <comment ref="A9" authorId="0" shapeId="0" xr:uid="{ADB91CA4-1AB1-4B50-B8C1-EBBD8D8307CF}">
      <text>
        <r>
          <rPr>
            <sz val="10"/>
            <color indexed="81"/>
            <rFont val="MS P ゴシック"/>
            <family val="3"/>
            <charset val="128"/>
          </rPr>
          <t>初日の日付を入力すると2日目以降の日付が表示されます。</t>
        </r>
      </text>
    </comment>
    <comment ref="B9" authorId="1" shapeId="0" xr:uid="{86D9950B-4BE7-4630-BFF5-CFCA454606B3}">
      <text>
        <r>
          <rPr>
            <sz val="9"/>
            <color indexed="81"/>
            <rFont val="MS P ゴシック"/>
            <family val="3"/>
            <charset val="128"/>
          </rPr>
          <t>プルダウンより選択</t>
        </r>
      </text>
    </comment>
    <comment ref="F9" authorId="0" shapeId="0" xr:uid="{E322DA7F-DB7D-4B47-A4A9-C72AD926B189}">
      <text>
        <r>
          <rPr>
            <sz val="9"/>
            <color indexed="81"/>
            <rFont val="MS P ゴシック"/>
            <family val="3"/>
            <charset val="128"/>
          </rPr>
          <t>講師名はフルネームで記入してください</t>
        </r>
      </text>
    </comment>
    <comment ref="H9" authorId="0" shapeId="0" xr:uid="{0A6AFFA7-2AB8-419D-920A-3DD2B0174483}">
      <text>
        <r>
          <rPr>
            <sz val="9"/>
            <color indexed="81"/>
            <rFont val="MS P ゴシック"/>
            <family val="3"/>
            <charset val="128"/>
          </rPr>
          <t>通訳者名はフルネームで記入してください</t>
        </r>
      </text>
    </comment>
    <comment ref="I9" authorId="0" shapeId="0" xr:uid="{63BC3D82-661A-4E05-BA68-E01E33408265}">
      <text>
        <r>
          <rPr>
            <sz val="9"/>
            <color indexed="81"/>
            <rFont val="MS P ゴシック"/>
            <family val="3"/>
            <charset val="128"/>
          </rPr>
          <t>プルダウンより選択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F8" authorId="0" shapeId="0" xr:uid="{B8A93851-4EEB-45BF-9C9E-B4D5E1D2BE68}">
      <text>
        <r>
          <rPr>
            <sz val="9"/>
            <color indexed="81"/>
            <rFont val="MS P ゴシック"/>
            <family val="3"/>
            <charset val="128"/>
          </rPr>
          <t>講師名はフルネームで記入してください</t>
        </r>
      </text>
    </comment>
    <comment ref="H8" authorId="0" shapeId="0" xr:uid="{E9F405DB-F7EF-40C6-BD4C-3A6E36655E8D}">
      <text>
        <r>
          <rPr>
            <sz val="9"/>
            <color indexed="81"/>
            <rFont val="MS P ゴシック"/>
            <family val="3"/>
            <charset val="128"/>
          </rPr>
          <t>通訳者名はフルネームで記入してください</t>
        </r>
      </text>
    </comment>
    <comment ref="O9" authorId="0" shapeId="0" xr:uid="{CE7FA18B-195B-43A3-BA7E-DA55908ABF9E}">
      <text>
        <r>
          <rPr>
            <sz val="10"/>
            <color indexed="81"/>
            <rFont val="MS P ゴシック"/>
            <family val="3"/>
            <charset val="128"/>
          </rPr>
          <t>現地講師（Setiawan氏）の講義は通訳なしのため、通訳時間には含めず</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田中 理紗(Tanaka Risa)</author>
    <author>小金丸 幸(Koganemaru Miyuki)</author>
    <author>市川 聡明(Ichikawa Toshiaki)</author>
  </authors>
  <commentList>
    <comment ref="J3" authorId="0" shapeId="0" xr:uid="{00000000-0006-0000-0300-000001000000}">
      <text>
        <r>
          <rPr>
            <sz val="10"/>
            <color indexed="81"/>
            <rFont val="ＭＳ Ｐゴシック"/>
            <family val="3"/>
            <charset val="128"/>
          </rPr>
          <t>申請日をご入力ください。</t>
        </r>
      </text>
    </comment>
    <comment ref="J20" authorId="1" shapeId="0" xr:uid="{CFE44E30-0E03-4932-AB9E-DA242B30E7EE}">
      <text>
        <r>
          <rPr>
            <sz val="10"/>
            <color indexed="81"/>
            <rFont val="MS P ゴシック"/>
            <family val="3"/>
            <charset val="128"/>
          </rPr>
          <t>代表者印を押印し、原本をAOTSへご郵送ください。
申請手続きを社内の代理者に委任することも可能です。この場合、委任状をAOTSへご提出ください（書式あり）。
委任状は年度毎にご提出が必要です。
代表者や代理人に変更が生じた場合もご提出ください。</t>
        </r>
      </text>
    </comment>
    <comment ref="D24" authorId="2" shapeId="0" xr:uid="{87AA9B88-AAB7-4F78-9B23-F11848EB5481}">
      <text>
        <r>
          <rPr>
            <sz val="10"/>
            <color indexed="81"/>
            <rFont val="MS P ゴシック"/>
            <family val="3"/>
            <charset val="128"/>
          </rPr>
          <t>16～18行目の本社所在地と同じ場合、
「同上」と入力してください。</t>
        </r>
      </text>
    </comment>
    <comment ref="B55" authorId="2" shapeId="0" xr:uid="{B01C4A97-4049-45AB-94DC-E54B98764C57}">
      <text>
        <r>
          <rPr>
            <sz val="10"/>
            <color indexed="81"/>
            <rFont val="MS P ゴシック"/>
            <family val="3"/>
            <charset val="128"/>
          </rPr>
          <t>通訳が未定の場合は、後日の提出で構いません。</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田中 理紗(Tanaka Risa)</author>
    <author>小金丸 幸(Koganemaru Miyuki)</author>
  </authors>
  <commentList>
    <comment ref="J6" authorId="0" shapeId="0" xr:uid="{00000000-0006-0000-0400-000001000000}">
      <text>
        <r>
          <rPr>
            <sz val="10"/>
            <color indexed="81"/>
            <rFont val="ＭＳ Ｐゴシック"/>
            <family val="3"/>
            <charset val="128"/>
          </rPr>
          <t>申請日をご入力ください。</t>
        </r>
      </text>
    </comment>
    <comment ref="F17" authorId="1" shapeId="0" xr:uid="{CAF1A04E-2EFB-4F01-8EF6-1171505DF964}">
      <text>
        <r>
          <rPr>
            <sz val="10"/>
            <color indexed="81"/>
            <rFont val="MS P ゴシック"/>
            <family val="3"/>
            <charset val="128"/>
          </rPr>
          <t>押印不要です。</t>
        </r>
        <r>
          <rPr>
            <sz val="9"/>
            <color indexed="81"/>
            <rFont val="MS P 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田中 理紗(Tanaka Risa)</author>
  </authors>
  <commentList>
    <comment ref="J6" authorId="0" shapeId="0" xr:uid="{ACE4265D-7CE1-4C75-B0AA-B5ADA90664EA}">
      <text>
        <r>
          <rPr>
            <sz val="10"/>
            <color indexed="81"/>
            <rFont val="ＭＳ Ｐゴシック"/>
            <family val="3"/>
            <charset val="128"/>
          </rPr>
          <t>申請日をご入力ください。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市川 聡明(Ichikawa Toshiaki)</author>
  </authors>
  <commentList>
    <comment ref="R5" authorId="0" shapeId="0" xr:uid="{A29B669F-0A46-439D-928E-F7F8068D168D}">
      <text>
        <r>
          <rPr>
            <sz val="10"/>
            <color indexed="81"/>
            <rFont val="MS P ゴシック"/>
            <family val="3"/>
            <charset val="128"/>
          </rPr>
          <t>プルダウンより選択してください。</t>
        </r>
      </text>
    </comment>
    <comment ref="F15" authorId="0" shapeId="0" xr:uid="{5262F3D2-5149-4A82-A953-B1548C4A7EA0}">
      <text>
        <r>
          <rPr>
            <sz val="10"/>
            <color indexed="81"/>
            <rFont val="MS P ゴシック"/>
            <family val="3"/>
            <charset val="128"/>
          </rPr>
          <t>第三国型の場合、研修生の国別内訳を記入
【例】30名（タイ15名、マレーシア8名、インドネシア7名）</t>
        </r>
      </text>
    </comment>
    <comment ref="F59" authorId="0" shapeId="0" xr:uid="{4858E281-6A71-488A-9250-98FD63810FCB}">
      <text>
        <r>
          <rPr>
            <sz val="10"/>
            <color indexed="81"/>
            <rFont val="MS P ゴシック"/>
            <family val="3"/>
            <charset val="128"/>
          </rPr>
          <t>「無」の場合、プルダウンより「レ」を
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<sst xmlns="http://schemas.openxmlformats.org/spreadsheetml/2006/main" count="3094" uniqueCount="1528">
  <si>
    <t>①</t>
    <phoneticPr fontId="1"/>
  </si>
  <si>
    <t>②</t>
    <phoneticPr fontId="1"/>
  </si>
  <si>
    <t>③</t>
  </si>
  <si>
    <t>⑤</t>
  </si>
  <si>
    <t>⑥</t>
  </si>
  <si>
    <t>⑦</t>
  </si>
  <si>
    <t>海外研修実施申請書</t>
    <rPh sb="0" eb="2">
      <t>カイガイ</t>
    </rPh>
    <rPh sb="2" eb="4">
      <t>ケンシュウ</t>
    </rPh>
    <rPh sb="4" eb="6">
      <t>ジッシ</t>
    </rPh>
    <rPh sb="6" eb="9">
      <t>シンセイショ</t>
    </rPh>
    <phoneticPr fontId="1"/>
  </si>
  <si>
    <t>⑧</t>
  </si>
  <si>
    <t>2.</t>
    <phoneticPr fontId="1"/>
  </si>
  <si>
    <t>通訳略歴書</t>
    <phoneticPr fontId="1"/>
  </si>
  <si>
    <t>海外研修実施結果（報告書）</t>
    <rPh sb="0" eb="2">
      <t>カイガイ</t>
    </rPh>
    <rPh sb="2" eb="4">
      <t>ケンシュウ</t>
    </rPh>
    <rPh sb="4" eb="6">
      <t>ジッシ</t>
    </rPh>
    <rPh sb="6" eb="8">
      <t>ケッカ</t>
    </rPh>
    <rPh sb="9" eb="12">
      <t>ホウコクショ</t>
    </rPh>
    <phoneticPr fontId="1"/>
  </si>
  <si>
    <t>海外研修実績日程表</t>
    <rPh sb="0" eb="2">
      <t>カイガイ</t>
    </rPh>
    <rPh sb="2" eb="4">
      <t>ケンシュウ</t>
    </rPh>
    <rPh sb="4" eb="6">
      <t>ジッセキ</t>
    </rPh>
    <rPh sb="6" eb="9">
      <t>ニッテイヒョウ</t>
    </rPh>
    <phoneticPr fontId="1"/>
  </si>
  <si>
    <t>参加者日当領収書</t>
    <phoneticPr fontId="1"/>
  </si>
  <si>
    <t>研修協力謝金請求書</t>
    <phoneticPr fontId="1"/>
  </si>
  <si>
    <t>研修協力謝金領収書</t>
    <phoneticPr fontId="1"/>
  </si>
  <si>
    <t>参加者出欠確認表</t>
    <rPh sb="0" eb="3">
      <t>サンカシャ</t>
    </rPh>
    <rPh sb="3" eb="5">
      <t>シュッケツ</t>
    </rPh>
    <rPh sb="5" eb="7">
      <t>カクニン</t>
    </rPh>
    <rPh sb="7" eb="8">
      <t>オモテ</t>
    </rPh>
    <phoneticPr fontId="1"/>
  </si>
  <si>
    <t>1）</t>
    <phoneticPr fontId="1"/>
  </si>
  <si>
    <t>2）</t>
    <phoneticPr fontId="1"/>
  </si>
  <si>
    <t>3）</t>
    <phoneticPr fontId="1"/>
  </si>
  <si>
    <t>実施形態</t>
    <rPh sb="0" eb="2">
      <t>ジッシ</t>
    </rPh>
    <rPh sb="2" eb="4">
      <t>ケイタイ</t>
    </rPh>
    <phoneticPr fontId="1"/>
  </si>
  <si>
    <t>住所</t>
    <rPh sb="0" eb="2">
      <t>ジュウショ</t>
    </rPh>
    <phoneticPr fontId="1"/>
  </si>
  <si>
    <t>（和）</t>
    <rPh sb="1" eb="2">
      <t>ワ</t>
    </rPh>
    <phoneticPr fontId="1"/>
  </si>
  <si>
    <t>（英）</t>
    <rPh sb="1" eb="2">
      <t>エイ</t>
    </rPh>
    <phoneticPr fontId="1"/>
  </si>
  <si>
    <t>事務担当者</t>
    <rPh sb="0" eb="2">
      <t>ジム</t>
    </rPh>
    <rPh sb="2" eb="5">
      <t>タントウシャ</t>
    </rPh>
    <phoneticPr fontId="1"/>
  </si>
  <si>
    <t>氏名</t>
    <rPh sb="0" eb="2">
      <t>シメイ</t>
    </rPh>
    <phoneticPr fontId="1"/>
  </si>
  <si>
    <t>部課名</t>
    <rPh sb="0" eb="2">
      <t>ブカ</t>
    </rPh>
    <rPh sb="2" eb="3">
      <t>メイ</t>
    </rPh>
    <phoneticPr fontId="1"/>
  </si>
  <si>
    <t>研修コース名</t>
    <rPh sb="0" eb="2">
      <t>ケンシュウ</t>
    </rPh>
    <rPh sb="5" eb="6">
      <t>メイ</t>
    </rPh>
    <phoneticPr fontId="1"/>
  </si>
  <si>
    <t>講師</t>
    <rPh sb="0" eb="2">
      <t>コウシ</t>
    </rPh>
    <phoneticPr fontId="1"/>
  </si>
  <si>
    <t>新聞広告</t>
    <rPh sb="0" eb="2">
      <t>シンブン</t>
    </rPh>
    <rPh sb="2" eb="4">
      <t>コウコク</t>
    </rPh>
    <phoneticPr fontId="1"/>
  </si>
  <si>
    <t>各種団体機関紙への広告</t>
    <rPh sb="0" eb="2">
      <t>カクシュ</t>
    </rPh>
    <rPh sb="2" eb="4">
      <t>ダンタイ</t>
    </rPh>
    <rPh sb="4" eb="7">
      <t>キカンシ</t>
    </rPh>
    <rPh sb="9" eb="11">
      <t>コウコク</t>
    </rPh>
    <phoneticPr fontId="1"/>
  </si>
  <si>
    <t>その他</t>
    <rPh sb="2" eb="3">
      <t>タ</t>
    </rPh>
    <phoneticPr fontId="1"/>
  </si>
  <si>
    <t>海外協力機関</t>
    <rPh sb="0" eb="2">
      <t>カイガイ</t>
    </rPh>
    <rPh sb="2" eb="4">
      <t>キョウリョク</t>
    </rPh>
    <rPh sb="4" eb="6">
      <t>キカン</t>
    </rPh>
    <phoneticPr fontId="1"/>
  </si>
  <si>
    <t>一般財団法人　海外産業人材育成協会</t>
    <rPh sb="0" eb="2">
      <t>イッパン</t>
    </rPh>
    <rPh sb="2" eb="4">
      <t>ザイダン</t>
    </rPh>
    <rPh sb="4" eb="6">
      <t>ホウジン</t>
    </rPh>
    <rPh sb="7" eb="9">
      <t>カイガイ</t>
    </rPh>
    <rPh sb="9" eb="11">
      <t>サンギョウ</t>
    </rPh>
    <rPh sb="11" eb="13">
      <t>ジンザイ</t>
    </rPh>
    <rPh sb="13" eb="15">
      <t>イクセイ</t>
    </rPh>
    <rPh sb="15" eb="17">
      <t>キョウカイ</t>
    </rPh>
    <phoneticPr fontId="1"/>
  </si>
  <si>
    <t>理事長　殿</t>
    <rPh sb="0" eb="3">
      <t>リジチョウ</t>
    </rPh>
    <rPh sb="4" eb="5">
      <t>ドノ</t>
    </rPh>
    <phoneticPr fontId="1"/>
  </si>
  <si>
    <t>申請者</t>
    <rPh sb="0" eb="3">
      <t>シンセイシャ</t>
    </rPh>
    <phoneticPr fontId="1"/>
  </si>
  <si>
    <t>連絡先</t>
    <rPh sb="0" eb="3">
      <t>レンラクサキ</t>
    </rPh>
    <phoneticPr fontId="1"/>
  </si>
  <si>
    <t>1.</t>
    <phoneticPr fontId="1"/>
  </si>
  <si>
    <t>研修実施国・都市</t>
    <rPh sb="0" eb="2">
      <t>ケンシュウ</t>
    </rPh>
    <rPh sb="2" eb="4">
      <t>ジッシ</t>
    </rPh>
    <rPh sb="4" eb="5">
      <t>コク</t>
    </rPh>
    <rPh sb="6" eb="8">
      <t>トシ</t>
    </rPh>
    <phoneticPr fontId="1"/>
  </si>
  <si>
    <t>2.</t>
    <phoneticPr fontId="1"/>
  </si>
  <si>
    <t>研修コース名</t>
    <rPh sb="0" eb="2">
      <t>ケンシュウ</t>
    </rPh>
    <rPh sb="5" eb="6">
      <t>メイ</t>
    </rPh>
    <phoneticPr fontId="1"/>
  </si>
  <si>
    <t>3.</t>
    <phoneticPr fontId="1"/>
  </si>
  <si>
    <t>4.</t>
    <phoneticPr fontId="1"/>
  </si>
  <si>
    <t>□</t>
  </si>
  <si>
    <t>該当</t>
    <rPh sb="0" eb="2">
      <t>ガイトウ</t>
    </rPh>
    <phoneticPr fontId="1"/>
  </si>
  <si>
    <t>非該当</t>
    <rPh sb="0" eb="3">
      <t>ヒガイトウ</t>
    </rPh>
    <phoneticPr fontId="1"/>
  </si>
  <si>
    <t>※該当の場合は、経済産業大臣の許可書（写）をご提出ください。</t>
    <rPh sb="1" eb="3">
      <t>ガイトウ</t>
    </rPh>
    <rPh sb="4" eb="6">
      <t>バアイ</t>
    </rPh>
    <rPh sb="8" eb="10">
      <t>ケイザイ</t>
    </rPh>
    <rPh sb="10" eb="12">
      <t>サンギョウ</t>
    </rPh>
    <rPh sb="12" eb="14">
      <t>ダイジン</t>
    </rPh>
    <rPh sb="15" eb="18">
      <t>キョカショ</t>
    </rPh>
    <rPh sb="19" eb="20">
      <t>ウツ</t>
    </rPh>
    <rPh sb="23" eb="25">
      <t>テイシュツ</t>
    </rPh>
    <phoneticPr fontId="1"/>
  </si>
  <si>
    <t>5.</t>
    <phoneticPr fontId="1"/>
  </si>
  <si>
    <t>研修実施の理由・目的及び研修の目標</t>
    <rPh sb="0" eb="2">
      <t>ケンシュウ</t>
    </rPh>
    <rPh sb="2" eb="4">
      <t>ジッシ</t>
    </rPh>
    <rPh sb="5" eb="7">
      <t>リユウ</t>
    </rPh>
    <rPh sb="8" eb="10">
      <t>モクテキ</t>
    </rPh>
    <rPh sb="10" eb="11">
      <t>オヨ</t>
    </rPh>
    <rPh sb="12" eb="14">
      <t>ケンシュウ</t>
    </rPh>
    <rPh sb="15" eb="17">
      <t>モクヒョウ</t>
    </rPh>
    <phoneticPr fontId="1"/>
  </si>
  <si>
    <t>参加予定者数：</t>
    <rPh sb="0" eb="2">
      <t>サンカ</t>
    </rPh>
    <rPh sb="2" eb="5">
      <t>ヨテイシャ</t>
    </rPh>
    <rPh sb="5" eb="6">
      <t>スウ</t>
    </rPh>
    <phoneticPr fontId="1"/>
  </si>
  <si>
    <t>都市選定理由：</t>
    <rPh sb="0" eb="2">
      <t>トシ</t>
    </rPh>
    <rPh sb="2" eb="4">
      <t>センテイ</t>
    </rPh>
    <rPh sb="4" eb="6">
      <t>リユウ</t>
    </rPh>
    <phoneticPr fontId="1"/>
  </si>
  <si>
    <t>（和）：</t>
    <rPh sb="1" eb="2">
      <t>ワ</t>
    </rPh>
    <phoneticPr fontId="1"/>
  </si>
  <si>
    <t>（英）：</t>
    <rPh sb="1" eb="2">
      <t>エイ</t>
    </rPh>
    <phoneticPr fontId="1"/>
  </si>
  <si>
    <r>
      <t>理由・目的</t>
    </r>
    <r>
      <rPr>
        <vertAlign val="superscript"/>
        <sz val="11"/>
        <color theme="1"/>
        <rFont val="ＭＳ Ｐ明朝"/>
        <family val="1"/>
        <charset val="128"/>
      </rPr>
      <t>（注3）</t>
    </r>
    <r>
      <rPr>
        <sz val="11"/>
        <color theme="1"/>
        <rFont val="ＭＳ Ｐ明朝"/>
        <family val="1"/>
        <charset val="128"/>
      </rPr>
      <t>：</t>
    </r>
    <rPh sb="0" eb="2">
      <t>リユウ</t>
    </rPh>
    <rPh sb="3" eb="5">
      <t>モクテキ</t>
    </rPh>
    <rPh sb="6" eb="7">
      <t>チュウ</t>
    </rPh>
    <phoneticPr fontId="1"/>
  </si>
  <si>
    <r>
      <t>目標</t>
    </r>
    <r>
      <rPr>
        <vertAlign val="superscript"/>
        <sz val="11"/>
        <color theme="1"/>
        <rFont val="ＭＳ Ｐ明朝"/>
        <family val="1"/>
        <charset val="128"/>
      </rPr>
      <t>（注4）</t>
    </r>
    <r>
      <rPr>
        <sz val="11"/>
        <color theme="1"/>
        <rFont val="ＭＳ Ｐ明朝"/>
        <family val="1"/>
        <charset val="128"/>
      </rPr>
      <t>：</t>
    </r>
    <rPh sb="0" eb="2">
      <t>モクヒョウ</t>
    </rPh>
    <rPh sb="3" eb="4">
      <t>チュウ</t>
    </rPh>
    <phoneticPr fontId="1"/>
  </si>
  <si>
    <t>6.</t>
    <phoneticPr fontId="1"/>
  </si>
  <si>
    <t>研修時期及び実研修日数（休日を除く日数）：</t>
    <rPh sb="0" eb="2">
      <t>ケンシュウ</t>
    </rPh>
    <rPh sb="2" eb="4">
      <t>ジキ</t>
    </rPh>
    <rPh sb="4" eb="5">
      <t>オヨ</t>
    </rPh>
    <rPh sb="6" eb="7">
      <t>ジツ</t>
    </rPh>
    <rPh sb="7" eb="9">
      <t>ケンシュウ</t>
    </rPh>
    <rPh sb="9" eb="11">
      <t>ニッスウ</t>
    </rPh>
    <rPh sb="12" eb="14">
      <t>キュウジツ</t>
    </rPh>
    <rPh sb="15" eb="16">
      <t>ノゾ</t>
    </rPh>
    <rPh sb="17" eb="19">
      <t>ニッスウ</t>
    </rPh>
    <phoneticPr fontId="1"/>
  </si>
  <si>
    <t>7.</t>
    <phoneticPr fontId="1"/>
  </si>
  <si>
    <t>海外研修実施予算概算：</t>
    <rPh sb="0" eb="2">
      <t>カイガイ</t>
    </rPh>
    <rPh sb="2" eb="4">
      <t>ケンシュウ</t>
    </rPh>
    <rPh sb="4" eb="6">
      <t>ジッシ</t>
    </rPh>
    <rPh sb="6" eb="8">
      <t>ヨサン</t>
    </rPh>
    <rPh sb="8" eb="10">
      <t>ガイサン</t>
    </rPh>
    <phoneticPr fontId="1"/>
  </si>
  <si>
    <t>8.</t>
    <phoneticPr fontId="1"/>
  </si>
  <si>
    <t>研修生募集方法及び選考基準</t>
    <rPh sb="0" eb="3">
      <t>ケンシュウセイ</t>
    </rPh>
    <rPh sb="3" eb="5">
      <t>ボシュウ</t>
    </rPh>
    <rPh sb="5" eb="7">
      <t>ホウホウ</t>
    </rPh>
    <rPh sb="7" eb="8">
      <t>オヨ</t>
    </rPh>
    <rPh sb="9" eb="11">
      <t>センコウ</t>
    </rPh>
    <rPh sb="11" eb="13">
      <t>キジュン</t>
    </rPh>
    <phoneticPr fontId="1"/>
  </si>
  <si>
    <t>募集方法：</t>
    <rPh sb="0" eb="2">
      <t>ボシュウ</t>
    </rPh>
    <rPh sb="2" eb="4">
      <t>ホウホウ</t>
    </rPh>
    <phoneticPr fontId="1"/>
  </si>
  <si>
    <t>選考基準（職務内容、職位、実務経験年数等）：</t>
    <rPh sb="0" eb="2">
      <t>センコウ</t>
    </rPh>
    <rPh sb="2" eb="4">
      <t>キジュン</t>
    </rPh>
    <rPh sb="5" eb="7">
      <t>ショクム</t>
    </rPh>
    <rPh sb="7" eb="9">
      <t>ナイヨウ</t>
    </rPh>
    <rPh sb="10" eb="12">
      <t>ショクイ</t>
    </rPh>
    <rPh sb="13" eb="15">
      <t>ジツム</t>
    </rPh>
    <rPh sb="15" eb="17">
      <t>ケイケン</t>
    </rPh>
    <rPh sb="17" eb="19">
      <t>ネンスウ</t>
    </rPh>
    <rPh sb="19" eb="20">
      <t>トウ</t>
    </rPh>
    <phoneticPr fontId="1"/>
  </si>
  <si>
    <t>9.</t>
    <phoneticPr fontId="1"/>
  </si>
  <si>
    <t>研修講師</t>
    <rPh sb="0" eb="2">
      <t>ケンシュウ</t>
    </rPh>
    <rPh sb="2" eb="4">
      <t>コウシ</t>
    </rPh>
    <phoneticPr fontId="1"/>
  </si>
  <si>
    <t>研修講師数：</t>
    <rPh sb="0" eb="2">
      <t>ケンシュウ</t>
    </rPh>
    <rPh sb="2" eb="4">
      <t>コウシ</t>
    </rPh>
    <rPh sb="4" eb="5">
      <t>スウ</t>
    </rPh>
    <phoneticPr fontId="1"/>
  </si>
  <si>
    <t>講義言語：</t>
    <rPh sb="0" eb="2">
      <t>コウギ</t>
    </rPh>
    <rPh sb="2" eb="4">
      <t>ゲンゴ</t>
    </rPh>
    <phoneticPr fontId="1"/>
  </si>
  <si>
    <t>通訳言語：</t>
    <rPh sb="0" eb="2">
      <t>ツウヤク</t>
    </rPh>
    <rPh sb="2" eb="4">
      <t>ゲンゴ</t>
    </rPh>
    <phoneticPr fontId="1"/>
  </si>
  <si>
    <t>10.</t>
    <phoneticPr fontId="1"/>
  </si>
  <si>
    <t>海外協力機関</t>
    <rPh sb="0" eb="2">
      <t>カイガイ</t>
    </rPh>
    <rPh sb="2" eb="4">
      <t>キョウリョク</t>
    </rPh>
    <rPh sb="4" eb="6">
      <t>キカン</t>
    </rPh>
    <phoneticPr fontId="1"/>
  </si>
  <si>
    <t>機関名：</t>
    <rPh sb="0" eb="2">
      <t>キカン</t>
    </rPh>
    <rPh sb="2" eb="3">
      <t>メイ</t>
    </rPh>
    <phoneticPr fontId="1"/>
  </si>
  <si>
    <t>機関名</t>
    <rPh sb="0" eb="2">
      <t>キカン</t>
    </rPh>
    <rPh sb="2" eb="3">
      <t>メイ</t>
    </rPh>
    <phoneticPr fontId="1"/>
  </si>
  <si>
    <t>貴機関との関係：</t>
    <rPh sb="0" eb="1">
      <t>キ</t>
    </rPh>
    <rPh sb="1" eb="3">
      <t>キカン</t>
    </rPh>
    <rPh sb="5" eb="7">
      <t>カンケイ</t>
    </rPh>
    <phoneticPr fontId="1"/>
  </si>
  <si>
    <t>11.</t>
    <phoneticPr fontId="1"/>
  </si>
  <si>
    <t>相手国公的機関等の要請</t>
    <rPh sb="0" eb="3">
      <t>アイテコク</t>
    </rPh>
    <rPh sb="3" eb="5">
      <t>コウテキ</t>
    </rPh>
    <rPh sb="5" eb="7">
      <t>キカン</t>
    </rPh>
    <rPh sb="7" eb="8">
      <t>トウ</t>
    </rPh>
    <rPh sb="9" eb="11">
      <t>ヨウセイ</t>
    </rPh>
    <phoneticPr fontId="1"/>
  </si>
  <si>
    <t>有</t>
    <rPh sb="0" eb="1">
      <t>アリ</t>
    </rPh>
    <phoneticPr fontId="1"/>
  </si>
  <si>
    <t>無</t>
    <rPh sb="0" eb="1">
      <t>ナ</t>
    </rPh>
    <phoneticPr fontId="1"/>
  </si>
  <si>
    <t>要請元：</t>
    <rPh sb="0" eb="2">
      <t>ヨウセイ</t>
    </rPh>
    <rPh sb="2" eb="3">
      <t>モト</t>
    </rPh>
    <phoneticPr fontId="1"/>
  </si>
  <si>
    <t>12.</t>
    <phoneticPr fontId="1"/>
  </si>
  <si>
    <t>（注1）</t>
    <rPh sb="1" eb="2">
      <t>チュウ</t>
    </rPh>
    <phoneticPr fontId="1"/>
  </si>
  <si>
    <t>（注2）</t>
    <rPh sb="1" eb="2">
      <t>チュウ</t>
    </rPh>
    <phoneticPr fontId="1"/>
  </si>
  <si>
    <t>（注3）</t>
    <rPh sb="1" eb="2">
      <t>チュウ</t>
    </rPh>
    <phoneticPr fontId="1"/>
  </si>
  <si>
    <t>（注4）</t>
    <rPh sb="1" eb="2">
      <t>チュウ</t>
    </rPh>
    <phoneticPr fontId="1"/>
  </si>
  <si>
    <t>※</t>
    <phoneticPr fontId="1"/>
  </si>
  <si>
    <t>TEL：</t>
    <phoneticPr fontId="1"/>
  </si>
  <si>
    <t>E-mail：</t>
    <phoneticPr fontId="1"/>
  </si>
  <si>
    <t>FAX：</t>
    <phoneticPr fontId="1"/>
  </si>
  <si>
    <r>
      <t>研修内容</t>
    </r>
    <r>
      <rPr>
        <b/>
        <vertAlign val="superscript"/>
        <sz val="11"/>
        <color theme="1"/>
        <rFont val="ＭＳ Ｐ明朝"/>
        <family val="1"/>
        <charset val="128"/>
      </rPr>
      <t>（注1）</t>
    </r>
    <r>
      <rPr>
        <b/>
        <sz val="11"/>
        <color theme="1"/>
        <rFont val="ＭＳ Ｐ明朝"/>
        <family val="1"/>
        <charset val="128"/>
      </rPr>
      <t>（海外研修日程案：別添1）</t>
    </r>
    <rPh sb="0" eb="2">
      <t>ケンシュウ</t>
    </rPh>
    <rPh sb="2" eb="4">
      <t>ナイヨウ</t>
    </rPh>
    <rPh sb="5" eb="6">
      <t>チュウ</t>
    </rPh>
    <rPh sb="9" eb="11">
      <t>カイガイ</t>
    </rPh>
    <rPh sb="11" eb="13">
      <t>ケンシュウ</t>
    </rPh>
    <rPh sb="13" eb="15">
      <t>ニッテイ</t>
    </rPh>
    <rPh sb="15" eb="16">
      <t>アン</t>
    </rPh>
    <rPh sb="17" eb="19">
      <t>ベッテン</t>
    </rPh>
    <phoneticPr fontId="1"/>
  </si>
  <si>
    <r>
      <t>役務許可該非判定</t>
    </r>
    <r>
      <rPr>
        <b/>
        <vertAlign val="superscript"/>
        <sz val="11"/>
        <color theme="1"/>
        <rFont val="ＭＳ Ｐ明朝"/>
        <family val="1"/>
        <charset val="128"/>
      </rPr>
      <t>（注2）</t>
    </r>
    <rPh sb="0" eb="8">
      <t>エキムキョカガイヒハンテイ</t>
    </rPh>
    <rPh sb="9" eb="10">
      <t>チュウ</t>
    </rPh>
    <phoneticPr fontId="1"/>
  </si>
  <si>
    <t>☑</t>
  </si>
  <si>
    <t>海外研修日程案</t>
    <rPh sb="0" eb="2">
      <t>カイガイ</t>
    </rPh>
    <rPh sb="2" eb="4">
      <t>ケンシュウ</t>
    </rPh>
    <rPh sb="4" eb="6">
      <t>ニッテイ</t>
    </rPh>
    <rPh sb="6" eb="7">
      <t>アン</t>
    </rPh>
    <phoneticPr fontId="1"/>
  </si>
  <si>
    <t>日付</t>
    <rPh sb="0" eb="2">
      <t>ヒヅケ</t>
    </rPh>
    <phoneticPr fontId="1"/>
  </si>
  <si>
    <t>午前</t>
    <rPh sb="0" eb="2">
      <t>ゴゼン</t>
    </rPh>
    <phoneticPr fontId="1"/>
  </si>
  <si>
    <t>午後</t>
    <rPh sb="0" eb="2">
      <t>ゴゴ</t>
    </rPh>
    <phoneticPr fontId="1"/>
  </si>
  <si>
    <t>研修会場：</t>
    <rPh sb="0" eb="2">
      <t>ケンシュウ</t>
    </rPh>
    <rPh sb="2" eb="4">
      <t>カイジョウ</t>
    </rPh>
    <phoneticPr fontId="1"/>
  </si>
  <si>
    <t>講義</t>
    <rPh sb="0" eb="2">
      <t>コウギ</t>
    </rPh>
    <phoneticPr fontId="1"/>
  </si>
  <si>
    <t>演習</t>
    <rPh sb="0" eb="2">
      <t>エンシュウ</t>
    </rPh>
    <phoneticPr fontId="1"/>
  </si>
  <si>
    <t>実技</t>
    <rPh sb="0" eb="2">
      <t>ジツギ</t>
    </rPh>
    <phoneticPr fontId="1"/>
  </si>
  <si>
    <t>視察</t>
    <rPh sb="0" eb="2">
      <t>シサツ</t>
    </rPh>
    <phoneticPr fontId="1"/>
  </si>
  <si>
    <t>合計</t>
    <rPh sb="0" eb="2">
      <t>ゴウケイ</t>
    </rPh>
    <phoneticPr fontId="1"/>
  </si>
  <si>
    <t>・「講義」、「演習」、「実技」、「視察」で研修日程を構成してください。</t>
    <phoneticPr fontId="1"/>
  </si>
  <si>
    <t>・開講式・閉講式は必ず行ってください。</t>
    <phoneticPr fontId="1"/>
  </si>
  <si>
    <t>・開講式・閉講式の時間は、講師の担当時間に含まれません。ただし、通訳者は含めることができます。</t>
    <phoneticPr fontId="1"/>
  </si>
  <si>
    <t>・開講式・閉講式の時間を明記してください。</t>
    <phoneticPr fontId="1"/>
  </si>
  <si>
    <t>一般財団法人　海外産業人材育成協会</t>
    <rPh sb="0" eb="2">
      <t>イッパン</t>
    </rPh>
    <rPh sb="2" eb="4">
      <t>ザイダン</t>
    </rPh>
    <rPh sb="4" eb="6">
      <t>ホウジン</t>
    </rPh>
    <rPh sb="7" eb="9">
      <t>カイガイ</t>
    </rPh>
    <rPh sb="9" eb="11">
      <t>サンギョウ</t>
    </rPh>
    <rPh sb="11" eb="13">
      <t>ジンザイ</t>
    </rPh>
    <rPh sb="13" eb="15">
      <t>イクセイ</t>
    </rPh>
    <rPh sb="15" eb="17">
      <t>キョウカイ</t>
    </rPh>
    <phoneticPr fontId="1"/>
  </si>
  <si>
    <t>理事長　殿</t>
    <rPh sb="0" eb="3">
      <t>リジチョウ</t>
    </rPh>
    <rPh sb="4" eb="5">
      <t>ドノ</t>
    </rPh>
    <phoneticPr fontId="1"/>
  </si>
  <si>
    <t>記</t>
    <rPh sb="0" eb="1">
      <t>キ</t>
    </rPh>
    <phoneticPr fontId="1"/>
  </si>
  <si>
    <t>機関名</t>
    <rPh sb="0" eb="2">
      <t>キカン</t>
    </rPh>
    <rPh sb="2" eb="3">
      <t>メイ</t>
    </rPh>
    <phoneticPr fontId="1"/>
  </si>
  <si>
    <t>本社所在地</t>
    <rPh sb="0" eb="2">
      <t>ホンシャ</t>
    </rPh>
    <rPh sb="2" eb="5">
      <t>ショザイチ</t>
    </rPh>
    <phoneticPr fontId="1"/>
  </si>
  <si>
    <t>代表者</t>
    <rPh sb="0" eb="3">
      <t>ダイヒョウシャ</t>
    </rPh>
    <phoneticPr fontId="1"/>
  </si>
  <si>
    <t>役職名</t>
    <rPh sb="0" eb="3">
      <t>ヤクショクメイ</t>
    </rPh>
    <phoneticPr fontId="1"/>
  </si>
  <si>
    <t>氏名</t>
    <rPh sb="0" eb="2">
      <t>シメイ</t>
    </rPh>
    <phoneticPr fontId="1"/>
  </si>
  <si>
    <t>事務担当者</t>
    <rPh sb="0" eb="2">
      <t>ジム</t>
    </rPh>
    <rPh sb="2" eb="5">
      <t>タントウシャ</t>
    </rPh>
    <phoneticPr fontId="1"/>
  </si>
  <si>
    <t>部課名</t>
    <rPh sb="0" eb="2">
      <t>ブカ</t>
    </rPh>
    <rPh sb="2" eb="3">
      <t>メイ</t>
    </rPh>
    <phoneticPr fontId="1"/>
  </si>
  <si>
    <t>TEL</t>
    <phoneticPr fontId="1"/>
  </si>
  <si>
    <t>FAX</t>
    <phoneticPr fontId="1"/>
  </si>
  <si>
    <t>E-mail</t>
    <phoneticPr fontId="1"/>
  </si>
  <si>
    <t>設立年</t>
    <rPh sb="0" eb="2">
      <t>セツリツ</t>
    </rPh>
    <rPh sb="2" eb="3">
      <t>ネン</t>
    </rPh>
    <phoneticPr fontId="1"/>
  </si>
  <si>
    <t>業種</t>
    <rPh sb="0" eb="2">
      <t>ギョウシュ</t>
    </rPh>
    <phoneticPr fontId="1"/>
  </si>
  <si>
    <t>主要製品</t>
    <rPh sb="0" eb="2">
      <t>シュヨウ</t>
    </rPh>
    <rPh sb="2" eb="4">
      <t>セイヒン</t>
    </rPh>
    <phoneticPr fontId="1"/>
  </si>
  <si>
    <t>事業内容</t>
    <rPh sb="0" eb="2">
      <t>ジギョウ</t>
    </rPh>
    <rPh sb="2" eb="4">
      <t>ナイヨウ</t>
    </rPh>
    <phoneticPr fontId="1"/>
  </si>
  <si>
    <t>資本金</t>
    <rPh sb="0" eb="3">
      <t>シホンキン</t>
    </rPh>
    <phoneticPr fontId="1"/>
  </si>
  <si>
    <t>正規従業員数</t>
    <rPh sb="0" eb="2">
      <t>セイキ</t>
    </rPh>
    <rPh sb="2" eb="5">
      <t>ジュウギョウイン</t>
    </rPh>
    <rPh sb="5" eb="6">
      <t>スウ</t>
    </rPh>
    <phoneticPr fontId="1"/>
  </si>
  <si>
    <t>4.</t>
    <phoneticPr fontId="1"/>
  </si>
  <si>
    <t>住所</t>
    <rPh sb="0" eb="2">
      <t>ジュウショ</t>
    </rPh>
    <phoneticPr fontId="1"/>
  </si>
  <si>
    <t>代表者役職名</t>
    <rPh sb="0" eb="3">
      <t>ダイヒョウシャ</t>
    </rPh>
    <rPh sb="3" eb="6">
      <t>ヤクショクメイ</t>
    </rPh>
    <phoneticPr fontId="1"/>
  </si>
  <si>
    <t>代表者氏名</t>
    <rPh sb="0" eb="3">
      <t>ダイヒョウシャ</t>
    </rPh>
    <rPh sb="3" eb="5">
      <t>シメイ</t>
    </rPh>
    <phoneticPr fontId="1"/>
  </si>
  <si>
    <t>海外研修実施計画の概要</t>
    <rPh sb="0" eb="2">
      <t>カイガイ</t>
    </rPh>
    <rPh sb="2" eb="4">
      <t>ケンシュウ</t>
    </rPh>
    <rPh sb="4" eb="6">
      <t>ジッシ</t>
    </rPh>
    <rPh sb="6" eb="8">
      <t>ケイカク</t>
    </rPh>
    <rPh sb="9" eb="11">
      <t>ガイヨウ</t>
    </rPh>
    <phoneticPr fontId="1"/>
  </si>
  <si>
    <t>法人名</t>
    <rPh sb="0" eb="2">
      <t>ホウジン</t>
    </rPh>
    <rPh sb="2" eb="3">
      <t>メイ</t>
    </rPh>
    <phoneticPr fontId="1"/>
  </si>
  <si>
    <t>（英語名）</t>
    <rPh sb="0" eb="1">
      <t>ジンメイ</t>
    </rPh>
    <rPh sb="1" eb="3">
      <t>エイゴ</t>
    </rPh>
    <rPh sb="3" eb="4">
      <t>メイ</t>
    </rPh>
    <phoneticPr fontId="1"/>
  </si>
  <si>
    <t>1.</t>
    <phoneticPr fontId="1"/>
  </si>
  <si>
    <t>（和）</t>
    <rPh sb="1" eb="2">
      <t>ワ</t>
    </rPh>
    <phoneticPr fontId="1"/>
  </si>
  <si>
    <t>実施国・都市名：</t>
    <rPh sb="0" eb="2">
      <t>ジッシ</t>
    </rPh>
    <rPh sb="2" eb="3">
      <t>コク</t>
    </rPh>
    <rPh sb="4" eb="7">
      <t>トシメイ</t>
    </rPh>
    <phoneticPr fontId="1"/>
  </si>
  <si>
    <t>（英）</t>
    <rPh sb="1" eb="2">
      <t>エイ</t>
    </rPh>
    <phoneticPr fontId="1"/>
  </si>
  <si>
    <t>研修実施国・都市</t>
    <rPh sb="0" eb="2">
      <t>ケンシュウ</t>
    </rPh>
    <rPh sb="2" eb="4">
      <t>ジッシ</t>
    </rPh>
    <rPh sb="4" eb="5">
      <t>コク</t>
    </rPh>
    <rPh sb="6" eb="8">
      <t>トシ</t>
    </rPh>
    <phoneticPr fontId="1"/>
  </si>
  <si>
    <t>2.</t>
    <phoneticPr fontId="1"/>
  </si>
  <si>
    <t>研修コース名</t>
    <rPh sb="0" eb="2">
      <t>ケンシュウ</t>
    </rPh>
    <rPh sb="5" eb="6">
      <t>メイ</t>
    </rPh>
    <phoneticPr fontId="1"/>
  </si>
  <si>
    <t>3.</t>
    <phoneticPr fontId="1"/>
  </si>
  <si>
    <t>4.</t>
    <phoneticPr fontId="1"/>
  </si>
  <si>
    <t>5.</t>
    <phoneticPr fontId="1"/>
  </si>
  <si>
    <t>6.</t>
    <phoneticPr fontId="1"/>
  </si>
  <si>
    <t>7.</t>
    <phoneticPr fontId="1"/>
  </si>
  <si>
    <t>1）</t>
    <phoneticPr fontId="1"/>
  </si>
  <si>
    <t>2）</t>
    <phoneticPr fontId="1"/>
  </si>
  <si>
    <t>3）</t>
    <phoneticPr fontId="1"/>
  </si>
  <si>
    <t>4）</t>
    <phoneticPr fontId="1"/>
  </si>
  <si>
    <t>研修講師数：</t>
    <rPh sb="0" eb="2">
      <t>ケンシュウ</t>
    </rPh>
    <rPh sb="2" eb="4">
      <t>コウシ</t>
    </rPh>
    <rPh sb="4" eb="5">
      <t>スウ</t>
    </rPh>
    <phoneticPr fontId="1"/>
  </si>
  <si>
    <t>講義言語：</t>
    <rPh sb="0" eb="2">
      <t>コウギ</t>
    </rPh>
    <rPh sb="2" eb="4">
      <t>ゲンゴ</t>
    </rPh>
    <phoneticPr fontId="1"/>
  </si>
  <si>
    <t>通訳言語：</t>
    <rPh sb="0" eb="2">
      <t>ツウヤク</t>
    </rPh>
    <rPh sb="2" eb="4">
      <t>ゲンゴ</t>
    </rPh>
    <phoneticPr fontId="1"/>
  </si>
  <si>
    <t>8.</t>
    <phoneticPr fontId="1"/>
  </si>
  <si>
    <t>（研修受講後、研修生が何をどの程度まで理解もしくは実行できるようにするか等、具体的に箇条書きしてください。）</t>
    <phoneticPr fontId="1"/>
  </si>
  <si>
    <t>9.</t>
    <phoneticPr fontId="1"/>
  </si>
  <si>
    <t>□</t>
    <phoneticPr fontId="1"/>
  </si>
  <si>
    <t>公募</t>
    <rPh sb="0" eb="2">
      <t>コウボ</t>
    </rPh>
    <phoneticPr fontId="1"/>
  </si>
  <si>
    <t>新聞広告</t>
    <rPh sb="0" eb="2">
      <t>シンブン</t>
    </rPh>
    <rPh sb="2" eb="4">
      <t>コウコク</t>
    </rPh>
    <phoneticPr fontId="1"/>
  </si>
  <si>
    <t>各種団体機関紙への広告</t>
    <rPh sb="0" eb="2">
      <t>カクシュ</t>
    </rPh>
    <rPh sb="2" eb="4">
      <t>ダンタイ</t>
    </rPh>
    <rPh sb="4" eb="7">
      <t>キカンシ</t>
    </rPh>
    <rPh sb="9" eb="11">
      <t>コウコク</t>
    </rPh>
    <phoneticPr fontId="1"/>
  </si>
  <si>
    <t>ダイレクトメール</t>
    <phoneticPr fontId="1"/>
  </si>
  <si>
    <t>その他</t>
    <rPh sb="2" eb="3">
      <t>タ</t>
    </rPh>
    <phoneticPr fontId="1"/>
  </si>
  <si>
    <t>海外協力機関</t>
    <rPh sb="0" eb="2">
      <t>カイガイ</t>
    </rPh>
    <rPh sb="2" eb="4">
      <t>キョウリョク</t>
    </rPh>
    <rPh sb="4" eb="6">
      <t>キカン</t>
    </rPh>
    <phoneticPr fontId="1"/>
  </si>
  <si>
    <t>現地実行委員会</t>
    <rPh sb="0" eb="2">
      <t>ゲンチ</t>
    </rPh>
    <rPh sb="2" eb="4">
      <t>ジッコウ</t>
    </rPh>
    <rPh sb="4" eb="7">
      <t>イインカイ</t>
    </rPh>
    <phoneticPr fontId="1"/>
  </si>
  <si>
    <t>公的機関</t>
    <rPh sb="0" eb="2">
      <t>コウテキ</t>
    </rPh>
    <rPh sb="2" eb="4">
      <t>キカン</t>
    </rPh>
    <phoneticPr fontId="1"/>
  </si>
  <si>
    <t>推薦</t>
    <rPh sb="0" eb="2">
      <t>スイセン</t>
    </rPh>
    <phoneticPr fontId="1"/>
  </si>
  <si>
    <t>推薦研修生の所属先：</t>
    <rPh sb="0" eb="2">
      <t>スイセン</t>
    </rPh>
    <rPh sb="2" eb="5">
      <t>ケンシュウセイ</t>
    </rPh>
    <rPh sb="6" eb="8">
      <t>ショゾク</t>
    </rPh>
    <rPh sb="8" eb="9">
      <t>サキ</t>
    </rPh>
    <phoneticPr fontId="1"/>
  </si>
  <si>
    <t>※参加費徴収の有無：</t>
    <rPh sb="1" eb="4">
      <t>サンカヒ</t>
    </rPh>
    <rPh sb="4" eb="6">
      <t>チョウシュウ</t>
    </rPh>
    <rPh sb="7" eb="9">
      <t>ウム</t>
    </rPh>
    <phoneticPr fontId="1"/>
  </si>
  <si>
    <t>有</t>
    <rPh sb="0" eb="1">
      <t>アリ</t>
    </rPh>
    <phoneticPr fontId="1"/>
  </si>
  <si>
    <t>無</t>
    <rPh sb="0" eb="1">
      <t>ナ</t>
    </rPh>
    <phoneticPr fontId="1"/>
  </si>
  <si>
    <t>10.</t>
    <phoneticPr fontId="1"/>
  </si>
  <si>
    <t>11.</t>
    <phoneticPr fontId="1"/>
  </si>
  <si>
    <t>機関名：</t>
    <rPh sb="0" eb="2">
      <t>キカン</t>
    </rPh>
    <rPh sb="2" eb="3">
      <t>メイ</t>
    </rPh>
    <phoneticPr fontId="1"/>
  </si>
  <si>
    <t>事業概要：</t>
    <rPh sb="0" eb="2">
      <t>ジギョウ</t>
    </rPh>
    <rPh sb="2" eb="4">
      <t>ガイヨウ</t>
    </rPh>
    <phoneticPr fontId="1"/>
  </si>
  <si>
    <t>貴機関との関係及び研修における役割：</t>
    <rPh sb="0" eb="1">
      <t>キ</t>
    </rPh>
    <rPh sb="1" eb="3">
      <t>キカン</t>
    </rPh>
    <rPh sb="5" eb="7">
      <t>カンケイ</t>
    </rPh>
    <rPh sb="7" eb="8">
      <t>オヨ</t>
    </rPh>
    <rPh sb="9" eb="11">
      <t>ケンシュウ</t>
    </rPh>
    <rPh sb="15" eb="17">
      <t>ヤクワリ</t>
    </rPh>
    <phoneticPr fontId="1"/>
  </si>
  <si>
    <t>※それぞれ該当項目にチェック☑してください。</t>
    <rPh sb="5" eb="7">
      <t>ガイトウ</t>
    </rPh>
    <rPh sb="7" eb="9">
      <t>コウモク</t>
    </rPh>
    <phoneticPr fontId="1"/>
  </si>
  <si>
    <t>①</t>
    <phoneticPr fontId="1"/>
  </si>
  <si>
    <t>協力機関と海外協力機関の有償契約の有無：</t>
    <rPh sb="0" eb="2">
      <t>キョウリョク</t>
    </rPh>
    <rPh sb="2" eb="4">
      <t>キカン</t>
    </rPh>
    <rPh sb="5" eb="7">
      <t>カイガイ</t>
    </rPh>
    <rPh sb="7" eb="9">
      <t>キョウリョク</t>
    </rPh>
    <rPh sb="9" eb="11">
      <t>キカン</t>
    </rPh>
    <rPh sb="12" eb="14">
      <t>ユウショウ</t>
    </rPh>
    <rPh sb="14" eb="16">
      <t>ケイヤク</t>
    </rPh>
    <rPh sb="17" eb="19">
      <t>ウム</t>
    </rPh>
    <phoneticPr fontId="1"/>
  </si>
  <si>
    <t>②</t>
    <phoneticPr fontId="1"/>
  </si>
  <si>
    <t>分担金負担先：</t>
    <rPh sb="0" eb="3">
      <t>ブンタンキン</t>
    </rPh>
    <rPh sb="3" eb="5">
      <t>フタン</t>
    </rPh>
    <rPh sb="5" eb="6">
      <t>サキ</t>
    </rPh>
    <phoneticPr fontId="1"/>
  </si>
  <si>
    <t>協力機関</t>
    <rPh sb="0" eb="2">
      <t>キョウリョク</t>
    </rPh>
    <rPh sb="2" eb="4">
      <t>キカン</t>
    </rPh>
    <phoneticPr fontId="1"/>
  </si>
  <si>
    <t>12.</t>
    <phoneticPr fontId="1"/>
  </si>
  <si>
    <t>出張時期：</t>
    <rPh sb="0" eb="2">
      <t>シュッチョウ</t>
    </rPh>
    <rPh sb="2" eb="4">
      <t>ジキ</t>
    </rPh>
    <phoneticPr fontId="1"/>
  </si>
  <si>
    <t>（○日間のうち移動日○日）</t>
    <rPh sb="2" eb="4">
      <t>ニチカン</t>
    </rPh>
    <rPh sb="7" eb="10">
      <t>イドウビ</t>
    </rPh>
    <rPh sb="11" eb="12">
      <t>ニチ</t>
    </rPh>
    <phoneticPr fontId="1"/>
  </si>
  <si>
    <t>出張予定者名：</t>
    <rPh sb="0" eb="2">
      <t>シュッチョウ</t>
    </rPh>
    <rPh sb="2" eb="4">
      <t>ヨテイ</t>
    </rPh>
    <rPh sb="4" eb="5">
      <t>シャ</t>
    </rPh>
    <rPh sb="5" eb="6">
      <t>メイ</t>
    </rPh>
    <phoneticPr fontId="1"/>
  </si>
  <si>
    <t>訪問先/用途目的：</t>
    <rPh sb="0" eb="2">
      <t>ホウモン</t>
    </rPh>
    <rPh sb="2" eb="3">
      <t>サキ</t>
    </rPh>
    <rPh sb="4" eb="6">
      <t>ヨウト</t>
    </rPh>
    <rPh sb="6" eb="8">
      <t>モクテキ</t>
    </rPh>
    <phoneticPr fontId="1"/>
  </si>
  <si>
    <t>13.</t>
    <phoneticPr fontId="1"/>
  </si>
  <si>
    <t>＜注意事項＞</t>
    <rPh sb="1" eb="3">
      <t>チュウイ</t>
    </rPh>
    <rPh sb="3" eb="5">
      <t>ジコウ</t>
    </rPh>
    <phoneticPr fontId="1"/>
  </si>
  <si>
    <t>実施形態</t>
    <rPh sb="0" eb="2">
      <t>ジッシ</t>
    </rPh>
    <rPh sb="2" eb="4">
      <t>ケイタイ</t>
    </rPh>
    <phoneticPr fontId="1"/>
  </si>
  <si>
    <t>（</t>
    <phoneticPr fontId="1"/>
  </si>
  <si>
    <t>）</t>
    <phoneticPr fontId="1"/>
  </si>
  <si>
    <t>）</t>
    <phoneticPr fontId="1"/>
  </si>
  <si>
    <t>送付先、送付数：</t>
    <rPh sb="0" eb="3">
      <t>ソウフサキ</t>
    </rPh>
    <rPh sb="4" eb="6">
      <t>ソウフ</t>
    </rPh>
    <rPh sb="6" eb="7">
      <t>スウ</t>
    </rPh>
    <phoneticPr fontId="1"/>
  </si>
  <si>
    <t>（</t>
    <phoneticPr fontId="1"/>
  </si>
  <si>
    <t>機関名称：</t>
    <rPh sb="0" eb="2">
      <t>キカン</t>
    </rPh>
    <rPh sb="2" eb="4">
      <t>メイショウ</t>
    </rPh>
    <phoneticPr fontId="1"/>
  </si>
  <si>
    <t>～</t>
    <phoneticPr fontId="1"/>
  </si>
  <si>
    <t>（</t>
    <phoneticPr fontId="1"/>
  </si>
  <si>
    <t>）</t>
    <phoneticPr fontId="1"/>
  </si>
  <si>
    <t>講師・管理員略歴書</t>
    <rPh sb="0" eb="2">
      <t>コウシ</t>
    </rPh>
    <rPh sb="3" eb="5">
      <t>カンリ</t>
    </rPh>
    <rPh sb="5" eb="6">
      <t>イン</t>
    </rPh>
    <rPh sb="6" eb="9">
      <t>リャクレキショ</t>
    </rPh>
    <phoneticPr fontId="1"/>
  </si>
  <si>
    <t>作成日</t>
    <rPh sb="0" eb="3">
      <t>サクセイビ</t>
    </rPh>
    <phoneticPr fontId="1"/>
  </si>
  <si>
    <t>旅券記載のアルファベット表記</t>
    <rPh sb="0" eb="2">
      <t>リョケン</t>
    </rPh>
    <rPh sb="2" eb="4">
      <t>キサイ</t>
    </rPh>
    <rPh sb="12" eb="14">
      <t>ヒョウキ</t>
    </rPh>
    <phoneticPr fontId="1"/>
  </si>
  <si>
    <t>氏名</t>
    <rPh sb="0" eb="2">
      <t>シメイ</t>
    </rPh>
    <phoneticPr fontId="1"/>
  </si>
  <si>
    <t>（性別）</t>
    <rPh sb="1" eb="3">
      <t>セイベツ</t>
    </rPh>
    <phoneticPr fontId="1"/>
  </si>
  <si>
    <t>国籍</t>
    <rPh sb="0" eb="2">
      <t>コクセキ</t>
    </rPh>
    <phoneticPr fontId="1"/>
  </si>
  <si>
    <t>現職</t>
    <rPh sb="0" eb="2">
      <t>ゲンショク</t>
    </rPh>
    <phoneticPr fontId="1"/>
  </si>
  <si>
    <t>現住所</t>
    <rPh sb="0" eb="3">
      <t>ゲンジュウショ</t>
    </rPh>
    <phoneticPr fontId="1"/>
  </si>
  <si>
    <t>最終学歴</t>
    <rPh sb="0" eb="2">
      <t>サイシュウ</t>
    </rPh>
    <rPh sb="2" eb="4">
      <t>ガクレキ</t>
    </rPh>
    <phoneticPr fontId="1"/>
  </si>
  <si>
    <t>卒業年月</t>
    <rPh sb="0" eb="2">
      <t>ソツギョウ</t>
    </rPh>
    <rPh sb="2" eb="4">
      <t>ネンゲツ</t>
    </rPh>
    <phoneticPr fontId="1"/>
  </si>
  <si>
    <t>専攻分野・学部学科等</t>
    <rPh sb="0" eb="2">
      <t>センコウ</t>
    </rPh>
    <rPh sb="2" eb="4">
      <t>ブンヤ</t>
    </rPh>
    <rPh sb="5" eb="7">
      <t>ガクブ</t>
    </rPh>
    <rPh sb="7" eb="9">
      <t>ガッカ</t>
    </rPh>
    <rPh sb="9" eb="10">
      <t>トウ</t>
    </rPh>
    <phoneticPr fontId="1"/>
  </si>
  <si>
    <t>講師の講義使用言語</t>
    <rPh sb="0" eb="2">
      <t>コウシ</t>
    </rPh>
    <rPh sb="3" eb="5">
      <t>コウギ</t>
    </rPh>
    <rPh sb="5" eb="7">
      <t>シヨウ</t>
    </rPh>
    <rPh sb="7" eb="9">
      <t>ゲンゴ</t>
    </rPh>
    <phoneticPr fontId="1"/>
  </si>
  <si>
    <t>講義通訳</t>
    <rPh sb="0" eb="2">
      <t>コウギ</t>
    </rPh>
    <rPh sb="2" eb="4">
      <t>ツウヤク</t>
    </rPh>
    <phoneticPr fontId="1"/>
  </si>
  <si>
    <t>⇔</t>
    <phoneticPr fontId="1"/>
  </si>
  <si>
    <t>（主な国内外指導内容）</t>
    <rPh sb="1" eb="2">
      <t>オモ</t>
    </rPh>
    <rPh sb="3" eb="6">
      <t>コクナイガイ</t>
    </rPh>
    <rPh sb="6" eb="8">
      <t>シドウ</t>
    </rPh>
    <rPh sb="8" eb="10">
      <t>ナイヨウ</t>
    </rPh>
    <phoneticPr fontId="1"/>
  </si>
  <si>
    <t>特記事項</t>
    <rPh sb="0" eb="2">
      <t>トッキ</t>
    </rPh>
    <rPh sb="2" eb="4">
      <t>ジコウ</t>
    </rPh>
    <phoneticPr fontId="1"/>
  </si>
  <si>
    <t>※</t>
    <phoneticPr fontId="1"/>
  </si>
  <si>
    <t>当略歴書は海外研修「派遣講師（出張者）」としての認定・審査・予算概算・精算管理のために使用します。</t>
    <rPh sb="10" eb="12">
      <t>ハケン</t>
    </rPh>
    <rPh sb="12" eb="14">
      <t>コウシ</t>
    </rPh>
    <rPh sb="15" eb="18">
      <t>シュッチョウシャ</t>
    </rPh>
    <rPh sb="24" eb="26">
      <t>ニンテイ</t>
    </rPh>
    <rPh sb="27" eb="29">
      <t>シンサ</t>
    </rPh>
    <rPh sb="30" eb="32">
      <t>ヨサン</t>
    </rPh>
    <rPh sb="32" eb="34">
      <t>ガイサン</t>
    </rPh>
    <rPh sb="35" eb="37">
      <t>セイサン</t>
    </rPh>
    <rPh sb="37" eb="39">
      <t>カンリ</t>
    </rPh>
    <rPh sb="43" eb="45">
      <t>シヨウ</t>
    </rPh>
    <phoneticPr fontId="1"/>
  </si>
  <si>
    <t>当略歴書に記載の個人情報は、当協会の個人情報保護方針に基づき安全に管理し保護の徹底に努めます。</t>
    <rPh sb="0" eb="1">
      <t>トウ</t>
    </rPh>
    <rPh sb="1" eb="4">
      <t>リャクレキショ</t>
    </rPh>
    <rPh sb="5" eb="7">
      <t>キサイ</t>
    </rPh>
    <rPh sb="8" eb="10">
      <t>コジン</t>
    </rPh>
    <rPh sb="10" eb="12">
      <t>ジョウホウ</t>
    </rPh>
    <rPh sb="14" eb="17">
      <t>トウキョウカイ</t>
    </rPh>
    <rPh sb="18" eb="20">
      <t>コジン</t>
    </rPh>
    <rPh sb="20" eb="22">
      <t>ジョウホウ</t>
    </rPh>
    <rPh sb="22" eb="24">
      <t>ホゴ</t>
    </rPh>
    <rPh sb="24" eb="26">
      <t>ホウシン</t>
    </rPh>
    <rPh sb="27" eb="28">
      <t>モト</t>
    </rPh>
    <rPh sb="30" eb="32">
      <t>アンゼン</t>
    </rPh>
    <rPh sb="33" eb="35">
      <t>カンリ</t>
    </rPh>
    <rPh sb="36" eb="38">
      <t>ホゴ</t>
    </rPh>
    <rPh sb="39" eb="41">
      <t>テッテイ</t>
    </rPh>
    <rPh sb="42" eb="43">
      <t>ツト</t>
    </rPh>
    <phoneticPr fontId="1"/>
  </si>
  <si>
    <t>AOTS使用欄</t>
    <rPh sb="4" eb="6">
      <t>シヨウ</t>
    </rPh>
    <rPh sb="6" eb="7">
      <t>ラン</t>
    </rPh>
    <phoneticPr fontId="1"/>
  </si>
  <si>
    <t>日当</t>
    <rPh sb="0" eb="2">
      <t>ニットウ</t>
    </rPh>
    <phoneticPr fontId="1"/>
  </si>
  <si>
    <t>通訳略歴書</t>
    <rPh sb="0" eb="2">
      <t>ツウヤク</t>
    </rPh>
    <rPh sb="2" eb="5">
      <t>リャクレキショ</t>
    </rPh>
    <phoneticPr fontId="1"/>
  </si>
  <si>
    <t>職歴</t>
    <rPh sb="0" eb="2">
      <t>ショクレキ</t>
    </rPh>
    <phoneticPr fontId="1"/>
  </si>
  <si>
    <t>（単位：円）</t>
    <rPh sb="1" eb="3">
      <t>タンイ</t>
    </rPh>
    <rPh sb="4" eb="5">
      <t>エン</t>
    </rPh>
    <phoneticPr fontId="1"/>
  </si>
  <si>
    <t>費目</t>
    <rPh sb="0" eb="2">
      <t>ヒモク</t>
    </rPh>
    <phoneticPr fontId="1"/>
  </si>
  <si>
    <t>金額</t>
    <rPh sb="0" eb="2">
      <t>キンガク</t>
    </rPh>
    <phoneticPr fontId="1"/>
  </si>
  <si>
    <t>①</t>
    <phoneticPr fontId="1"/>
  </si>
  <si>
    <t>講師謝金</t>
    <rPh sb="0" eb="2">
      <t>コウシ</t>
    </rPh>
    <rPh sb="2" eb="4">
      <t>シャキン</t>
    </rPh>
    <phoneticPr fontId="1"/>
  </si>
  <si>
    <t>②</t>
    <phoneticPr fontId="1"/>
  </si>
  <si>
    <t>通訳謝金</t>
    <rPh sb="0" eb="2">
      <t>ツウヤク</t>
    </rPh>
    <rPh sb="2" eb="4">
      <t>シャキン</t>
    </rPh>
    <phoneticPr fontId="1"/>
  </si>
  <si>
    <t>③</t>
    <phoneticPr fontId="1"/>
  </si>
  <si>
    <t>1）</t>
    <phoneticPr fontId="1"/>
  </si>
  <si>
    <t>2）</t>
    <phoneticPr fontId="1"/>
  </si>
  <si>
    <t>日当</t>
    <rPh sb="0" eb="2">
      <t>ニットウ</t>
    </rPh>
    <phoneticPr fontId="1"/>
  </si>
  <si>
    <t>3）</t>
    <phoneticPr fontId="1"/>
  </si>
  <si>
    <t>宿泊費</t>
    <rPh sb="0" eb="3">
      <t>シュクハクヒ</t>
    </rPh>
    <phoneticPr fontId="1"/>
  </si>
  <si>
    <t>4）</t>
    <phoneticPr fontId="1"/>
  </si>
  <si>
    <t>渡航雑費</t>
    <rPh sb="0" eb="2">
      <t>トコウ</t>
    </rPh>
    <rPh sb="2" eb="4">
      <t>ザッピ</t>
    </rPh>
    <phoneticPr fontId="1"/>
  </si>
  <si>
    <t>④</t>
    <phoneticPr fontId="1"/>
  </si>
  <si>
    <t>⑤</t>
    <phoneticPr fontId="1"/>
  </si>
  <si>
    <t>⑥</t>
    <phoneticPr fontId="1"/>
  </si>
  <si>
    <t>2）</t>
    <phoneticPr fontId="1"/>
  </si>
  <si>
    <t>⑦</t>
    <phoneticPr fontId="1"/>
  </si>
  <si>
    <t>1）</t>
    <phoneticPr fontId="1"/>
  </si>
  <si>
    <t>⑧</t>
    <phoneticPr fontId="1"/>
  </si>
  <si>
    <t>⑨</t>
    <phoneticPr fontId="1"/>
  </si>
  <si>
    <t>現地運営関係費</t>
    <rPh sb="0" eb="2">
      <t>ゲンチ</t>
    </rPh>
    <rPh sb="2" eb="4">
      <t>ウンエイ</t>
    </rPh>
    <rPh sb="4" eb="7">
      <t>カンケイヒ</t>
    </rPh>
    <phoneticPr fontId="1"/>
  </si>
  <si>
    <t>1）</t>
    <phoneticPr fontId="1"/>
  </si>
  <si>
    <t>研修協力謝金</t>
    <rPh sb="0" eb="2">
      <t>ケンシュウ</t>
    </rPh>
    <rPh sb="2" eb="4">
      <t>キョウリョク</t>
    </rPh>
    <rPh sb="4" eb="6">
      <t>シャキン</t>
    </rPh>
    <phoneticPr fontId="1"/>
  </si>
  <si>
    <t>現地運営関係諸費</t>
    <rPh sb="0" eb="2">
      <t>ゲンチ</t>
    </rPh>
    <rPh sb="2" eb="4">
      <t>ウンエイ</t>
    </rPh>
    <rPh sb="4" eb="6">
      <t>カンケイ</t>
    </rPh>
    <rPh sb="6" eb="8">
      <t>ショヒ</t>
    </rPh>
    <phoneticPr fontId="1"/>
  </si>
  <si>
    <t>合計</t>
    <rPh sb="0" eb="2">
      <t>ゴウケイ</t>
    </rPh>
    <phoneticPr fontId="1"/>
  </si>
  <si>
    <t>利用目的</t>
    <rPh sb="0" eb="2">
      <t>リヨウ</t>
    </rPh>
    <rPh sb="2" eb="4">
      <t>モクテキ</t>
    </rPh>
    <phoneticPr fontId="1"/>
  </si>
  <si>
    <t>記入項目について</t>
    <rPh sb="0" eb="2">
      <t>キニュウ</t>
    </rPh>
    <rPh sb="2" eb="4">
      <t>コウモク</t>
    </rPh>
    <phoneticPr fontId="1"/>
  </si>
  <si>
    <t>同意する</t>
    <rPh sb="0" eb="2">
      <t>ドウイ</t>
    </rPh>
    <phoneticPr fontId="1"/>
  </si>
  <si>
    <t>同意しない</t>
    <rPh sb="0" eb="2">
      <t>ドウイ</t>
    </rPh>
    <phoneticPr fontId="1"/>
  </si>
  <si>
    <t>所属先：</t>
    <rPh sb="0" eb="2">
      <t>ショゾク</t>
    </rPh>
    <rPh sb="2" eb="3">
      <t>サキ</t>
    </rPh>
    <phoneticPr fontId="1"/>
  </si>
  <si>
    <t>氏名：</t>
    <rPh sb="0" eb="2">
      <t>シメイ</t>
    </rPh>
    <phoneticPr fontId="1"/>
  </si>
  <si>
    <t>＜管理者＞　一般財団法人海外産業人材育成協会　総務企画部長</t>
    <rPh sb="1" eb="4">
      <t>カンリシャ</t>
    </rPh>
    <rPh sb="6" eb="22">
      <t>アオｔｓ</t>
    </rPh>
    <rPh sb="23" eb="25">
      <t>ソウム</t>
    </rPh>
    <rPh sb="25" eb="27">
      <t>キカク</t>
    </rPh>
    <rPh sb="27" eb="29">
      <t>ブチョウ</t>
    </rPh>
    <phoneticPr fontId="1"/>
  </si>
  <si>
    <t>一般財団法人　海外産業人材育成協会</t>
    <rPh sb="0" eb="2">
      <t>イッパン</t>
    </rPh>
    <rPh sb="2" eb="4">
      <t>ザイダン</t>
    </rPh>
    <rPh sb="4" eb="6">
      <t>ホウジン</t>
    </rPh>
    <rPh sb="7" eb="9">
      <t>カイガイ</t>
    </rPh>
    <rPh sb="9" eb="11">
      <t>サンギョウ</t>
    </rPh>
    <rPh sb="11" eb="13">
      <t>ジンザイ</t>
    </rPh>
    <rPh sb="13" eb="15">
      <t>イクセイ</t>
    </rPh>
    <rPh sb="15" eb="17">
      <t>キョウカイ</t>
    </rPh>
    <phoneticPr fontId="1"/>
  </si>
  <si>
    <t>理事長　殿</t>
    <rPh sb="0" eb="3">
      <t>リジチョウ</t>
    </rPh>
    <rPh sb="4" eb="5">
      <t>ドノ</t>
    </rPh>
    <phoneticPr fontId="1"/>
  </si>
  <si>
    <t>海外研修完了報告及び精算払請求書</t>
    <rPh sb="0" eb="2">
      <t>カイガイ</t>
    </rPh>
    <rPh sb="2" eb="4">
      <t>ケンシュウ</t>
    </rPh>
    <rPh sb="4" eb="6">
      <t>カンリョウ</t>
    </rPh>
    <rPh sb="6" eb="8">
      <t>ホウコク</t>
    </rPh>
    <rPh sb="8" eb="9">
      <t>オヨ</t>
    </rPh>
    <rPh sb="10" eb="12">
      <t>セイサン</t>
    </rPh>
    <rPh sb="12" eb="13">
      <t>バライ</t>
    </rPh>
    <rPh sb="13" eb="16">
      <t>セイキュウショ</t>
    </rPh>
    <phoneticPr fontId="1"/>
  </si>
  <si>
    <t>記</t>
    <rPh sb="0" eb="1">
      <t>キ</t>
    </rPh>
    <phoneticPr fontId="1"/>
  </si>
  <si>
    <t>機関名</t>
    <rPh sb="0" eb="2">
      <t>キカン</t>
    </rPh>
    <rPh sb="2" eb="3">
      <t>メイ</t>
    </rPh>
    <phoneticPr fontId="1"/>
  </si>
  <si>
    <t>（和）</t>
    <rPh sb="1" eb="2">
      <t>ワ</t>
    </rPh>
    <phoneticPr fontId="1"/>
  </si>
  <si>
    <t>（英）</t>
    <rPh sb="1" eb="2">
      <t>エイ</t>
    </rPh>
    <phoneticPr fontId="1"/>
  </si>
  <si>
    <t>本社所在地</t>
    <rPh sb="0" eb="2">
      <t>ホンシャ</t>
    </rPh>
    <rPh sb="2" eb="5">
      <t>ショザイチ</t>
    </rPh>
    <phoneticPr fontId="1"/>
  </si>
  <si>
    <t>代表者</t>
    <rPh sb="0" eb="3">
      <t>ダイヒョウシャ</t>
    </rPh>
    <phoneticPr fontId="1"/>
  </si>
  <si>
    <t>役職名</t>
    <rPh sb="0" eb="3">
      <t>ヤクショクメイ</t>
    </rPh>
    <phoneticPr fontId="1"/>
  </si>
  <si>
    <t>氏名</t>
    <rPh sb="0" eb="2">
      <t>シメイ</t>
    </rPh>
    <phoneticPr fontId="1"/>
  </si>
  <si>
    <t>部課名</t>
    <rPh sb="0" eb="2">
      <t>ブカ</t>
    </rPh>
    <rPh sb="2" eb="3">
      <t>メイ</t>
    </rPh>
    <phoneticPr fontId="1"/>
  </si>
  <si>
    <t>事務担当者</t>
    <rPh sb="0" eb="2">
      <t>ジム</t>
    </rPh>
    <rPh sb="2" eb="5">
      <t>タントウシャ</t>
    </rPh>
    <phoneticPr fontId="1"/>
  </si>
  <si>
    <t>住所</t>
    <rPh sb="0" eb="2">
      <t>ジュウショ</t>
    </rPh>
    <phoneticPr fontId="1"/>
  </si>
  <si>
    <t>TEL</t>
    <phoneticPr fontId="1"/>
  </si>
  <si>
    <t>FAX</t>
    <phoneticPr fontId="1"/>
  </si>
  <si>
    <t>E-mail</t>
    <phoneticPr fontId="1"/>
  </si>
  <si>
    <t>印（代表者職印）</t>
    <rPh sb="0" eb="1">
      <t>イン</t>
    </rPh>
    <rPh sb="2" eb="5">
      <t>ダイヒョウシャ</t>
    </rPh>
    <rPh sb="5" eb="6">
      <t>ショク</t>
    </rPh>
    <rPh sb="6" eb="7">
      <t>イン</t>
    </rPh>
    <phoneticPr fontId="1"/>
  </si>
  <si>
    <t>6.</t>
    <phoneticPr fontId="1"/>
  </si>
  <si>
    <t>7.</t>
    <phoneticPr fontId="1"/>
  </si>
  <si>
    <t>研修生の選考基準及び選考方法</t>
    <rPh sb="0" eb="3">
      <t>ケンシュウセイ</t>
    </rPh>
    <rPh sb="4" eb="6">
      <t>センコウ</t>
    </rPh>
    <rPh sb="6" eb="8">
      <t>キジュン</t>
    </rPh>
    <rPh sb="8" eb="9">
      <t>オヨ</t>
    </rPh>
    <rPh sb="10" eb="12">
      <t>センコウ</t>
    </rPh>
    <rPh sb="12" eb="14">
      <t>ホウホウ</t>
    </rPh>
    <phoneticPr fontId="1"/>
  </si>
  <si>
    <t>1）</t>
    <phoneticPr fontId="1"/>
  </si>
  <si>
    <t>2)</t>
    <phoneticPr fontId="1"/>
  </si>
  <si>
    <t>方法：</t>
    <phoneticPr fontId="1"/>
  </si>
  <si>
    <t>2）</t>
    <phoneticPr fontId="1"/>
  </si>
  <si>
    <t>公募主体：</t>
    <phoneticPr fontId="1"/>
  </si>
  <si>
    <t>方法：</t>
    <phoneticPr fontId="1"/>
  </si>
  <si>
    <t>公募主体：</t>
    <phoneticPr fontId="1"/>
  </si>
  <si>
    <t>公募者</t>
    <rPh sb="0" eb="2">
      <t>コウボ</t>
    </rPh>
    <rPh sb="2" eb="3">
      <t>シャ</t>
    </rPh>
    <phoneticPr fontId="1"/>
  </si>
  <si>
    <t>応募者総数</t>
    <rPh sb="0" eb="2">
      <t>オウボ</t>
    </rPh>
    <rPh sb="2" eb="3">
      <t>シャ</t>
    </rPh>
    <rPh sb="3" eb="5">
      <t>ソウスウ</t>
    </rPh>
    <phoneticPr fontId="1"/>
  </si>
  <si>
    <t>→</t>
    <phoneticPr fontId="1"/>
  </si>
  <si>
    <t>選考結果人数</t>
    <rPh sb="0" eb="2">
      <t>センコウ</t>
    </rPh>
    <rPh sb="2" eb="4">
      <t>ケッカ</t>
    </rPh>
    <rPh sb="4" eb="6">
      <t>ニンズウ</t>
    </rPh>
    <phoneticPr fontId="1"/>
  </si>
  <si>
    <t>②</t>
    <phoneticPr fontId="1"/>
  </si>
  <si>
    <t>（</t>
    <phoneticPr fontId="1"/>
  </si>
  <si>
    <t>）</t>
    <phoneticPr fontId="1"/>
  </si>
  <si>
    <t>8.</t>
    <phoneticPr fontId="1"/>
  </si>
  <si>
    <t>10.</t>
    <phoneticPr fontId="1"/>
  </si>
  <si>
    <t>研修用テキストのリスト</t>
    <rPh sb="0" eb="3">
      <t>ケンシュウヨウ</t>
    </rPh>
    <phoneticPr fontId="1"/>
  </si>
  <si>
    <t>11.</t>
    <phoneticPr fontId="1"/>
  </si>
  <si>
    <t>研修用器材のリスト</t>
    <rPh sb="0" eb="3">
      <t>ケンシュウヨウ</t>
    </rPh>
    <rPh sb="3" eb="5">
      <t>キザイ</t>
    </rPh>
    <phoneticPr fontId="1"/>
  </si>
  <si>
    <t>5）</t>
    <phoneticPr fontId="1"/>
  </si>
  <si>
    <t>課題、改善点</t>
    <rPh sb="0" eb="2">
      <t>カダイ</t>
    </rPh>
    <rPh sb="3" eb="6">
      <t>カイゼンテン</t>
    </rPh>
    <phoneticPr fontId="1"/>
  </si>
  <si>
    <t>別添提出書類</t>
    <rPh sb="0" eb="2">
      <t>ベッテン</t>
    </rPh>
    <rPh sb="2" eb="4">
      <t>テイシュツ</t>
    </rPh>
    <rPh sb="4" eb="6">
      <t>ショルイ</t>
    </rPh>
    <phoneticPr fontId="1"/>
  </si>
  <si>
    <r>
      <t>実施の時期及び実研修日数</t>
    </r>
    <r>
      <rPr>
        <sz val="11"/>
        <color theme="1"/>
        <rFont val="ＭＳ Ｐ明朝"/>
        <family val="1"/>
        <charset val="128"/>
      </rPr>
      <t>（休日を除く日数）</t>
    </r>
    <rPh sb="0" eb="2">
      <t>ジッシ</t>
    </rPh>
    <rPh sb="3" eb="5">
      <t>ジキ</t>
    </rPh>
    <rPh sb="5" eb="6">
      <t>オヨ</t>
    </rPh>
    <rPh sb="7" eb="8">
      <t>ジツ</t>
    </rPh>
    <rPh sb="8" eb="10">
      <t>ケンシュウ</t>
    </rPh>
    <rPh sb="10" eb="12">
      <t>ニッスウ</t>
    </rPh>
    <rPh sb="13" eb="15">
      <t>キュウジツ</t>
    </rPh>
    <rPh sb="16" eb="17">
      <t>ノゾ</t>
    </rPh>
    <rPh sb="18" eb="20">
      <t>ニッスウ</t>
    </rPh>
    <phoneticPr fontId="1"/>
  </si>
  <si>
    <r>
      <t>別添提出書類</t>
    </r>
    <r>
      <rPr>
        <sz val="11"/>
        <color theme="1"/>
        <rFont val="ＭＳ Ｐ明朝"/>
        <family val="1"/>
        <charset val="128"/>
      </rPr>
      <t>（チェック☑してください。）</t>
    </r>
    <rPh sb="0" eb="2">
      <t>ベッテン</t>
    </rPh>
    <rPh sb="2" eb="4">
      <t>テイシュツ</t>
    </rPh>
    <rPh sb="4" eb="6">
      <t>ショルイ</t>
    </rPh>
    <phoneticPr fontId="1"/>
  </si>
  <si>
    <t>14.</t>
    <phoneticPr fontId="1"/>
  </si>
  <si>
    <t>記録写真（日付・主要人物等のキャプションを付記してください。）</t>
    <rPh sb="0" eb="2">
      <t>キロク</t>
    </rPh>
    <rPh sb="2" eb="4">
      <t>シャシン</t>
    </rPh>
    <rPh sb="5" eb="7">
      <t>ヒヅケ</t>
    </rPh>
    <rPh sb="8" eb="10">
      <t>シュヨウ</t>
    </rPh>
    <rPh sb="10" eb="12">
      <t>ジンブツ</t>
    </rPh>
    <rPh sb="12" eb="13">
      <t>トウ</t>
    </rPh>
    <rPh sb="21" eb="23">
      <t>フキ</t>
    </rPh>
    <phoneticPr fontId="1"/>
  </si>
  <si>
    <t>海外研修実施費実績額並びに精算払請求金額の算出内訳</t>
    <rPh sb="0" eb="2">
      <t>カイガイ</t>
    </rPh>
    <rPh sb="2" eb="4">
      <t>ケンシュウ</t>
    </rPh>
    <rPh sb="4" eb="6">
      <t>ジッシ</t>
    </rPh>
    <rPh sb="6" eb="7">
      <t>ヒ</t>
    </rPh>
    <rPh sb="7" eb="9">
      <t>ジッセキ</t>
    </rPh>
    <rPh sb="9" eb="10">
      <t>ガク</t>
    </rPh>
    <rPh sb="10" eb="11">
      <t>ナラ</t>
    </rPh>
    <rPh sb="13" eb="15">
      <t>セイサン</t>
    </rPh>
    <rPh sb="15" eb="16">
      <t>バライ</t>
    </rPh>
    <rPh sb="16" eb="18">
      <t>セイキュウ</t>
    </rPh>
    <rPh sb="18" eb="20">
      <t>キンガク</t>
    </rPh>
    <rPh sb="21" eb="23">
      <t>サンシュツ</t>
    </rPh>
    <rPh sb="23" eb="25">
      <t>ウチワケ</t>
    </rPh>
    <phoneticPr fontId="1"/>
  </si>
  <si>
    <t>⑩</t>
    <phoneticPr fontId="1"/>
  </si>
  <si>
    <t>⑪</t>
    <phoneticPr fontId="1"/>
  </si>
  <si>
    <t>-</t>
    <phoneticPr fontId="1"/>
  </si>
  <si>
    <t>【研修日数：</t>
    <rPh sb="1" eb="3">
      <t>ケンシュウ</t>
    </rPh>
    <rPh sb="3" eb="5">
      <t>ニッスウ</t>
    </rPh>
    <phoneticPr fontId="1"/>
  </si>
  <si>
    <t>（男性：</t>
    <rPh sb="1" eb="3">
      <t>ダンセイ</t>
    </rPh>
    <phoneticPr fontId="1"/>
  </si>
  <si>
    <t>女性：</t>
    <rPh sb="0" eb="2">
      <t>ジョセイ</t>
    </rPh>
    <phoneticPr fontId="1"/>
  </si>
  <si>
    <t>氏名</t>
    <rPh sb="0" eb="2">
      <t>シメイ</t>
    </rPh>
    <phoneticPr fontId="1"/>
  </si>
  <si>
    <t>注1：</t>
    <rPh sb="0" eb="1">
      <t>チュウ</t>
    </rPh>
    <phoneticPr fontId="1"/>
  </si>
  <si>
    <t>経営幹部、上級管理職</t>
    <rPh sb="0" eb="2">
      <t>ケイエイ</t>
    </rPh>
    <rPh sb="2" eb="4">
      <t>カンブ</t>
    </rPh>
    <rPh sb="5" eb="7">
      <t>ジョウキュウ</t>
    </rPh>
    <rPh sb="7" eb="9">
      <t>カンリ</t>
    </rPh>
    <rPh sb="9" eb="10">
      <t>ショク</t>
    </rPh>
    <phoneticPr fontId="1"/>
  </si>
  <si>
    <t>中級管理職</t>
    <rPh sb="0" eb="2">
      <t>チュウキュウ</t>
    </rPh>
    <rPh sb="2" eb="4">
      <t>カンリ</t>
    </rPh>
    <rPh sb="4" eb="5">
      <t>ショク</t>
    </rPh>
    <phoneticPr fontId="1"/>
  </si>
  <si>
    <t>現場監督者</t>
    <rPh sb="0" eb="2">
      <t>ゲンバ</t>
    </rPh>
    <rPh sb="2" eb="5">
      <t>カントクシャ</t>
    </rPh>
    <phoneticPr fontId="1"/>
  </si>
  <si>
    <t>技術職</t>
    <rPh sb="0" eb="2">
      <t>ギジュツ</t>
    </rPh>
    <rPh sb="2" eb="3">
      <t>ショク</t>
    </rPh>
    <phoneticPr fontId="1"/>
  </si>
  <si>
    <t>一般事務職他</t>
    <rPh sb="0" eb="2">
      <t>イッパン</t>
    </rPh>
    <rPh sb="2" eb="4">
      <t>ジム</t>
    </rPh>
    <rPh sb="4" eb="5">
      <t>ショク</t>
    </rPh>
    <rPh sb="5" eb="6">
      <t>ホカ</t>
    </rPh>
    <phoneticPr fontId="1"/>
  </si>
  <si>
    <t>会長、社長、役員、工場長、部長</t>
    <rPh sb="0" eb="2">
      <t>カイチョウ</t>
    </rPh>
    <rPh sb="3" eb="5">
      <t>シャチョウ</t>
    </rPh>
    <rPh sb="6" eb="8">
      <t>ヤクイン</t>
    </rPh>
    <rPh sb="9" eb="11">
      <t>コウジョウ</t>
    </rPh>
    <rPh sb="11" eb="12">
      <t>チョウ</t>
    </rPh>
    <rPh sb="13" eb="15">
      <t>ブチョウ</t>
    </rPh>
    <phoneticPr fontId="1"/>
  </si>
  <si>
    <t>課長、係長</t>
    <rPh sb="0" eb="2">
      <t>カチョウ</t>
    </rPh>
    <rPh sb="3" eb="5">
      <t>カカリチョウ</t>
    </rPh>
    <phoneticPr fontId="1"/>
  </si>
  <si>
    <t>職長、監督、ライン主任、班長</t>
    <rPh sb="0" eb="2">
      <t>ショクチョウ</t>
    </rPh>
    <rPh sb="3" eb="5">
      <t>カントク</t>
    </rPh>
    <rPh sb="9" eb="11">
      <t>シュニン</t>
    </rPh>
    <rPh sb="12" eb="14">
      <t>ハンチョウ</t>
    </rPh>
    <phoneticPr fontId="1"/>
  </si>
  <si>
    <t>インストラクター、メカニック、技術職（エンジニア）</t>
    <rPh sb="15" eb="17">
      <t>ギジュツ</t>
    </rPh>
    <rPh sb="17" eb="18">
      <t>ショク</t>
    </rPh>
    <phoneticPr fontId="1"/>
  </si>
  <si>
    <t>一般職、専門職、教職、コンサルタント、他</t>
    <rPh sb="0" eb="2">
      <t>イッパン</t>
    </rPh>
    <rPh sb="2" eb="3">
      <t>ショク</t>
    </rPh>
    <rPh sb="4" eb="6">
      <t>センモン</t>
    </rPh>
    <rPh sb="6" eb="7">
      <t>ショク</t>
    </rPh>
    <rPh sb="8" eb="10">
      <t>キョウショク</t>
    </rPh>
    <rPh sb="19" eb="20">
      <t>ホカ</t>
    </rPh>
    <phoneticPr fontId="1"/>
  </si>
  <si>
    <t>職位</t>
    <rPh sb="0" eb="2">
      <t>ショクイ</t>
    </rPh>
    <phoneticPr fontId="1"/>
  </si>
  <si>
    <t>（注1）</t>
    <rPh sb="1" eb="2">
      <t>チュウ</t>
    </rPh>
    <phoneticPr fontId="1"/>
  </si>
  <si>
    <t>年齢</t>
    <rPh sb="0" eb="2">
      <t>ネンレイ</t>
    </rPh>
    <phoneticPr fontId="1"/>
  </si>
  <si>
    <t>国籍</t>
    <rPh sb="0" eb="2">
      <t>コクセキ</t>
    </rPh>
    <phoneticPr fontId="1"/>
  </si>
  <si>
    <t>出席日数</t>
    <rPh sb="0" eb="2">
      <t>シュッセキ</t>
    </rPh>
    <rPh sb="2" eb="4">
      <t>ニッスウ</t>
    </rPh>
    <phoneticPr fontId="1"/>
  </si>
  <si>
    <t>（注2）</t>
    <rPh sb="1" eb="2">
      <t>チュウ</t>
    </rPh>
    <phoneticPr fontId="1"/>
  </si>
  <si>
    <t>注2：</t>
    <rPh sb="0" eb="1">
      <t>チュウ</t>
    </rPh>
    <phoneticPr fontId="1"/>
  </si>
  <si>
    <t>1.講師謝金</t>
    <rPh sb="2" eb="4">
      <t>コウシ</t>
    </rPh>
    <rPh sb="4" eb="6">
      <t>シャキン</t>
    </rPh>
    <phoneticPr fontId="1"/>
  </si>
  <si>
    <t>講師氏名</t>
    <rPh sb="0" eb="2">
      <t>コウシ</t>
    </rPh>
    <rPh sb="2" eb="4">
      <t>シメイ</t>
    </rPh>
    <phoneticPr fontId="1"/>
  </si>
  <si>
    <t>等級</t>
    <rPh sb="0" eb="2">
      <t>トウキュウ</t>
    </rPh>
    <phoneticPr fontId="1"/>
  </si>
  <si>
    <t>単価（円）</t>
    <rPh sb="0" eb="2">
      <t>タンカ</t>
    </rPh>
    <rPh sb="3" eb="4">
      <t>エン</t>
    </rPh>
    <phoneticPr fontId="1"/>
  </si>
  <si>
    <t>講師謝金金額（円）</t>
    <rPh sb="0" eb="2">
      <t>コウシ</t>
    </rPh>
    <rPh sb="2" eb="4">
      <t>シャキン</t>
    </rPh>
    <rPh sb="4" eb="6">
      <t>キンガク</t>
    </rPh>
    <rPh sb="7" eb="8">
      <t>エン</t>
    </rPh>
    <phoneticPr fontId="1"/>
  </si>
  <si>
    <t>2.原稿料</t>
    <rPh sb="2" eb="5">
      <t>ゲンコウリョウ</t>
    </rPh>
    <phoneticPr fontId="1"/>
  </si>
  <si>
    <t>資料タイトル</t>
    <rPh sb="0" eb="2">
      <t>シリョウ</t>
    </rPh>
    <phoneticPr fontId="1"/>
  </si>
  <si>
    <t>執筆者氏名</t>
    <rPh sb="0" eb="3">
      <t>シッピツシャ</t>
    </rPh>
    <rPh sb="3" eb="5">
      <t>シメイ</t>
    </rPh>
    <phoneticPr fontId="1"/>
  </si>
  <si>
    <t>枚数</t>
    <rPh sb="0" eb="2">
      <t>マイスウ</t>
    </rPh>
    <phoneticPr fontId="1"/>
  </si>
  <si>
    <t>原稿料（円）</t>
    <rPh sb="0" eb="3">
      <t>ゲンコウリョウ</t>
    </rPh>
    <rPh sb="4" eb="5">
      <t>エン</t>
    </rPh>
    <phoneticPr fontId="1"/>
  </si>
  <si>
    <t>校訂料（円）</t>
    <rPh sb="0" eb="2">
      <t>コウテイ</t>
    </rPh>
    <rPh sb="2" eb="3">
      <t>リョウ</t>
    </rPh>
    <rPh sb="4" eb="5">
      <t>エン</t>
    </rPh>
    <phoneticPr fontId="1"/>
  </si>
  <si>
    <t>3.校訂料</t>
    <rPh sb="2" eb="4">
      <t>コウテイ</t>
    </rPh>
    <rPh sb="4" eb="5">
      <t>リョウ</t>
    </rPh>
    <phoneticPr fontId="1"/>
  </si>
  <si>
    <t>専門分野別に列挙し、一つの専門分野に複数の講師を必要とする場合はその理由をご入力ください。</t>
    <rPh sb="38" eb="40">
      <t>ニュウリョク</t>
    </rPh>
    <phoneticPr fontId="1"/>
  </si>
  <si>
    <t>現地からどのような要請があり、現地にどのようなニーズがあり、それにどう応えるのか等、本制度への申請経緯について具体的にご入力ください。</t>
    <rPh sb="60" eb="62">
      <t>ニュウリョク</t>
    </rPh>
    <phoneticPr fontId="1"/>
  </si>
  <si>
    <t>研修実施により目指す達成目標を具体的にご入力ください。</t>
    <rPh sb="20" eb="22">
      <t>ニュウリョク</t>
    </rPh>
    <phoneticPr fontId="1"/>
  </si>
  <si>
    <t>AOTSの個人情報保護方針について：詳細は当協会ホームページに公開しています。
本文書にご入力の個人情報は、当協会の個人情報保護方針に基づき、安全に管理し保護の徹底に努めます。
また、海外研修に係る事務手続き並びに当協会からの各種ご案内等に使用します。
https://www.aots.jp/privacy-policy/</t>
    <rPh sb="45" eb="47">
      <t>ニュウリョク</t>
    </rPh>
    <phoneticPr fontId="1"/>
  </si>
  <si>
    <t>（本社と異なる
場合、入力）</t>
    <rPh sb="1" eb="3">
      <t>ホンシャ</t>
    </rPh>
    <rPh sb="4" eb="5">
      <t>コト</t>
    </rPh>
    <rPh sb="8" eb="10">
      <t>バアイ</t>
    </rPh>
    <rPh sb="11" eb="13">
      <t>ニュウリョク</t>
    </rPh>
    <phoneticPr fontId="1"/>
  </si>
  <si>
    <t>研修効果評価方法（研修生の理解度の確認方法を具体的にご入力ください。）</t>
    <rPh sb="0" eb="2">
      <t>ケンシュウ</t>
    </rPh>
    <rPh sb="2" eb="4">
      <t>コウカ</t>
    </rPh>
    <rPh sb="4" eb="6">
      <t>ヒョウカ</t>
    </rPh>
    <rPh sb="6" eb="8">
      <t>ホウホウ</t>
    </rPh>
    <rPh sb="9" eb="12">
      <t>ケンシュウセイ</t>
    </rPh>
    <rPh sb="13" eb="16">
      <t>リカイド</t>
    </rPh>
    <rPh sb="17" eb="19">
      <t>カクニン</t>
    </rPh>
    <rPh sb="19" eb="21">
      <t>ホウホウ</t>
    </rPh>
    <rPh sb="22" eb="25">
      <t>グタイテキ</t>
    </rPh>
    <rPh sb="27" eb="29">
      <t>ニュウリョク</t>
    </rPh>
    <phoneticPr fontId="1"/>
  </si>
  <si>
    <r>
      <t>研修生の募集方法</t>
    </r>
    <r>
      <rPr>
        <sz val="11"/>
        <color theme="1"/>
        <rFont val="ＭＳ Ｐ明朝"/>
        <family val="1"/>
        <charset val="128"/>
      </rPr>
      <t>（チェック☑し、括弧内に具体的にご入力ください。）</t>
    </r>
    <rPh sb="0" eb="3">
      <t>ケンシュウセイ</t>
    </rPh>
    <rPh sb="4" eb="6">
      <t>ボシュウ</t>
    </rPh>
    <rPh sb="6" eb="8">
      <t>ホウホウ</t>
    </rPh>
    <rPh sb="16" eb="18">
      <t>カッコ</t>
    </rPh>
    <rPh sb="18" eb="19">
      <t>ナイ</t>
    </rPh>
    <rPh sb="20" eb="23">
      <t>グタイテキ</t>
    </rPh>
    <rPh sb="25" eb="27">
      <t>ニュウリョク</t>
    </rPh>
    <phoneticPr fontId="1"/>
  </si>
  <si>
    <r>
      <t>研修生の選考基準</t>
    </r>
    <r>
      <rPr>
        <sz val="11"/>
        <color theme="1"/>
        <rFont val="ＭＳ Ｐ明朝"/>
        <family val="1"/>
        <charset val="128"/>
      </rPr>
      <t>（研修生の概要、選考基準（職務内容、職位、実務経験年数等）を具体的にご入力ください。）</t>
    </r>
    <rPh sb="0" eb="3">
      <t>ケンシュウセイ</t>
    </rPh>
    <rPh sb="4" eb="6">
      <t>センコウ</t>
    </rPh>
    <rPh sb="6" eb="8">
      <t>キジュン</t>
    </rPh>
    <rPh sb="9" eb="12">
      <t>ケンシュウセイ</t>
    </rPh>
    <rPh sb="13" eb="15">
      <t>ガイヨウ</t>
    </rPh>
    <rPh sb="16" eb="18">
      <t>センコウ</t>
    </rPh>
    <rPh sb="18" eb="20">
      <t>キジュン</t>
    </rPh>
    <rPh sb="21" eb="23">
      <t>ショクム</t>
    </rPh>
    <rPh sb="23" eb="25">
      <t>ナイヨウ</t>
    </rPh>
    <rPh sb="26" eb="28">
      <t>ショクイ</t>
    </rPh>
    <rPh sb="29" eb="31">
      <t>ジツム</t>
    </rPh>
    <rPh sb="31" eb="33">
      <t>ケイケン</t>
    </rPh>
    <rPh sb="33" eb="35">
      <t>ネンスウ</t>
    </rPh>
    <rPh sb="35" eb="36">
      <t>トウ</t>
    </rPh>
    <rPh sb="38" eb="41">
      <t>グタイテキ</t>
    </rPh>
    <rPh sb="43" eb="45">
      <t>ニュウリョク</t>
    </rPh>
    <phoneticPr fontId="1"/>
  </si>
  <si>
    <t>選考方法（チェック☑し、括弧内に具体的にご入力ください。）</t>
    <rPh sb="0" eb="2">
      <t>センコウ</t>
    </rPh>
    <rPh sb="2" eb="4">
      <t>ホウホウ</t>
    </rPh>
    <rPh sb="12" eb="14">
      <t>カッコ</t>
    </rPh>
    <rPh sb="14" eb="15">
      <t>ナイ</t>
    </rPh>
    <rPh sb="16" eb="19">
      <t>グタイテキ</t>
    </rPh>
    <rPh sb="21" eb="23">
      <t>ニュウリョク</t>
    </rPh>
    <phoneticPr fontId="1"/>
  </si>
  <si>
    <t>選考の方法（いつ、誰が、どのように選考したかを簡潔にご入力ください。）</t>
    <rPh sb="0" eb="2">
      <t>センコウ</t>
    </rPh>
    <rPh sb="3" eb="5">
      <t>ホウホウ</t>
    </rPh>
    <rPh sb="9" eb="10">
      <t>ダレ</t>
    </rPh>
    <rPh sb="17" eb="19">
      <t>センコウ</t>
    </rPh>
    <rPh sb="23" eb="25">
      <t>カンケツ</t>
    </rPh>
    <rPh sb="27" eb="29">
      <t>ニュウリョク</t>
    </rPh>
    <phoneticPr fontId="1"/>
  </si>
  <si>
    <t>推薦者（推薦機関と人数をご入力ください。）</t>
    <rPh sb="0" eb="3">
      <t>スイセンシャ</t>
    </rPh>
    <rPh sb="4" eb="6">
      <t>スイセン</t>
    </rPh>
    <rPh sb="6" eb="8">
      <t>キカン</t>
    </rPh>
    <rPh sb="9" eb="11">
      <t>ニンズウ</t>
    </rPh>
    <rPh sb="13" eb="15">
      <t>ニュウリョク</t>
    </rPh>
    <phoneticPr fontId="1"/>
  </si>
  <si>
    <t>出張者氏名：</t>
    <rPh sb="0" eb="2">
      <t>シュッチョウ</t>
    </rPh>
    <rPh sb="2" eb="3">
      <t>シャ</t>
    </rPh>
    <rPh sb="3" eb="5">
      <t>シメイ</t>
    </rPh>
    <phoneticPr fontId="1"/>
  </si>
  <si>
    <t>旅費等級：</t>
    <rPh sb="0" eb="2">
      <t>リョヒ</t>
    </rPh>
    <rPh sb="2" eb="4">
      <t>トウキュウ</t>
    </rPh>
    <phoneticPr fontId="1"/>
  </si>
  <si>
    <t>地域区分：</t>
    <rPh sb="0" eb="2">
      <t>チイキ</t>
    </rPh>
    <rPh sb="2" eb="4">
      <t>クブン</t>
    </rPh>
    <phoneticPr fontId="1"/>
  </si>
  <si>
    <t>（単位：円）</t>
    <rPh sb="1" eb="3">
      <t>タンイ</t>
    </rPh>
    <rPh sb="4" eb="5">
      <t>エン</t>
    </rPh>
    <phoneticPr fontId="1"/>
  </si>
  <si>
    <t>日付</t>
    <rPh sb="0" eb="2">
      <t>ヒヅケ</t>
    </rPh>
    <phoneticPr fontId="1"/>
  </si>
  <si>
    <t>用務</t>
    <rPh sb="0" eb="2">
      <t>ヨウム</t>
    </rPh>
    <phoneticPr fontId="1"/>
  </si>
  <si>
    <t>日当</t>
    <rPh sb="0" eb="2">
      <t>ニットウ</t>
    </rPh>
    <phoneticPr fontId="1"/>
  </si>
  <si>
    <t>宿泊料</t>
    <rPh sb="0" eb="3">
      <t>シュクハクリョウ</t>
    </rPh>
    <phoneticPr fontId="1"/>
  </si>
  <si>
    <t>合計</t>
    <rPh sb="0" eb="2">
      <t>ゴウケイ</t>
    </rPh>
    <phoneticPr fontId="1"/>
  </si>
  <si>
    <t>滞在費合計額</t>
    <rPh sb="0" eb="3">
      <t>タイザイヒ</t>
    </rPh>
    <rPh sb="3" eb="5">
      <t>ゴウケイ</t>
    </rPh>
    <rPh sb="5" eb="6">
      <t>ガク</t>
    </rPh>
    <phoneticPr fontId="1"/>
  </si>
  <si>
    <t>級</t>
    <rPh sb="0" eb="1">
      <t>キュウ</t>
    </rPh>
    <phoneticPr fontId="1"/>
  </si>
  <si>
    <t>（参加者出欠確認表）</t>
    <rPh sb="1" eb="4">
      <t>サンカシャ</t>
    </rPh>
    <rPh sb="4" eb="6">
      <t>シュッケツ</t>
    </rPh>
    <rPh sb="6" eb="8">
      <t>カクニン</t>
    </rPh>
    <rPh sb="8" eb="9">
      <t>ヒョウ</t>
    </rPh>
    <phoneticPr fontId="1"/>
  </si>
  <si>
    <t>AOTS Overseas Training Program</t>
    <phoneticPr fontId="1"/>
  </si>
  <si>
    <t>No</t>
    <phoneticPr fontId="1"/>
  </si>
  <si>
    <t>Company/Organization</t>
    <phoneticPr fontId="1"/>
  </si>
  <si>
    <t>Attendance Rocord</t>
    <phoneticPr fontId="1"/>
  </si>
  <si>
    <t>（参加者日当領収書）</t>
    <rPh sb="1" eb="4">
      <t>サンカシャ</t>
    </rPh>
    <rPh sb="4" eb="6">
      <t>ニットウ</t>
    </rPh>
    <rPh sb="6" eb="9">
      <t>リョウシュウショ</t>
    </rPh>
    <phoneticPr fontId="1"/>
  </si>
  <si>
    <t>RECEIPT</t>
    <phoneticPr fontId="1"/>
  </si>
  <si>
    <t>THIS IS TO CERTIFY THE RECEIPT OF THE FOLLOWING ALLOWANCE:</t>
    <phoneticPr fontId="1"/>
  </si>
  <si>
    <t>Daily Allowance:</t>
    <phoneticPr fontId="1"/>
  </si>
  <si>
    <t>@</t>
    <phoneticPr fontId="1"/>
  </si>
  <si>
    <t>×</t>
    <phoneticPr fontId="1"/>
  </si>
  <si>
    <t>days</t>
    <phoneticPr fontId="1"/>
  </si>
  <si>
    <t>=</t>
    <phoneticPr fontId="1"/>
  </si>
  <si>
    <t>-</t>
    <phoneticPr fontId="1"/>
  </si>
  <si>
    <t>Company</t>
    <phoneticPr fontId="1"/>
  </si>
  <si>
    <t>Signature</t>
    <phoneticPr fontId="1"/>
  </si>
  <si>
    <t>Invoice</t>
  </si>
  <si>
    <t xml:space="preserve">Re: </t>
  </si>
  <si>
    <t>Training Commissions</t>
  </si>
  <si>
    <t>Invoice to:</t>
  </si>
  <si>
    <t xml:space="preserve">Issued by: </t>
  </si>
  <si>
    <t>Address:</t>
  </si>
  <si>
    <t>Theme of Program:</t>
  </si>
  <si>
    <t>Training Period:</t>
  </si>
  <si>
    <t>Unit Price</t>
  </si>
  <si>
    <t>Yen</t>
  </si>
  <si>
    <t>Number of Participants:</t>
  </si>
  <si>
    <t>Participants</t>
  </si>
  <si>
    <t>Period of Program:</t>
  </si>
  <si>
    <t>Days</t>
  </si>
  <si>
    <t>Total Amount</t>
  </si>
  <si>
    <t>（研修協力謝金請求書）</t>
    <rPh sb="1" eb="3">
      <t>ケンシュウ</t>
    </rPh>
    <rPh sb="3" eb="5">
      <t>キョウリョク</t>
    </rPh>
    <rPh sb="5" eb="7">
      <t>シャキン</t>
    </rPh>
    <rPh sb="7" eb="10">
      <t>セイキュウショ</t>
    </rPh>
    <phoneticPr fontId="18"/>
  </si>
  <si>
    <t>Mr. XXXXXX</t>
    <phoneticPr fontId="1"/>
  </si>
  <si>
    <t>（研修協力謝金領収書）</t>
    <rPh sb="1" eb="3">
      <t>ケンシュウ</t>
    </rPh>
    <rPh sb="3" eb="5">
      <t>キョウリョク</t>
    </rPh>
    <rPh sb="5" eb="7">
      <t>シャキン</t>
    </rPh>
    <rPh sb="7" eb="10">
      <t>リョウシュウショ</t>
    </rPh>
    <phoneticPr fontId="18"/>
  </si>
  <si>
    <t>Receipt</t>
    <phoneticPr fontId="1"/>
  </si>
  <si>
    <t>研修生氏名</t>
    <rPh sb="0" eb="3">
      <t>ケンシュウセイ</t>
    </rPh>
    <rPh sb="3" eb="5">
      <t>シメイ</t>
    </rPh>
    <phoneticPr fontId="1"/>
  </si>
  <si>
    <t>所属機関名</t>
    <rPh sb="0" eb="2">
      <t>ショゾク</t>
    </rPh>
    <rPh sb="2" eb="4">
      <t>キカン</t>
    </rPh>
    <rPh sb="4" eb="5">
      <t>メイ</t>
    </rPh>
    <phoneticPr fontId="1"/>
  </si>
  <si>
    <t>所属機関住所</t>
    <rPh sb="0" eb="2">
      <t>ショゾク</t>
    </rPh>
    <rPh sb="2" eb="4">
      <t>キカン</t>
    </rPh>
    <rPh sb="4" eb="6">
      <t>ジュウショ</t>
    </rPh>
    <phoneticPr fontId="1"/>
  </si>
  <si>
    <t>〒</t>
    <phoneticPr fontId="1"/>
  </si>
  <si>
    <t>（単位：円）</t>
    <rPh sb="1" eb="3">
      <t>タンイ</t>
    </rPh>
    <rPh sb="4" eb="5">
      <t>エン</t>
    </rPh>
    <phoneticPr fontId="1"/>
  </si>
  <si>
    <t>　貴協会規定に基づき、下記のとおり海外研修完了報告書を提出し、貴協会の基準に従い海外研修実施費（精算）を請求します。なお、請求する諸経費につき瑕疵があった場合は、当機関が最終責任を負うことを申し添えます。</t>
    <rPh sb="1" eb="2">
      <t>キ</t>
    </rPh>
    <rPh sb="2" eb="4">
      <t>キョウカイ</t>
    </rPh>
    <rPh sb="4" eb="6">
      <t>キテイ</t>
    </rPh>
    <rPh sb="7" eb="8">
      <t>モト</t>
    </rPh>
    <rPh sb="11" eb="13">
      <t>カキ</t>
    </rPh>
    <rPh sb="17" eb="19">
      <t>カイガイ</t>
    </rPh>
    <rPh sb="19" eb="21">
      <t>ケンシュウ</t>
    </rPh>
    <rPh sb="21" eb="23">
      <t>カンリョウ</t>
    </rPh>
    <rPh sb="23" eb="26">
      <t>ホウコクショ</t>
    </rPh>
    <rPh sb="27" eb="29">
      <t>テイシュツ</t>
    </rPh>
    <rPh sb="31" eb="32">
      <t>キ</t>
    </rPh>
    <rPh sb="32" eb="34">
      <t>キョウカイ</t>
    </rPh>
    <rPh sb="35" eb="37">
      <t>キジュン</t>
    </rPh>
    <rPh sb="38" eb="39">
      <t>シタガ</t>
    </rPh>
    <rPh sb="40" eb="42">
      <t>カイガイ</t>
    </rPh>
    <rPh sb="42" eb="44">
      <t>ケンシュウ</t>
    </rPh>
    <rPh sb="44" eb="46">
      <t>ジッシ</t>
    </rPh>
    <rPh sb="46" eb="47">
      <t>ヒ</t>
    </rPh>
    <rPh sb="48" eb="50">
      <t>セイサン</t>
    </rPh>
    <rPh sb="52" eb="54">
      <t>セイキュウ</t>
    </rPh>
    <rPh sb="61" eb="63">
      <t>セイキュウ</t>
    </rPh>
    <rPh sb="65" eb="66">
      <t>ショ</t>
    </rPh>
    <rPh sb="66" eb="68">
      <t>ケイヒ</t>
    </rPh>
    <rPh sb="71" eb="73">
      <t>カシ</t>
    </rPh>
    <rPh sb="77" eb="79">
      <t>バアイ</t>
    </rPh>
    <rPh sb="81" eb="82">
      <t>トウ</t>
    </rPh>
    <rPh sb="82" eb="84">
      <t>キカン</t>
    </rPh>
    <rPh sb="85" eb="87">
      <t>サイシュウ</t>
    </rPh>
    <rPh sb="87" eb="89">
      <t>セキニン</t>
    </rPh>
    <rPh sb="90" eb="91">
      <t>オ</t>
    </rPh>
    <rPh sb="95" eb="96">
      <t>モウ</t>
    </rPh>
    <rPh sb="97" eb="98">
      <t>ソ</t>
    </rPh>
    <phoneticPr fontId="1"/>
  </si>
  <si>
    <t>所属機関名（略号不可）</t>
    <rPh sb="0" eb="2">
      <t>ショゾク</t>
    </rPh>
    <rPh sb="2" eb="4">
      <t>キカン</t>
    </rPh>
    <rPh sb="4" eb="5">
      <t>メイ</t>
    </rPh>
    <phoneticPr fontId="1"/>
  </si>
  <si>
    <t>Name of Participant</t>
    <phoneticPr fontId="1"/>
  </si>
  <si>
    <t>Name</t>
    <phoneticPr fontId="1"/>
  </si>
  <si>
    <t>交通費</t>
    <rPh sb="0" eb="3">
      <t>コウツウヒ</t>
    </rPh>
    <phoneticPr fontId="1"/>
  </si>
  <si>
    <r>
      <t>研修生数</t>
    </r>
    <r>
      <rPr>
        <sz val="11"/>
        <color theme="1"/>
        <rFont val="ＭＳ Ｐ明朝"/>
        <family val="1"/>
        <charset val="128"/>
      </rPr>
      <t>（第三国型の場合、国別人数内訳入力を括弧内にご入力ください。）</t>
    </r>
    <rPh sb="0" eb="3">
      <t>ケンシュウセイ</t>
    </rPh>
    <rPh sb="3" eb="4">
      <t>スウ</t>
    </rPh>
    <rPh sb="5" eb="6">
      <t>ダイ</t>
    </rPh>
    <rPh sb="6" eb="8">
      <t>サンゴク</t>
    </rPh>
    <rPh sb="8" eb="9">
      <t>ガタ</t>
    </rPh>
    <rPh sb="10" eb="12">
      <t>バアイ</t>
    </rPh>
    <rPh sb="13" eb="15">
      <t>クニベツ</t>
    </rPh>
    <rPh sb="15" eb="17">
      <t>ニンズウ</t>
    </rPh>
    <rPh sb="17" eb="19">
      <t>ウチワケ</t>
    </rPh>
    <rPh sb="19" eb="21">
      <t>ニュウリョク</t>
    </rPh>
    <rPh sb="22" eb="24">
      <t>カッコ</t>
    </rPh>
    <rPh sb="24" eb="25">
      <t>ナイ</t>
    </rPh>
    <rPh sb="27" eb="29">
      <t>ニュウリョク</t>
    </rPh>
    <phoneticPr fontId="1"/>
  </si>
  <si>
    <t>海外研修実施予算概算</t>
    <rPh sb="0" eb="2">
      <t>カイガイ</t>
    </rPh>
    <rPh sb="2" eb="4">
      <t>ケンシュウ</t>
    </rPh>
    <rPh sb="4" eb="6">
      <t>ジッシ</t>
    </rPh>
    <rPh sb="6" eb="8">
      <t>ヨサン</t>
    </rPh>
    <rPh sb="8" eb="10">
      <t>ガイサン</t>
    </rPh>
    <phoneticPr fontId="1"/>
  </si>
  <si>
    <t>海外研修実施予算概算</t>
    <phoneticPr fontId="1"/>
  </si>
  <si>
    <t>海外研修日程案（別添1）</t>
    <rPh sb="0" eb="2">
      <t>カイガイ</t>
    </rPh>
    <rPh sb="2" eb="4">
      <t>ケンシュウ</t>
    </rPh>
    <rPh sb="4" eb="6">
      <t>ニッテイ</t>
    </rPh>
    <rPh sb="6" eb="7">
      <t>アン</t>
    </rPh>
    <rPh sb="8" eb="10">
      <t>ベッテン</t>
    </rPh>
    <phoneticPr fontId="1"/>
  </si>
  <si>
    <t>当該研修が新聞、雑誌等で紹介された場合はその記事の写し（出典を明記してください。）</t>
    <rPh sb="0" eb="2">
      <t>トウガイ</t>
    </rPh>
    <rPh sb="2" eb="4">
      <t>ケンシュウ</t>
    </rPh>
    <rPh sb="5" eb="7">
      <t>シンブン</t>
    </rPh>
    <rPh sb="8" eb="10">
      <t>ザッシ</t>
    </rPh>
    <rPh sb="10" eb="11">
      <t>トウ</t>
    </rPh>
    <rPh sb="12" eb="14">
      <t>ショウカイ</t>
    </rPh>
    <rPh sb="17" eb="19">
      <t>バアイ</t>
    </rPh>
    <rPh sb="22" eb="24">
      <t>キジ</t>
    </rPh>
    <rPh sb="25" eb="26">
      <t>ウツ</t>
    </rPh>
    <rPh sb="28" eb="30">
      <t>シュッテン</t>
    </rPh>
    <rPh sb="31" eb="33">
      <t>メイキ</t>
    </rPh>
    <phoneticPr fontId="1"/>
  </si>
  <si>
    <t>株式会社AOTS</t>
  </si>
  <si>
    <t>AOTS Co., Ltd.</t>
  </si>
  <si>
    <t>代表取締役</t>
  </si>
  <si>
    <t>田中　太郎</t>
  </si>
  <si>
    <t>製造本部　製造第1課　課長</t>
  </si>
  <si>
    <t>yamada@aots.co.jp</t>
  </si>
  <si>
    <t>インドネシア・ジャカルタ</t>
  </si>
  <si>
    <t>Indonesia, Jakarta</t>
  </si>
  <si>
    <t>インドネシア語</t>
  </si>
  <si>
    <t>通訳の有無：</t>
    <rPh sb="0" eb="2">
      <t>ツウヤク</t>
    </rPh>
    <rPh sb="3" eb="5">
      <t>ウム</t>
    </rPh>
    <phoneticPr fontId="1"/>
  </si>
  <si>
    <t>例）子会社、取引先、販売代理店等</t>
  </si>
  <si>
    <t>TEL：</t>
    <phoneticPr fontId="1"/>
  </si>
  <si>
    <t>住所：</t>
    <rPh sb="0" eb="2">
      <t>ジュウショ</t>
    </rPh>
    <phoneticPr fontId="1"/>
  </si>
  <si>
    <t>+62123456789</t>
    <phoneticPr fontId="1"/>
  </si>
  <si>
    <t>FAX：</t>
    <phoneticPr fontId="1"/>
  </si>
  <si>
    <t>Jakarta Rd. 123, Jakarta, Indonesia</t>
    <phoneticPr fontId="1"/>
  </si>
  <si>
    <t>担当者名：</t>
    <rPh sb="0" eb="3">
      <t>タントウシャ</t>
    </rPh>
    <rPh sb="3" eb="4">
      <t>メイ</t>
    </rPh>
    <phoneticPr fontId="1"/>
  </si>
  <si>
    <t>設立年：</t>
    <rPh sb="0" eb="2">
      <t>セツリツ</t>
    </rPh>
    <rPh sb="2" eb="3">
      <t>ネン</t>
    </rPh>
    <phoneticPr fontId="1"/>
  </si>
  <si>
    <t>従業員数：</t>
    <rPh sb="0" eb="4">
      <t>ジュウギョウインスウ</t>
    </rPh>
    <phoneticPr fontId="1"/>
  </si>
  <si>
    <t>資本金：</t>
    <rPh sb="0" eb="3">
      <t>シホンキン</t>
    </rPh>
    <phoneticPr fontId="1"/>
  </si>
  <si>
    <t>日本側出資比率：</t>
    <rPh sb="0" eb="3">
      <t>ニホンガワ</t>
    </rPh>
    <rPh sb="3" eb="7">
      <t>シュッシヒリツ</t>
    </rPh>
    <phoneticPr fontId="1"/>
  </si>
  <si>
    <t>担当者部署：</t>
    <rPh sb="0" eb="3">
      <t>タントウシャ</t>
    </rPh>
    <rPh sb="3" eb="5">
      <t>ブショ</t>
    </rPh>
    <phoneticPr fontId="1"/>
  </si>
  <si>
    <t>担当者役職：</t>
    <rPh sb="0" eb="3">
      <t>タントウシャ</t>
    </rPh>
    <rPh sb="3" eb="5">
      <t>ヤクショク</t>
    </rPh>
    <phoneticPr fontId="1"/>
  </si>
  <si>
    <t>IDR</t>
    <phoneticPr fontId="1"/>
  </si>
  <si>
    <t>13.</t>
    <phoneticPr fontId="1"/>
  </si>
  <si>
    <r>
      <t>申請者の企業規模の申告</t>
    </r>
    <r>
      <rPr>
        <sz val="11"/>
        <color theme="1"/>
        <rFont val="ＭＳ Ｐ明朝"/>
        <family val="1"/>
        <charset val="128"/>
      </rPr>
      <t>（該当するものにチェック☑してください。）</t>
    </r>
    <rPh sb="0" eb="3">
      <t>シンセイシャ</t>
    </rPh>
    <rPh sb="4" eb="6">
      <t>キギョウ</t>
    </rPh>
    <rPh sb="6" eb="8">
      <t>キボ</t>
    </rPh>
    <rPh sb="9" eb="11">
      <t>シンコク</t>
    </rPh>
    <rPh sb="12" eb="14">
      <t>ガイトウ</t>
    </rPh>
    <phoneticPr fontId="1"/>
  </si>
  <si>
    <t>□</t>
    <phoneticPr fontId="1"/>
  </si>
  <si>
    <t>□</t>
    <phoneticPr fontId="1"/>
  </si>
  <si>
    <t>①⑤⑥：有価証券報告書に替えることができます。</t>
    <phoneticPr fontId="1"/>
  </si>
  <si>
    <t>①②③：協力機関についてご提出ください。</t>
    <phoneticPr fontId="1"/>
  </si>
  <si>
    <t>東京都足立区千住東1-30-1</t>
    <phoneticPr fontId="1"/>
  </si>
  <si>
    <t>④</t>
  </si>
  <si>
    <t>教材費</t>
    <rPh sb="0" eb="3">
      <t>キョウザイヒ</t>
    </rPh>
    <phoneticPr fontId="1"/>
  </si>
  <si>
    <t>1.</t>
    <phoneticPr fontId="1"/>
  </si>
  <si>
    <t>一般財団法人　海外産業人材育成協会</t>
    <rPh sb="0" eb="2">
      <t>イッパン</t>
    </rPh>
    <rPh sb="2" eb="6">
      <t>ザイダンホウジン</t>
    </rPh>
    <rPh sb="7" eb="17">
      <t>カイガイサンギョウジンザイイクセイキョウカイ</t>
    </rPh>
    <phoneticPr fontId="1"/>
  </si>
  <si>
    <t>申告書</t>
    <rPh sb="0" eb="3">
      <t>シンコクショ</t>
    </rPh>
    <phoneticPr fontId="1"/>
  </si>
  <si>
    <t>機関名</t>
    <rPh sb="0" eb="3">
      <t>キカンメイ</t>
    </rPh>
    <phoneticPr fontId="1"/>
  </si>
  <si>
    <t>役職名</t>
    <rPh sb="0" eb="2">
      <t>ヤクショク</t>
    </rPh>
    <rPh sb="2" eb="3">
      <t>メイ</t>
    </rPh>
    <phoneticPr fontId="1"/>
  </si>
  <si>
    <t>申請者による申告（以下、該当するものにチェック☑してください。）</t>
    <rPh sb="0" eb="3">
      <t>シンセイシャ</t>
    </rPh>
    <rPh sb="6" eb="8">
      <t>シンコク</t>
    </rPh>
    <rPh sb="9" eb="11">
      <t>イカ</t>
    </rPh>
    <phoneticPr fontId="1"/>
  </si>
  <si>
    <t>中小企業基本法に規定する中小企業</t>
  </si>
  <si>
    <t>株主名簿（出資者および出資比率が記載されているもの）</t>
  </si>
  <si>
    <t>出資者の名称と出資比率を記載した書類</t>
  </si>
  <si>
    <t>以　上</t>
    <rPh sb="0" eb="1">
      <t>イ</t>
    </rPh>
    <rPh sb="2" eb="3">
      <t>ウエ</t>
    </rPh>
    <phoneticPr fontId="1"/>
  </si>
  <si>
    <t>&lt;&lt;注意事項&gt;&gt;</t>
  </si>
  <si>
    <t xml:space="preserve">■ </t>
  </si>
  <si>
    <t>虚偽の申告があった場合は、不採択もしくは補助対象の取消等を行いますので、</t>
    <phoneticPr fontId="1"/>
  </si>
  <si>
    <t>正確な申告をお願いします。</t>
    <phoneticPr fontId="1"/>
  </si>
  <si>
    <t>講師通訳等旅費</t>
    <rPh sb="0" eb="4">
      <t>コウシツウヤク</t>
    </rPh>
    <rPh sb="4" eb="5">
      <t>トウ</t>
    </rPh>
    <rPh sb="5" eb="7">
      <t>リョヒ</t>
    </rPh>
    <phoneticPr fontId="1"/>
  </si>
  <si>
    <t>印刷製本費</t>
    <rPh sb="0" eb="5">
      <t>インサツセイホンヒ</t>
    </rPh>
    <phoneticPr fontId="1"/>
  </si>
  <si>
    <t>消耗品費</t>
    <rPh sb="0" eb="4">
      <t>ショウモウヒンヒ</t>
    </rPh>
    <phoneticPr fontId="1"/>
  </si>
  <si>
    <t>その他諸経費</t>
  </si>
  <si>
    <t>4）</t>
  </si>
  <si>
    <t>3）</t>
  </si>
  <si>
    <t>5）</t>
    <phoneticPr fontId="1"/>
  </si>
  <si>
    <t>謝金</t>
    <rPh sb="0" eb="2">
      <t>シャキン</t>
    </rPh>
    <phoneticPr fontId="1"/>
  </si>
  <si>
    <t>1）</t>
  </si>
  <si>
    <t>2）</t>
  </si>
  <si>
    <t>備品費、借料及び損料</t>
    <phoneticPr fontId="1"/>
  </si>
  <si>
    <t>1）</t>
    <phoneticPr fontId="1"/>
  </si>
  <si>
    <t>2）</t>
    <phoneticPr fontId="1"/>
  </si>
  <si>
    <t>3）</t>
    <phoneticPr fontId="1"/>
  </si>
  <si>
    <t>旅費</t>
    <rPh sb="0" eb="2">
      <t>リョヒ</t>
    </rPh>
    <phoneticPr fontId="1"/>
  </si>
  <si>
    <t>謝金</t>
    <rPh sb="0" eb="2">
      <t>シャキン</t>
    </rPh>
    <phoneticPr fontId="1"/>
  </si>
  <si>
    <t>その他諸経費</t>
    <phoneticPr fontId="1"/>
  </si>
  <si>
    <t>研修生名簿（実績）</t>
    <rPh sb="0" eb="3">
      <t>ケンシュウセイ</t>
    </rPh>
    <rPh sb="3" eb="5">
      <t>メイボ</t>
    </rPh>
    <rPh sb="6" eb="8">
      <t>ジッセキ</t>
    </rPh>
    <phoneticPr fontId="1"/>
  </si>
  <si>
    <t>申告内容に虚偽または誤りがあった場合は、不採択もしくは補助対象の取消等を受ける</t>
    <phoneticPr fontId="1"/>
  </si>
  <si>
    <t>ことを承知いたします。</t>
    <phoneticPr fontId="1"/>
  </si>
  <si>
    <t>事前調整、またはコース運営の為の出張予定</t>
    <rPh sb="0" eb="2">
      <t>ジゼン</t>
    </rPh>
    <rPh sb="2" eb="4">
      <t>チョウセイ</t>
    </rPh>
    <rPh sb="11" eb="13">
      <t>ウンエイ</t>
    </rPh>
    <rPh sb="14" eb="15">
      <t>タメ</t>
    </rPh>
    <rPh sb="16" eb="18">
      <t>シュッチョウ</t>
    </rPh>
    <rPh sb="18" eb="20">
      <t>ヨテイ</t>
    </rPh>
    <phoneticPr fontId="1"/>
  </si>
  <si>
    <t>研修生に提供する技術が法律に抵触しないかどうか、事前にご確認ください。研修を行う際に使用する設備や技術が｢外国為替及び外国貿易法｣第25条（役務取引等）の規程により、経済産業大臣の許可が必要な場合があります。規制される技術は「外国為替令」第17条に列記されているもので、経済産業大臣の許可を要する貨物の設計、製造、使用の技術が対象になります。輸出にあたって経済産業大臣の許可が必要でない貨物の設計、製造、使用の技術についても、その提供には許可を要する場合があります。詳細は別冊で用意している「海外研修実施マニュアル」に記載がありますので、併せて確認してください。</t>
    <rPh sb="233" eb="235">
      <t>ショウサイ</t>
    </rPh>
    <rPh sb="236" eb="238">
      <t>ベッサツ</t>
    </rPh>
    <rPh sb="239" eb="241">
      <t>ヨウイ</t>
    </rPh>
    <rPh sb="246" eb="248">
      <t>カイガイ</t>
    </rPh>
    <rPh sb="248" eb="250">
      <t>ケンシュウ</t>
    </rPh>
    <rPh sb="250" eb="252">
      <t>ジッシ</t>
    </rPh>
    <rPh sb="259" eb="261">
      <t>キサイ</t>
    </rPh>
    <rPh sb="269" eb="270">
      <t>アワ</t>
    </rPh>
    <rPh sb="272" eb="274">
      <t>カクニン</t>
    </rPh>
    <phoneticPr fontId="1"/>
  </si>
  <si>
    <r>
      <t>申請者は、資本金又は出資金が10億円以上の法人に直接又は間接に100％の株式を保有される事業者に</t>
    </r>
    <r>
      <rPr>
        <u/>
        <sz val="11"/>
        <rFont val="ＭＳ Ｐ明朝"/>
        <family val="1"/>
        <charset val="128"/>
      </rPr>
      <t>該当しません</t>
    </r>
    <r>
      <rPr>
        <sz val="11"/>
        <rFont val="ＭＳ Ｐ明朝"/>
        <family val="1"/>
        <charset val="128"/>
      </rPr>
      <t>。</t>
    </r>
    <rPh sb="0" eb="3">
      <t>シンセイシャ</t>
    </rPh>
    <rPh sb="48" eb="50">
      <t>ガイトウ</t>
    </rPh>
    <phoneticPr fontId="1"/>
  </si>
  <si>
    <t>⑫</t>
    <phoneticPr fontId="1"/>
  </si>
  <si>
    <t>⑬</t>
    <phoneticPr fontId="1"/>
  </si>
  <si>
    <t>⑥登記簿謄本（写）　＊直近のもの</t>
    <phoneticPr fontId="1"/>
  </si>
  <si>
    <t>資機材費</t>
    <rPh sb="0" eb="3">
      <t>シキザイ</t>
    </rPh>
    <rPh sb="3" eb="4">
      <t>ヒ</t>
    </rPh>
    <phoneticPr fontId="1"/>
  </si>
  <si>
    <t>No.</t>
    <phoneticPr fontId="1"/>
  </si>
  <si>
    <t>内容</t>
    <rPh sb="0" eb="2">
      <t>ナイヨウ</t>
    </rPh>
    <phoneticPr fontId="1"/>
  </si>
  <si>
    <t>補助対象</t>
    <rPh sb="0" eb="4">
      <t>ホジョタイショウ</t>
    </rPh>
    <phoneticPr fontId="1"/>
  </si>
  <si>
    <t>補足</t>
    <rPh sb="0" eb="2">
      <t>ホソク</t>
    </rPh>
    <phoneticPr fontId="1"/>
  </si>
  <si>
    <t>起票用費目</t>
    <rPh sb="0" eb="3">
      <t>キヒョウヨウ</t>
    </rPh>
    <rPh sb="3" eb="5">
      <t>ヒモク</t>
    </rPh>
    <phoneticPr fontId="1"/>
  </si>
  <si>
    <t>現地通貨</t>
    <rPh sb="0" eb="4">
      <t>ゲンチツウカ</t>
    </rPh>
    <phoneticPr fontId="1"/>
  </si>
  <si>
    <t>米ドル</t>
    <rPh sb="0" eb="1">
      <t>ベイ</t>
    </rPh>
    <phoneticPr fontId="1"/>
  </si>
  <si>
    <t>証憑No.</t>
    <rPh sb="0" eb="2">
      <t>ショウヒョウ</t>
    </rPh>
    <phoneticPr fontId="1"/>
  </si>
  <si>
    <t>課税対象</t>
    <rPh sb="0" eb="2">
      <t>カゼイ</t>
    </rPh>
    <rPh sb="2" eb="4">
      <t>タイショウ</t>
    </rPh>
    <phoneticPr fontId="1"/>
  </si>
  <si>
    <t>課税対象</t>
    <rPh sb="0" eb="4">
      <t>カゼイタイショウ</t>
    </rPh>
    <phoneticPr fontId="1"/>
  </si>
  <si>
    <t>課税対象外</t>
    <rPh sb="0" eb="5">
      <t>カゼイタイショウガイ</t>
    </rPh>
    <phoneticPr fontId="1"/>
  </si>
  <si>
    <t>起票費目</t>
    <rPh sb="0" eb="2">
      <t>キヒョウ</t>
    </rPh>
    <rPh sb="2" eb="4">
      <t>ヒモク</t>
    </rPh>
    <phoneticPr fontId="1"/>
  </si>
  <si>
    <t>育海・講師謝金</t>
    <phoneticPr fontId="1"/>
  </si>
  <si>
    <t>育海・通訳謝金</t>
    <phoneticPr fontId="1"/>
  </si>
  <si>
    <t>育海・講師通訳等旅費</t>
    <phoneticPr fontId="1"/>
  </si>
  <si>
    <t>育海・研修会議費</t>
    <phoneticPr fontId="1"/>
  </si>
  <si>
    <t>育海・工場視察費(旅費)</t>
    <phoneticPr fontId="1"/>
  </si>
  <si>
    <t>育海・工場視察費(謝金)</t>
    <phoneticPr fontId="1"/>
  </si>
  <si>
    <t>育海・工場視察費(諸経費)</t>
    <phoneticPr fontId="1"/>
  </si>
  <si>
    <t>育海・教材費(謝金)</t>
    <phoneticPr fontId="1"/>
  </si>
  <si>
    <t>育海・教材費(印刷製本費)</t>
    <phoneticPr fontId="1"/>
  </si>
  <si>
    <t>育海・教材費(消耗品費)</t>
    <phoneticPr fontId="1"/>
  </si>
  <si>
    <t>育海・教材費(諸経費)</t>
    <phoneticPr fontId="1"/>
  </si>
  <si>
    <t>育海・教材費(委託・外注費)</t>
    <phoneticPr fontId="1"/>
  </si>
  <si>
    <t>育海・機材環境費(備品借損料)</t>
    <phoneticPr fontId="1"/>
  </si>
  <si>
    <t>育海・機材環境費(諸経費)</t>
    <phoneticPr fontId="1"/>
  </si>
  <si>
    <t>育海・研修協力謝金</t>
    <phoneticPr fontId="1"/>
  </si>
  <si>
    <t>育海・現運関係諸費(旅費)</t>
    <phoneticPr fontId="1"/>
  </si>
  <si>
    <t>育海・現運関係諸費(消耗品費)</t>
    <phoneticPr fontId="1"/>
  </si>
  <si>
    <t>育海・現運関係諸費(印刷製本)</t>
    <phoneticPr fontId="1"/>
  </si>
  <si>
    <t>育海・現運関費(補助員人件費)</t>
    <phoneticPr fontId="1"/>
  </si>
  <si>
    <t>育海・現運関係諸費(諸経費)</t>
    <phoneticPr fontId="1"/>
  </si>
  <si>
    <t>講師謝金</t>
  </si>
  <si>
    <t>講師謝金</t>
    <phoneticPr fontId="1"/>
  </si>
  <si>
    <t>通訳謝金</t>
  </si>
  <si>
    <t>通訳謝金</t>
    <phoneticPr fontId="1"/>
  </si>
  <si>
    <t>講師通訳等旅費</t>
  </si>
  <si>
    <t>講師通訳等旅費</t>
    <phoneticPr fontId="1"/>
  </si>
  <si>
    <t>研修会議費</t>
    <phoneticPr fontId="1"/>
  </si>
  <si>
    <t>施設等借上費</t>
  </si>
  <si>
    <t>教材費(謝金)</t>
  </si>
  <si>
    <t>研修生日当</t>
  </si>
  <si>
    <t>研修協力謝金</t>
  </si>
  <si>
    <t>研修協力謝金</t>
    <phoneticPr fontId="1"/>
  </si>
  <si>
    <t>円換算額</t>
    <rPh sb="0" eb="4">
      <t>エンカンサンガク</t>
    </rPh>
    <phoneticPr fontId="1"/>
  </si>
  <si>
    <t>レート</t>
    <phoneticPr fontId="1"/>
  </si>
  <si>
    <t>現地通貨</t>
    <rPh sb="0" eb="2">
      <t>ゲンチ</t>
    </rPh>
    <rPh sb="2" eb="4">
      <t>ツウカ</t>
    </rPh>
    <phoneticPr fontId="1"/>
  </si>
  <si>
    <t>○○講師謝金</t>
    <rPh sb="2" eb="4">
      <t>コウシ</t>
    </rPh>
    <rPh sb="4" eb="6">
      <t>シャキン</t>
    </rPh>
    <phoneticPr fontId="2"/>
  </si>
  <si>
    <t>△△講師謝金</t>
    <rPh sb="2" eb="4">
      <t>コウシ</t>
    </rPh>
    <rPh sb="4" eb="6">
      <t>シャキン</t>
    </rPh>
    <phoneticPr fontId="2"/>
  </si>
  <si>
    <t>2日(THB6500×2日）</t>
    <rPh sb="1" eb="2">
      <t>ニチ</t>
    </rPh>
    <rPh sb="12" eb="13">
      <t>ニチ</t>
    </rPh>
    <phoneticPr fontId="1"/>
  </si>
  <si>
    <t>○○講師　査証代</t>
    <rPh sb="2" eb="4">
      <t>コウシ</t>
    </rPh>
    <rPh sb="5" eb="8">
      <t>サショウダイ</t>
    </rPh>
    <phoneticPr fontId="2"/>
  </si>
  <si>
    <t>△△講師　査証代</t>
    <rPh sb="2" eb="4">
      <t>コウシ</t>
    </rPh>
    <rPh sb="5" eb="8">
      <t>サショウダイ</t>
    </rPh>
    <phoneticPr fontId="2"/>
  </si>
  <si>
    <t>○○講師　宿舎費</t>
    <rPh sb="2" eb="4">
      <t>コウシ</t>
    </rPh>
    <rPh sb="5" eb="8">
      <t>シュクシャヒ</t>
    </rPh>
    <phoneticPr fontId="2"/>
  </si>
  <si>
    <t>○○講師　日当</t>
    <rPh sb="2" eb="4">
      <t>コウシ</t>
    </rPh>
    <rPh sb="5" eb="7">
      <t>ニットウ</t>
    </rPh>
    <phoneticPr fontId="2"/>
  </si>
  <si>
    <t>セミナー会場代（ABCホテル）2日間</t>
    <phoneticPr fontId="1"/>
  </si>
  <si>
    <t>○○講師　航空券　（羽田‐バンコク）　</t>
    <rPh sb="2" eb="4">
      <t>コウシ</t>
    </rPh>
    <rPh sb="5" eb="8">
      <t>コウクウケン</t>
    </rPh>
    <phoneticPr fontId="2"/>
  </si>
  <si>
    <t>△△講師　航空券　（羽田‐バンコク）　</t>
    <rPh sb="2" eb="4">
      <t>コウシ</t>
    </rPh>
    <rPh sb="5" eb="8">
      <t>コウクウケン</t>
    </rPh>
    <phoneticPr fontId="2"/>
  </si>
  <si>
    <t>○○講師　原稿料</t>
    <phoneticPr fontId="1"/>
  </si>
  <si>
    <t>協力謝金</t>
    <phoneticPr fontId="1"/>
  </si>
  <si>
    <t>10人×２日</t>
    <rPh sb="2" eb="3">
      <t>ニン</t>
    </rPh>
    <rPh sb="5" eb="6">
      <t>ニチ</t>
    </rPh>
    <phoneticPr fontId="1"/>
  </si>
  <si>
    <t>育三・講師謝金</t>
    <phoneticPr fontId="1"/>
  </si>
  <si>
    <t>育三・通訳謝金</t>
    <phoneticPr fontId="1"/>
  </si>
  <si>
    <t>育三・講師通訳等旅費</t>
    <phoneticPr fontId="1"/>
  </si>
  <si>
    <t>育三・研修会議費</t>
    <phoneticPr fontId="1"/>
  </si>
  <si>
    <t>育三・工場視察費(旅費)</t>
    <phoneticPr fontId="1"/>
  </si>
  <si>
    <t>育三・工場視察費(謝金)</t>
    <phoneticPr fontId="1"/>
  </si>
  <si>
    <t>育三・工場視察費(諸経費)</t>
    <phoneticPr fontId="1"/>
  </si>
  <si>
    <t>育三・教材費(謝金)</t>
    <phoneticPr fontId="1"/>
  </si>
  <si>
    <t>育三・教材費(印刷製本費)</t>
    <phoneticPr fontId="1"/>
  </si>
  <si>
    <t>育三・教材費(消耗品費)</t>
    <phoneticPr fontId="1"/>
  </si>
  <si>
    <t>育三・教材費(諸経費)</t>
    <phoneticPr fontId="1"/>
  </si>
  <si>
    <t>育三・教材費(委託・外注費)</t>
    <phoneticPr fontId="1"/>
  </si>
  <si>
    <t>育三・機材環境費(備品借損料)</t>
    <phoneticPr fontId="1"/>
  </si>
  <si>
    <t>育三・機材環境費(諸経費)</t>
    <phoneticPr fontId="1"/>
  </si>
  <si>
    <t>育三・研修協力謝金</t>
    <phoneticPr fontId="1"/>
  </si>
  <si>
    <t>育三・現運関係諸費(旅費)</t>
    <phoneticPr fontId="1"/>
  </si>
  <si>
    <t>育三・現運関係諸費(消耗品費)</t>
    <phoneticPr fontId="1"/>
  </si>
  <si>
    <t>育三・現運関係諸費(印刷製本)</t>
    <phoneticPr fontId="1"/>
  </si>
  <si>
    <t>育三・現運関費(補助員人件費)</t>
    <phoneticPr fontId="1"/>
  </si>
  <si>
    <t>育三・現運関係諸費(諸経費)</t>
    <phoneticPr fontId="1"/>
  </si>
  <si>
    <t>A1</t>
    <phoneticPr fontId="1"/>
  </si>
  <si>
    <t>A2</t>
    <phoneticPr fontId="1"/>
  </si>
  <si>
    <t>B1</t>
    <phoneticPr fontId="1"/>
  </si>
  <si>
    <t>C1</t>
    <phoneticPr fontId="1"/>
  </si>
  <si>
    <t>C2</t>
    <phoneticPr fontId="1"/>
  </si>
  <si>
    <t>C3</t>
    <phoneticPr fontId="1"/>
  </si>
  <si>
    <t>C4</t>
    <phoneticPr fontId="1"/>
  </si>
  <si>
    <t>C5</t>
    <phoneticPr fontId="1"/>
  </si>
  <si>
    <t>C6</t>
    <phoneticPr fontId="1"/>
  </si>
  <si>
    <t>D</t>
    <phoneticPr fontId="1"/>
  </si>
  <si>
    <t>F</t>
    <phoneticPr fontId="1"/>
  </si>
  <si>
    <t>○</t>
  </si>
  <si>
    <t>○</t>
    <phoneticPr fontId="1"/>
  </si>
  <si>
    <t>×</t>
    <phoneticPr fontId="1"/>
  </si>
  <si>
    <t>研修生旅費</t>
    <rPh sb="3" eb="5">
      <t>リョヒ</t>
    </rPh>
    <phoneticPr fontId="1"/>
  </si>
  <si>
    <t>資機材費（備品借損料）</t>
    <rPh sb="0" eb="3">
      <t>シキザイ</t>
    </rPh>
    <rPh sb="3" eb="4">
      <t>ヒ</t>
    </rPh>
    <rPh sb="5" eb="7">
      <t>ビヒン</t>
    </rPh>
    <rPh sb="7" eb="9">
      <t>シャクソン</t>
    </rPh>
    <rPh sb="9" eb="10">
      <t>リョウ</t>
    </rPh>
    <phoneticPr fontId="1"/>
  </si>
  <si>
    <t>旅費交通費</t>
    <rPh sb="0" eb="2">
      <t>リョヒ</t>
    </rPh>
    <rPh sb="2" eb="5">
      <t>コウツウヒ</t>
    </rPh>
    <phoneticPr fontId="1"/>
  </si>
  <si>
    <t>経済効果</t>
    <rPh sb="0" eb="4">
      <t>ケイザイコウカ</t>
    </rPh>
    <phoneticPr fontId="1"/>
  </si>
  <si>
    <t>補助事業を利用せずに、企業単独負担で今回と同じセミナーを実施した場合、想定される費用の合計額</t>
    <rPh sb="0" eb="4">
      <t>ホジョジギョウ</t>
    </rPh>
    <rPh sb="11" eb="13">
      <t>キギョウ</t>
    </rPh>
    <rPh sb="18" eb="20">
      <t>コンカイ</t>
    </rPh>
    <rPh sb="21" eb="22">
      <t>オナ</t>
    </rPh>
    <rPh sb="28" eb="30">
      <t>ジッシ</t>
    </rPh>
    <rPh sb="45" eb="46">
      <t>ガク</t>
    </rPh>
    <phoneticPr fontId="1"/>
  </si>
  <si>
    <t>円</t>
    <rPh sb="0" eb="1">
      <t>エン</t>
    </rPh>
    <phoneticPr fontId="1"/>
  </si>
  <si>
    <t>上記①の金額を「１」とした場合、本事業の利用により実施したセミナーの成果として得られる経済効果は約何倍にあたりますか。セミナー実施後5年程度の経済効果を目途として、以下該当する項目を選択してください。3倍以上の場合は数字をご記入ください。</t>
    <phoneticPr fontId="1"/>
  </si>
  <si>
    <t>倍</t>
    <rPh sb="0" eb="1">
      <t>バイ</t>
    </rPh>
    <phoneticPr fontId="1"/>
  </si>
  <si>
    <t>6）</t>
    <phoneticPr fontId="1"/>
  </si>
  <si>
    <t>支払先情報</t>
    <rPh sb="0" eb="2">
      <t>シハラ</t>
    </rPh>
    <rPh sb="2" eb="3">
      <t>サキ</t>
    </rPh>
    <rPh sb="3" eb="5">
      <t>ジョウホウ</t>
    </rPh>
    <phoneticPr fontId="44"/>
  </si>
  <si>
    <t>支払区分</t>
    <rPh sb="0" eb="2">
      <t>シハライ</t>
    </rPh>
    <rPh sb="2" eb="4">
      <t>クブン</t>
    </rPh>
    <phoneticPr fontId="44"/>
  </si>
  <si>
    <t xml:space="preserve">  1. 個人   2. 法人   3.非居住者</t>
    <rPh sb="5" eb="7">
      <t>コジン</t>
    </rPh>
    <rPh sb="13" eb="15">
      <t>ホウジン</t>
    </rPh>
    <rPh sb="20" eb="21">
      <t>ヒ</t>
    </rPh>
    <rPh sb="21" eb="24">
      <t>キョジュウシャ</t>
    </rPh>
    <phoneticPr fontId="44"/>
  </si>
  <si>
    <t>取引先名</t>
    <rPh sb="0" eb="2">
      <t>トリヒキ</t>
    </rPh>
    <rPh sb="2" eb="3">
      <t>サキ</t>
    </rPh>
    <rPh sb="3" eb="4">
      <t>メイ</t>
    </rPh>
    <phoneticPr fontId="44"/>
  </si>
  <si>
    <t>取引先名カナ</t>
    <rPh sb="0" eb="2">
      <t>トリヒキ</t>
    </rPh>
    <rPh sb="2" eb="3">
      <t>サキ</t>
    </rPh>
    <rPh sb="3" eb="4">
      <t>メイ</t>
    </rPh>
    <phoneticPr fontId="44"/>
  </si>
  <si>
    <t>郵便番号</t>
    <rPh sb="0" eb="4">
      <t>ユウビンバンゴウ</t>
    </rPh>
    <phoneticPr fontId="44"/>
  </si>
  <si>
    <t>〒</t>
    <phoneticPr fontId="44"/>
  </si>
  <si>
    <t>-</t>
    <phoneticPr fontId="44"/>
  </si>
  <si>
    <t>住　　　所</t>
    <rPh sb="0" eb="1">
      <t>ジュウ</t>
    </rPh>
    <rPh sb="4" eb="5">
      <t>ジョ</t>
    </rPh>
    <phoneticPr fontId="44"/>
  </si>
  <si>
    <t>電話番号</t>
    <rPh sb="0" eb="2">
      <t>デンワ</t>
    </rPh>
    <rPh sb="2" eb="4">
      <t>バンゴウ</t>
    </rPh>
    <phoneticPr fontId="44"/>
  </si>
  <si>
    <t>口座情報</t>
    <rPh sb="0" eb="1">
      <t>クチ</t>
    </rPh>
    <rPh sb="1" eb="2">
      <t>ザ</t>
    </rPh>
    <rPh sb="2" eb="3">
      <t>ジョウ</t>
    </rPh>
    <rPh sb="3" eb="4">
      <t>ホウ</t>
    </rPh>
    <phoneticPr fontId="44"/>
  </si>
  <si>
    <t>銀　行　名</t>
    <rPh sb="0" eb="1">
      <t>ギン</t>
    </rPh>
    <rPh sb="2" eb="3">
      <t>ギョウ</t>
    </rPh>
    <rPh sb="4" eb="5">
      <t>メイ</t>
    </rPh>
    <phoneticPr fontId="44"/>
  </si>
  <si>
    <t>〇</t>
    <phoneticPr fontId="44"/>
  </si>
  <si>
    <t>一</t>
    <rPh sb="0" eb="1">
      <t>イチ</t>
    </rPh>
    <phoneticPr fontId="44"/>
  </si>
  <si>
    <t>二</t>
    <rPh sb="0" eb="1">
      <t>ニ</t>
    </rPh>
    <phoneticPr fontId="44"/>
  </si>
  <si>
    <t>三</t>
    <rPh sb="0" eb="1">
      <t>サン</t>
    </rPh>
    <phoneticPr fontId="44"/>
  </si>
  <si>
    <t>四</t>
    <rPh sb="0" eb="1">
      <t>ヨン</t>
    </rPh>
    <phoneticPr fontId="44"/>
  </si>
  <si>
    <t>五</t>
    <rPh sb="0" eb="1">
      <t>ゴ</t>
    </rPh>
    <phoneticPr fontId="44"/>
  </si>
  <si>
    <t>六</t>
    <rPh sb="0" eb="1">
      <t>ロク</t>
    </rPh>
    <phoneticPr fontId="44"/>
  </si>
  <si>
    <t>七</t>
    <rPh sb="0" eb="1">
      <t>ナナ</t>
    </rPh>
    <phoneticPr fontId="44"/>
  </si>
  <si>
    <t>八</t>
    <rPh sb="0" eb="1">
      <t>ハチ</t>
    </rPh>
    <phoneticPr fontId="44"/>
  </si>
  <si>
    <t>九</t>
    <rPh sb="0" eb="1">
      <t>キュウ</t>
    </rPh>
    <phoneticPr fontId="44"/>
  </si>
  <si>
    <t>支　店　名</t>
    <rPh sb="0" eb="1">
      <t>ササ</t>
    </rPh>
    <rPh sb="2" eb="3">
      <t>テン</t>
    </rPh>
    <rPh sb="4" eb="5">
      <t>メイ</t>
    </rPh>
    <phoneticPr fontId="44"/>
  </si>
  <si>
    <t>口座種別</t>
    <rPh sb="0" eb="2">
      <t>コウザ</t>
    </rPh>
    <rPh sb="2" eb="4">
      <t>シュベツ</t>
    </rPh>
    <phoneticPr fontId="44"/>
  </si>
  <si>
    <t xml:space="preserve">  1. 普通預金   2. 当座預金</t>
    <rPh sb="5" eb="7">
      <t>フツウ</t>
    </rPh>
    <rPh sb="7" eb="9">
      <t>ヨキン</t>
    </rPh>
    <rPh sb="15" eb="17">
      <t>トウザ</t>
    </rPh>
    <rPh sb="17" eb="19">
      <t>ヨキン</t>
    </rPh>
    <phoneticPr fontId="44"/>
  </si>
  <si>
    <t>口座番号</t>
    <rPh sb="0" eb="2">
      <t>コウザ</t>
    </rPh>
    <rPh sb="2" eb="4">
      <t>バンゴウ</t>
    </rPh>
    <phoneticPr fontId="44"/>
  </si>
  <si>
    <t xml:space="preserve"> 左づめで記入してください</t>
    <rPh sb="1" eb="2">
      <t>ヒダリ</t>
    </rPh>
    <rPh sb="5" eb="7">
      <t>キニュウ</t>
    </rPh>
    <phoneticPr fontId="44"/>
  </si>
  <si>
    <t>口座名義カナ（半角）</t>
    <rPh sb="0" eb="2">
      <t>コウザ</t>
    </rPh>
    <rPh sb="2" eb="4">
      <t>メイギ</t>
    </rPh>
    <rPh sb="7" eb="9">
      <t>ハンカク</t>
    </rPh>
    <phoneticPr fontId="44"/>
  </si>
  <si>
    <t>振込先口座届</t>
  </si>
  <si>
    <t>施設等利用料</t>
    <rPh sb="3" eb="6">
      <t>リヨウリョウ</t>
    </rPh>
    <phoneticPr fontId="1"/>
  </si>
  <si>
    <t>遠隔指導導入支援費（委託・外注費）</t>
    <rPh sb="10" eb="12">
      <t>イタク</t>
    </rPh>
    <rPh sb="13" eb="16">
      <t>ガイチュウヒ</t>
    </rPh>
    <phoneticPr fontId="51"/>
  </si>
  <si>
    <t>遠隔指導導入支援費（オンラインのみ）</t>
    <rPh sb="0" eb="2">
      <t>エンカク</t>
    </rPh>
    <rPh sb="2" eb="4">
      <t>シドウ</t>
    </rPh>
    <rPh sb="4" eb="6">
      <t>ドウニュウ</t>
    </rPh>
    <rPh sb="6" eb="8">
      <t>シエン</t>
    </rPh>
    <rPh sb="8" eb="9">
      <t>ヒ</t>
    </rPh>
    <phoneticPr fontId="1"/>
  </si>
  <si>
    <t>実施結果</t>
    <rPh sb="0" eb="4">
      <t>ジッシケッカ</t>
    </rPh>
    <phoneticPr fontId="1"/>
  </si>
  <si>
    <t>実施の理由及び目的</t>
    <rPh sb="0" eb="2">
      <t>ジッシ</t>
    </rPh>
    <rPh sb="3" eb="5">
      <t>リユウ</t>
    </rPh>
    <rPh sb="5" eb="6">
      <t>オヨ</t>
    </rPh>
    <rPh sb="7" eb="9">
      <t>モクテキ</t>
    </rPh>
    <phoneticPr fontId="1"/>
  </si>
  <si>
    <t>研修達成目標</t>
    <rPh sb="0" eb="2">
      <t>ケンシュウ</t>
    </rPh>
    <rPh sb="2" eb="4">
      <t>タッセイ</t>
    </rPh>
    <rPh sb="4" eb="6">
      <t>モクヒョウ</t>
    </rPh>
    <phoneticPr fontId="1"/>
  </si>
  <si>
    <t>１）</t>
    <phoneticPr fontId="1"/>
  </si>
  <si>
    <t xml:space="preserve">研修目標の達成度（全般）　　    </t>
    <rPh sb="0" eb="2">
      <t>ケンシュウ</t>
    </rPh>
    <rPh sb="2" eb="4">
      <t>モクヒョウ</t>
    </rPh>
    <rPh sb="5" eb="7">
      <t>タッセイ</t>
    </rPh>
    <rPh sb="7" eb="8">
      <t>ド</t>
    </rPh>
    <rPh sb="9" eb="11">
      <t>ゼンパン</t>
    </rPh>
    <phoneticPr fontId="1"/>
  </si>
  <si>
    <t>コメント</t>
    <phoneticPr fontId="1"/>
  </si>
  <si>
    <t>目的、期待される成果に対し、海外研修の内容（講義、講師、見学先等）、期間は適切だったか。</t>
    <rPh sb="0" eb="2">
      <t>モクテキ</t>
    </rPh>
    <rPh sb="3" eb="5">
      <t>キタイ</t>
    </rPh>
    <rPh sb="8" eb="10">
      <t>セイカ</t>
    </rPh>
    <rPh sb="11" eb="12">
      <t>タイ</t>
    </rPh>
    <rPh sb="14" eb="16">
      <t>カイガイ</t>
    </rPh>
    <rPh sb="16" eb="18">
      <t>ケンシュウ</t>
    </rPh>
    <rPh sb="19" eb="21">
      <t>ナイヨウ</t>
    </rPh>
    <rPh sb="22" eb="24">
      <t>コウギ</t>
    </rPh>
    <rPh sb="25" eb="27">
      <t>コウシ</t>
    </rPh>
    <rPh sb="28" eb="31">
      <t>ケンガクサキ</t>
    </rPh>
    <rPh sb="31" eb="32">
      <t>ナド</t>
    </rPh>
    <rPh sb="34" eb="36">
      <t>キカン</t>
    </rPh>
    <rPh sb="37" eb="39">
      <t>テキセツ</t>
    </rPh>
    <phoneticPr fontId="1"/>
  </si>
  <si>
    <t>参加者の理解度、満足度</t>
    <rPh sb="0" eb="3">
      <t>サンカシャ</t>
    </rPh>
    <rPh sb="4" eb="7">
      <t>リカイド</t>
    </rPh>
    <rPh sb="8" eb="11">
      <t>マンゾクド</t>
    </rPh>
    <phoneticPr fontId="1"/>
  </si>
  <si>
    <r>
      <t>波及効果等（研修実施目的の将来的な達成</t>
    </r>
    <r>
      <rPr>
        <sz val="11"/>
        <rFont val="ＭＳ Ｐ明朝"/>
        <family val="1"/>
        <charset val="128"/>
      </rPr>
      <t>見込み）</t>
    </r>
    <rPh sb="0" eb="2">
      <t>ハキュウ</t>
    </rPh>
    <rPh sb="2" eb="4">
      <t>コウカ</t>
    </rPh>
    <rPh sb="4" eb="5">
      <t>トウ</t>
    </rPh>
    <rPh sb="6" eb="8">
      <t>ケンシュウ</t>
    </rPh>
    <rPh sb="8" eb="10">
      <t>ジッシ</t>
    </rPh>
    <rPh sb="19" eb="21">
      <t>ミコ</t>
    </rPh>
    <phoneticPr fontId="1"/>
  </si>
  <si>
    <t>課税対象外</t>
    <rPh sb="0" eb="5">
      <t>カゼイタイショウガイ</t>
    </rPh>
    <phoneticPr fontId="1"/>
  </si>
  <si>
    <t>計</t>
    <rPh sb="0" eb="1">
      <t>ケイ</t>
    </rPh>
    <phoneticPr fontId="1"/>
  </si>
  <si>
    <t>課税対象外</t>
    <rPh sb="0" eb="4">
      <t>カゼイタイショウ</t>
    </rPh>
    <rPh sb="4" eb="5">
      <t>ガイ</t>
    </rPh>
    <phoneticPr fontId="1"/>
  </si>
  <si>
    <t>合計
(日本円）</t>
    <rPh sb="0" eb="2">
      <t>ゴウケイ</t>
    </rPh>
    <rPh sb="4" eb="6">
      <t>ニホン</t>
    </rPh>
    <rPh sb="6" eb="7">
      <t>エン</t>
    </rPh>
    <phoneticPr fontId="1"/>
  </si>
  <si>
    <t>3.</t>
  </si>
  <si>
    <t>4.</t>
  </si>
  <si>
    <t>5.</t>
  </si>
  <si>
    <t>6.</t>
  </si>
  <si>
    <t>7.</t>
  </si>
  <si>
    <t>講師・管理員略歴書</t>
    <rPh sb="0" eb="2">
      <t>コウシ</t>
    </rPh>
    <rPh sb="3" eb="5">
      <t>カンリ</t>
    </rPh>
    <rPh sb="5" eb="6">
      <t>イン</t>
    </rPh>
    <rPh sb="6" eb="8">
      <t>リャクレキ</t>
    </rPh>
    <rPh sb="8" eb="9">
      <t>ショ</t>
    </rPh>
    <phoneticPr fontId="1"/>
  </si>
  <si>
    <t>通訳略歴書</t>
    <rPh sb="0" eb="2">
      <t>ツウヤク</t>
    </rPh>
    <rPh sb="2" eb="4">
      <t>リャクレキ</t>
    </rPh>
    <rPh sb="4" eb="5">
      <t>ショ</t>
    </rPh>
    <phoneticPr fontId="1"/>
  </si>
  <si>
    <t>⑮</t>
    <phoneticPr fontId="1"/>
  </si>
  <si>
    <t>⑯</t>
    <phoneticPr fontId="1"/>
  </si>
  <si>
    <t>⑰</t>
    <phoneticPr fontId="1"/>
  </si>
  <si>
    <t>⑱</t>
    <phoneticPr fontId="1"/>
  </si>
  <si>
    <t>⑲</t>
    <phoneticPr fontId="1"/>
  </si>
  <si>
    <t>⑳</t>
    <phoneticPr fontId="1"/>
  </si>
  <si>
    <t>㉑</t>
    <phoneticPr fontId="1"/>
  </si>
  <si>
    <t>㉒</t>
    <phoneticPr fontId="1"/>
  </si>
  <si>
    <t>㉓</t>
    <phoneticPr fontId="1"/>
  </si>
  <si>
    <t>講師・管理員略歴書　</t>
    <rPh sb="3" eb="5">
      <t>カンリ</t>
    </rPh>
    <rPh sb="5" eb="6">
      <t>イン</t>
    </rPh>
    <phoneticPr fontId="1"/>
  </si>
  <si>
    <t>振込先口座届</t>
    <phoneticPr fontId="1"/>
  </si>
  <si>
    <t>その他</t>
    <rPh sb="2" eb="3">
      <t>ホカ</t>
    </rPh>
    <phoneticPr fontId="1"/>
  </si>
  <si>
    <t>研修生旅費</t>
    <rPh sb="0" eb="3">
      <t>ケンシュウセイ</t>
    </rPh>
    <rPh sb="3" eb="5">
      <t>リョヒ</t>
    </rPh>
    <rPh sb="4" eb="5">
      <t>ヒ</t>
    </rPh>
    <phoneticPr fontId="1"/>
  </si>
  <si>
    <t>研修生の選考基準（職務内容、職位、実務経験年数等）　</t>
    <rPh sb="0" eb="3">
      <t>ケンシュウセイ</t>
    </rPh>
    <rPh sb="4" eb="6">
      <t>センコウ</t>
    </rPh>
    <rPh sb="6" eb="8">
      <t>キジュン</t>
    </rPh>
    <rPh sb="9" eb="11">
      <t>ショクム</t>
    </rPh>
    <rPh sb="11" eb="13">
      <t>ナイヨウ</t>
    </rPh>
    <rPh sb="14" eb="16">
      <t>ショクイ</t>
    </rPh>
    <rPh sb="17" eb="19">
      <t>ジツム</t>
    </rPh>
    <rPh sb="19" eb="21">
      <t>ケイケン</t>
    </rPh>
    <rPh sb="21" eb="23">
      <t>ネンスウ</t>
    </rPh>
    <rPh sb="23" eb="24">
      <t>トウ</t>
    </rPh>
    <phoneticPr fontId="1"/>
  </si>
  <si>
    <r>
      <t>海外研修実績日程表</t>
    </r>
    <r>
      <rPr>
        <sz val="11"/>
        <color theme="1"/>
        <rFont val="ＭＳ Ｐ明朝"/>
        <family val="1"/>
        <charset val="128"/>
      </rPr>
      <t>（参照）</t>
    </r>
    <rPh sb="0" eb="2">
      <t>カイガイ</t>
    </rPh>
    <rPh sb="2" eb="4">
      <t>ケンシュウ</t>
    </rPh>
    <rPh sb="4" eb="6">
      <t>ジッセキ</t>
    </rPh>
    <rPh sb="6" eb="9">
      <t>ニッテイヒョウ</t>
    </rPh>
    <rPh sb="10" eb="12">
      <t>サンショウ</t>
    </rPh>
    <phoneticPr fontId="1"/>
  </si>
  <si>
    <t>海外研修実施費実績額</t>
    <phoneticPr fontId="1"/>
  </si>
  <si>
    <t>研修コース名</t>
    <rPh sb="0" eb="2">
      <t>ケンシュウ</t>
    </rPh>
    <rPh sb="5" eb="6">
      <t>メイ</t>
    </rPh>
    <phoneticPr fontId="1"/>
  </si>
  <si>
    <t>研修実施国・都市</t>
    <phoneticPr fontId="1"/>
  </si>
  <si>
    <t>実施期間</t>
    <rPh sb="2" eb="4">
      <t>キカン</t>
    </rPh>
    <phoneticPr fontId="1"/>
  </si>
  <si>
    <t>担当時間</t>
    <phoneticPr fontId="1"/>
  </si>
  <si>
    <t>開講式</t>
    <rPh sb="0" eb="3">
      <t>カイコウシキ</t>
    </rPh>
    <phoneticPr fontId="1"/>
  </si>
  <si>
    <t>閉講式</t>
    <rPh sb="0" eb="3">
      <t>ヘイコウシキ</t>
    </rPh>
    <phoneticPr fontId="1"/>
  </si>
  <si>
    <t>・担当時間は0.5時間単位でご入力ください。</t>
    <rPh sb="9" eb="11">
      <t>ジカン</t>
    </rPh>
    <rPh sb="15" eb="17">
      <t>ニュウリョク</t>
    </rPh>
    <phoneticPr fontId="1"/>
  </si>
  <si>
    <t>＊審査終了後、廃棄いただきますようお願いいたします＊</t>
    <phoneticPr fontId="1"/>
  </si>
  <si>
    <t>第〇回　審査委員会　海外研修</t>
    <phoneticPr fontId="1"/>
  </si>
  <si>
    <t>研修技術（研修内容）の詳細</t>
    <rPh sb="0" eb="2">
      <t>ケンシュウ</t>
    </rPh>
    <rPh sb="2" eb="4">
      <t>ギジュツ</t>
    </rPh>
    <rPh sb="5" eb="7">
      <t>ケンシュウ</t>
    </rPh>
    <rPh sb="7" eb="9">
      <t>ナイヨウ</t>
    </rPh>
    <rPh sb="11" eb="13">
      <t>ショウサイ</t>
    </rPh>
    <phoneticPr fontId="1"/>
  </si>
  <si>
    <t>研修生の選考基準</t>
    <rPh sb="0" eb="3">
      <t>ケンシュウセイ</t>
    </rPh>
    <rPh sb="4" eb="6">
      <t>センコウ</t>
    </rPh>
    <rPh sb="6" eb="8">
      <t>キジュン</t>
    </rPh>
    <phoneticPr fontId="1"/>
  </si>
  <si>
    <t>対象研修生、募集方法</t>
    <rPh sb="0" eb="2">
      <t>タイショウ</t>
    </rPh>
    <rPh sb="2" eb="5">
      <t>ケンシュウセイ</t>
    </rPh>
    <rPh sb="6" eb="8">
      <t>ボシュウ</t>
    </rPh>
    <rPh sb="8" eb="10">
      <t>ホウホウ</t>
    </rPh>
    <phoneticPr fontId="1"/>
  </si>
  <si>
    <t>対象者</t>
    <rPh sb="0" eb="2">
      <t>タイショウ</t>
    </rPh>
    <rPh sb="2" eb="3">
      <t>シャ</t>
    </rPh>
    <phoneticPr fontId="1"/>
  </si>
  <si>
    <t>日程案（別添）</t>
    <rPh sb="0" eb="3">
      <t>ニッテイアン</t>
    </rPh>
    <rPh sb="4" eb="6">
      <t>ベッテン</t>
    </rPh>
    <phoneticPr fontId="1"/>
  </si>
  <si>
    <t>予算概算</t>
    <rPh sb="0" eb="4">
      <t>ヨサンガイサン</t>
    </rPh>
    <phoneticPr fontId="1"/>
  </si>
  <si>
    <t>研修生</t>
    <rPh sb="0" eb="3">
      <t>ケンシュウセイ</t>
    </rPh>
    <phoneticPr fontId="1"/>
  </si>
  <si>
    <t>（9：00 ～ 12：00 )</t>
    <phoneticPr fontId="1"/>
  </si>
  <si>
    <t>（ 13：00 ～ 16：00 )</t>
    <phoneticPr fontId="1"/>
  </si>
  <si>
    <t>標準作業と標準時間</t>
    <phoneticPr fontId="1"/>
  </si>
  <si>
    <t>ラインバランスの改善と生産性について</t>
    <phoneticPr fontId="1"/>
  </si>
  <si>
    <t>生産性メソッド総論
(13:00-14:00)</t>
    <phoneticPr fontId="1"/>
  </si>
  <si>
    <t>グループ発表
(14:00-16:00)</t>
    <phoneticPr fontId="1"/>
  </si>
  <si>
    <t>宿泊費</t>
    <rPh sb="0" eb="2">
      <t>シュクハク</t>
    </rPh>
    <rPh sb="2" eb="3">
      <t>ヒ</t>
    </rPh>
    <phoneticPr fontId="1"/>
  </si>
  <si>
    <t>㉔</t>
    <phoneticPr fontId="1"/>
  </si>
  <si>
    <t>審査承認内容に関する変更申請書</t>
    <phoneticPr fontId="1"/>
  </si>
  <si>
    <t>1.承認内容</t>
    <rPh sb="2" eb="4">
      <t>ショウニン</t>
    </rPh>
    <rPh sb="4" eb="6">
      <t>ナイヨウ</t>
    </rPh>
    <phoneticPr fontId="1"/>
  </si>
  <si>
    <t>実施の時期及び実研修日数（休日を除く日数）</t>
    <rPh sb="0" eb="2">
      <t>ジッシ</t>
    </rPh>
    <rPh sb="3" eb="5">
      <t>ジキ</t>
    </rPh>
    <rPh sb="5" eb="6">
      <t>オヨ</t>
    </rPh>
    <rPh sb="7" eb="8">
      <t>ジツ</t>
    </rPh>
    <rPh sb="8" eb="10">
      <t>ケンシュウ</t>
    </rPh>
    <rPh sb="10" eb="12">
      <t>ニッスウ</t>
    </rPh>
    <rPh sb="13" eb="15">
      <t>キュウジツ</t>
    </rPh>
    <rPh sb="16" eb="17">
      <t>ノゾ</t>
    </rPh>
    <rPh sb="18" eb="20">
      <t>ニッスウ</t>
    </rPh>
    <phoneticPr fontId="1"/>
  </si>
  <si>
    <t>2.変更事項</t>
    <phoneticPr fontId="1"/>
  </si>
  <si>
    <t>研修生予定人数</t>
    <rPh sb="0" eb="3">
      <t>ケンシュウセイ</t>
    </rPh>
    <rPh sb="3" eb="5">
      <t>ヨテイ</t>
    </rPh>
    <rPh sb="5" eb="7">
      <t>ニンズウ</t>
    </rPh>
    <phoneticPr fontId="1"/>
  </si>
  <si>
    <t>３.変更後</t>
    <rPh sb="2" eb="5">
      <t>ヘンコウゴ</t>
    </rPh>
    <phoneticPr fontId="1"/>
  </si>
  <si>
    <t>4.変更理由</t>
    <rPh sb="2" eb="4">
      <t>ヘンコウ</t>
    </rPh>
    <rPh sb="4" eb="6">
      <t>リユウ</t>
    </rPh>
    <phoneticPr fontId="1"/>
  </si>
  <si>
    <t>一般財団法人 海外産業人材育成協会</t>
    <phoneticPr fontId="1"/>
  </si>
  <si>
    <t>理事長</t>
    <phoneticPr fontId="1"/>
  </si>
  <si>
    <t>審査結果通知書</t>
    <phoneticPr fontId="1"/>
  </si>
  <si>
    <t>①海外研修実施国：</t>
    <phoneticPr fontId="1"/>
  </si>
  <si>
    <t>②海外研修コース名：</t>
    <phoneticPr fontId="1"/>
  </si>
  <si>
    <t>③海外研修期間：</t>
    <phoneticPr fontId="1"/>
  </si>
  <si>
    <t>④研修生人数：</t>
    <phoneticPr fontId="1"/>
  </si>
  <si>
    <t>以上</t>
    <rPh sb="0" eb="2">
      <t>イジョウ</t>
    </rPh>
    <phoneticPr fontId="1"/>
  </si>
  <si>
    <t>日本円</t>
    <rPh sb="0" eb="3">
      <t>ニホンエン</t>
    </rPh>
    <phoneticPr fontId="1"/>
  </si>
  <si>
    <t>現地通貨</t>
    <rPh sb="0" eb="2">
      <t>ゲンチ</t>
    </rPh>
    <rPh sb="2" eb="4">
      <t>ツウカ</t>
    </rPh>
    <phoneticPr fontId="1"/>
  </si>
  <si>
    <t>円換算額</t>
    <rPh sb="0" eb="4">
      <t>エンカンサンガク</t>
    </rPh>
    <phoneticPr fontId="1"/>
  </si>
  <si>
    <t>現地通貨換算額</t>
    <rPh sb="0" eb="2">
      <t>ゲンチ</t>
    </rPh>
    <rPh sb="2" eb="4">
      <t>ツウカ</t>
    </rPh>
    <rPh sb="4" eb="7">
      <t>カンサンガク</t>
    </rPh>
    <phoneticPr fontId="1"/>
  </si>
  <si>
    <t>回収</t>
    <rPh sb="0" eb="2">
      <t>カイシュウ</t>
    </rPh>
    <phoneticPr fontId="1"/>
  </si>
  <si>
    <t>資料</t>
    <rPh sb="0" eb="2">
      <t>シリョウ</t>
    </rPh>
    <phoneticPr fontId="1"/>
  </si>
  <si>
    <t>研修生番号</t>
    <rPh sb="0" eb="2">
      <t>ケンシュウ</t>
    </rPh>
    <rPh sb="2" eb="3">
      <t>セイ</t>
    </rPh>
    <rPh sb="3" eb="5">
      <t>バンゴウ</t>
    </rPh>
    <phoneticPr fontId="1"/>
  </si>
  <si>
    <t>低炭素技術説明書</t>
    <rPh sb="0" eb="3">
      <t>テイタンソ</t>
    </rPh>
    <rPh sb="3" eb="5">
      <t>ギジュツ</t>
    </rPh>
    <rPh sb="5" eb="7">
      <t>セツメイ</t>
    </rPh>
    <rPh sb="7" eb="8">
      <t>ショ</t>
    </rPh>
    <phoneticPr fontId="1"/>
  </si>
  <si>
    <t>　①先進的省エネルギー投資促進支援事業費補助金「指定設備導入事業」の補助対象設備である。</t>
    <phoneticPr fontId="1"/>
  </si>
  <si>
    <t>Yes</t>
    <phoneticPr fontId="1"/>
  </si>
  <si>
    <t>　②製品情報</t>
    <rPh sb="2" eb="4">
      <t>セイヒン</t>
    </rPh>
    <rPh sb="4" eb="6">
      <t>ジョウホウ</t>
    </rPh>
    <phoneticPr fontId="1"/>
  </si>
  <si>
    <t>メーカー</t>
    <phoneticPr fontId="1"/>
  </si>
  <si>
    <t>製品名</t>
    <rPh sb="0" eb="3">
      <t>セイヒンメイ</t>
    </rPh>
    <phoneticPr fontId="1"/>
  </si>
  <si>
    <t>型番号</t>
    <rPh sb="0" eb="1">
      <t>カタ</t>
    </rPh>
    <rPh sb="1" eb="3">
      <t>バンゴウ</t>
    </rPh>
    <phoneticPr fontId="1"/>
  </si>
  <si>
    <t>　③機器概要</t>
    <rPh sb="2" eb="4">
      <t>キキ</t>
    </rPh>
    <rPh sb="4" eb="6">
      <t>ガイヨウ</t>
    </rPh>
    <phoneticPr fontId="1"/>
  </si>
  <si>
    <t>　④省エネルギー効果（定量）</t>
    <rPh sb="2" eb="3">
      <t>ショウ</t>
    </rPh>
    <rPh sb="8" eb="10">
      <t>コウカ</t>
    </rPh>
    <rPh sb="11" eb="13">
      <t>テイリョウ</t>
    </rPh>
    <phoneticPr fontId="1"/>
  </si>
  <si>
    <t>申請の背景・研修内容</t>
    <rPh sb="0" eb="2">
      <t>シンセイ</t>
    </rPh>
    <rPh sb="3" eb="5">
      <t>ハイケイ</t>
    </rPh>
    <rPh sb="6" eb="8">
      <t>ケンシュウ</t>
    </rPh>
    <rPh sb="8" eb="10">
      <t>ナイヨウ</t>
    </rPh>
    <phoneticPr fontId="1"/>
  </si>
  <si>
    <t>１． 現状の問題・課題</t>
    <rPh sb="3" eb="5">
      <t>ゲンジョウ</t>
    </rPh>
    <rPh sb="6" eb="8">
      <t>モンダイ</t>
    </rPh>
    <rPh sb="9" eb="11">
      <t>カダイ</t>
    </rPh>
    <phoneticPr fontId="1"/>
  </si>
  <si>
    <t>２．研修目的</t>
    <rPh sb="2" eb="4">
      <t>ケンシュウ</t>
    </rPh>
    <rPh sb="4" eb="6">
      <t>モクテキ</t>
    </rPh>
    <phoneticPr fontId="1"/>
  </si>
  <si>
    <t>３．研修内容</t>
    <rPh sb="2" eb="4">
      <t>ケンシュウ</t>
    </rPh>
    <rPh sb="4" eb="6">
      <t>ナイヨウ</t>
    </rPh>
    <phoneticPr fontId="1"/>
  </si>
  <si>
    <t>４． 研修対象の省エネルギー機器</t>
    <rPh sb="3" eb="5">
      <t>ケンシュウ</t>
    </rPh>
    <rPh sb="5" eb="7">
      <t>タイショウ</t>
    </rPh>
    <rPh sb="8" eb="9">
      <t>ショウ</t>
    </rPh>
    <rPh sb="14" eb="16">
      <t>キキ</t>
    </rPh>
    <phoneticPr fontId="1"/>
  </si>
  <si>
    <t>５． 期待される研修成果</t>
    <rPh sb="3" eb="5">
      <t>キタイ</t>
    </rPh>
    <rPh sb="8" eb="10">
      <t>ケンシュウ</t>
    </rPh>
    <rPh sb="10" eb="12">
      <t>セイカ</t>
    </rPh>
    <phoneticPr fontId="1"/>
  </si>
  <si>
    <t>設備種別</t>
    <rPh sb="0" eb="4">
      <t>セツビシュベツ</t>
    </rPh>
    <phoneticPr fontId="1"/>
  </si>
  <si>
    <t>ユーティリティ設備</t>
    <rPh sb="7" eb="9">
      <t>セツビ</t>
    </rPh>
    <phoneticPr fontId="1"/>
  </si>
  <si>
    <t>高効率空調 （電気式パッケージエアコン）</t>
    <phoneticPr fontId="1"/>
  </si>
  <si>
    <t>高効率空調 （ガスヒートポンプエアコン）</t>
    <phoneticPr fontId="1"/>
  </si>
  <si>
    <t>高効率空調 （チリングユニット）</t>
    <phoneticPr fontId="1"/>
  </si>
  <si>
    <t>高効率空調 (吸収式冷凍機)</t>
    <phoneticPr fontId="1"/>
  </si>
  <si>
    <t>高効率空調 (ターボ冷凍機)</t>
    <phoneticPr fontId="1"/>
  </si>
  <si>
    <t>業務用給湯器　(ヒートポンプ給湯器)</t>
    <phoneticPr fontId="1"/>
  </si>
  <si>
    <t>業務用給湯器 (潜熱回収型給湯器)</t>
    <phoneticPr fontId="1"/>
  </si>
  <si>
    <t>高性能ボイラ</t>
    <phoneticPr fontId="1"/>
  </si>
  <si>
    <t>変圧器</t>
    <rPh sb="0" eb="3">
      <t>ヘンアツキ</t>
    </rPh>
    <phoneticPr fontId="1"/>
  </si>
  <si>
    <t>冷凍冷蔵設備 (冷凍冷蔵庫)</t>
    <phoneticPr fontId="1"/>
  </si>
  <si>
    <t>冷凍冷蔵設備 (冷凍機内蔵形ショーケース)</t>
    <phoneticPr fontId="1"/>
  </si>
  <si>
    <t>冷凍冷蔵設備 (コンデンシングユニット)</t>
    <phoneticPr fontId="1"/>
  </si>
  <si>
    <t>冷凍冷蔵設備 (冷凍冷蔵ユニット)</t>
    <phoneticPr fontId="1"/>
  </si>
  <si>
    <t>産業用モーター</t>
    <rPh sb="0" eb="3">
      <t>サンギョウヨウ</t>
    </rPh>
    <phoneticPr fontId="1"/>
  </si>
  <si>
    <t>調光制御設備</t>
    <rPh sb="0" eb="2">
      <t>チョウコウ</t>
    </rPh>
    <rPh sb="2" eb="4">
      <t>セイギョ</t>
    </rPh>
    <rPh sb="4" eb="6">
      <t>セツビ</t>
    </rPh>
    <phoneticPr fontId="1"/>
  </si>
  <si>
    <t>産業ヒートポンプ</t>
    <phoneticPr fontId="1"/>
  </si>
  <si>
    <t>低炭素工業炉</t>
    <phoneticPr fontId="1"/>
  </si>
  <si>
    <t>生産設備</t>
    <rPh sb="0" eb="2">
      <t>セイサン</t>
    </rPh>
    <rPh sb="2" eb="4">
      <t>セツビ</t>
    </rPh>
    <phoneticPr fontId="1"/>
  </si>
  <si>
    <t>工作機械 (旋盤（ターニングセンタ含む）)</t>
    <phoneticPr fontId="1"/>
  </si>
  <si>
    <t>工作機械 (マシニングセンタ)</t>
    <phoneticPr fontId="1"/>
  </si>
  <si>
    <t>工作機械 (レーザ加工機)</t>
    <phoneticPr fontId="1"/>
  </si>
  <si>
    <t>工作機械 (フライス盤)</t>
    <phoneticPr fontId="1"/>
  </si>
  <si>
    <t>工作機械 (研削盤)</t>
    <phoneticPr fontId="1"/>
  </si>
  <si>
    <t>プラスチック加工機械</t>
    <phoneticPr fontId="1"/>
  </si>
  <si>
    <t>プレス機械</t>
    <rPh sb="3" eb="5">
      <t>キカイ</t>
    </rPh>
    <phoneticPr fontId="1"/>
  </si>
  <si>
    <t>印刷機械</t>
    <rPh sb="0" eb="2">
      <t>インサツ</t>
    </rPh>
    <rPh sb="2" eb="4">
      <t>キカイ</t>
    </rPh>
    <phoneticPr fontId="1"/>
  </si>
  <si>
    <t>ダイカストマシン</t>
    <phoneticPr fontId="1"/>
  </si>
  <si>
    <t>１. 現状の問題・課題</t>
    <rPh sb="3" eb="5">
      <t>ゲンジョウ</t>
    </rPh>
    <rPh sb="6" eb="8">
      <t>モンダイ</t>
    </rPh>
    <rPh sb="9" eb="11">
      <t>カダイ</t>
    </rPh>
    <phoneticPr fontId="1"/>
  </si>
  <si>
    <t>2. 研修目的</t>
    <rPh sb="3" eb="5">
      <t>ケンシュウ</t>
    </rPh>
    <rPh sb="5" eb="7">
      <t>モクテキ</t>
    </rPh>
    <phoneticPr fontId="1"/>
  </si>
  <si>
    <t>3. 研修内容</t>
    <rPh sb="3" eb="5">
      <t>ケンシュウ</t>
    </rPh>
    <rPh sb="5" eb="7">
      <t>ナイヨウ</t>
    </rPh>
    <phoneticPr fontId="1"/>
  </si>
  <si>
    <t>4. 期待される省エネルギー効果（定量）</t>
    <rPh sb="3" eb="5">
      <t>キタイ</t>
    </rPh>
    <rPh sb="8" eb="9">
      <t>ショウ</t>
    </rPh>
    <rPh sb="14" eb="16">
      <t>コウカ</t>
    </rPh>
    <rPh sb="17" eb="19">
      <t>テイリョウ</t>
    </rPh>
    <phoneticPr fontId="1"/>
  </si>
  <si>
    <t>5. 期待される研修成果</t>
    <rPh sb="3" eb="5">
      <t>キタイ</t>
    </rPh>
    <rPh sb="8" eb="10">
      <t>ケンシュウ</t>
    </rPh>
    <rPh sb="10" eb="12">
      <t>セイカ</t>
    </rPh>
    <phoneticPr fontId="1"/>
  </si>
  <si>
    <t>国籍:</t>
    <rPh sb="0" eb="2">
      <t>コクセキ</t>
    </rPh>
    <phoneticPr fontId="1"/>
  </si>
  <si>
    <t>期間</t>
    <rPh sb="0" eb="2">
      <t>キカン</t>
    </rPh>
    <phoneticPr fontId="1"/>
  </si>
  <si>
    <t>研修項目</t>
    <rPh sb="0" eb="2">
      <t>ケンシュウ</t>
    </rPh>
    <rPh sb="2" eb="4">
      <t>コウモク</t>
    </rPh>
    <phoneticPr fontId="1"/>
  </si>
  <si>
    <t>研修内容</t>
    <rPh sb="0" eb="2">
      <t>ケンシュウ</t>
    </rPh>
    <rPh sb="2" eb="4">
      <t>ナイヨウ</t>
    </rPh>
    <phoneticPr fontId="1"/>
  </si>
  <si>
    <t>研修方法</t>
    <rPh sb="0" eb="2">
      <t>ケンシュウ</t>
    </rPh>
    <rPh sb="2" eb="4">
      <t>ホウホウ</t>
    </rPh>
    <phoneticPr fontId="1"/>
  </si>
  <si>
    <t>研修の指導員</t>
    <rPh sb="0" eb="2">
      <t>ケンシュウ</t>
    </rPh>
    <rPh sb="3" eb="6">
      <t>シドウイン</t>
    </rPh>
    <phoneticPr fontId="1"/>
  </si>
  <si>
    <t>講義</t>
    <rPh sb="0" eb="1">
      <t>コウ</t>
    </rPh>
    <rPh sb="1" eb="2">
      <t>ギ</t>
    </rPh>
    <phoneticPr fontId="1"/>
  </si>
  <si>
    <t>指導員の属性（どちらかにチェック）</t>
    <rPh sb="0" eb="3">
      <t>シドウイン</t>
    </rPh>
    <rPh sb="4" eb="6">
      <t>ゾクセイ</t>
    </rPh>
    <phoneticPr fontId="1"/>
  </si>
  <si>
    <t>月</t>
    <rPh sb="0" eb="1">
      <t>ガツ</t>
    </rPh>
    <phoneticPr fontId="1"/>
  </si>
  <si>
    <t>日</t>
    <rPh sb="0" eb="1">
      <t>ニチ</t>
    </rPh>
    <phoneticPr fontId="1"/>
  </si>
  <si>
    <t>派遣講師（別紙にて提出）</t>
    <rPh sb="0" eb="2">
      <t>ハケン</t>
    </rPh>
    <rPh sb="2" eb="4">
      <t>コウシ</t>
    </rPh>
    <rPh sb="5" eb="7">
      <t>ベッシ</t>
    </rPh>
    <rPh sb="9" eb="11">
      <t>テイシュツ</t>
    </rPh>
    <phoneticPr fontId="1"/>
  </si>
  <si>
    <t>現地講師（以下に記載）</t>
    <rPh sb="0" eb="2">
      <t>ゲンチ</t>
    </rPh>
    <rPh sb="2" eb="4">
      <t>コウシ</t>
    </rPh>
    <rPh sb="5" eb="7">
      <t>イカ</t>
    </rPh>
    <rPh sb="8" eb="10">
      <t>キサイ</t>
    </rPh>
    <phoneticPr fontId="1"/>
  </si>
  <si>
    <t>指導員名</t>
    <rPh sb="0" eb="3">
      <t>シドウイン</t>
    </rPh>
    <rPh sb="3" eb="4">
      <t>メイ</t>
    </rPh>
    <phoneticPr fontId="1"/>
  </si>
  <si>
    <t>（●日間）※</t>
    <rPh sb="2" eb="4">
      <t>ニチカン</t>
    </rPh>
    <phoneticPr fontId="1"/>
  </si>
  <si>
    <t>部署</t>
    <rPh sb="0" eb="2">
      <t>ブショ</t>
    </rPh>
    <phoneticPr fontId="1"/>
  </si>
  <si>
    <t>※実研修日数</t>
    <rPh sb="1" eb="6">
      <t>ジツケンシュウニッスウ</t>
    </rPh>
    <phoneticPr fontId="1"/>
  </si>
  <si>
    <t>年</t>
    <rPh sb="0" eb="1">
      <t>ネン</t>
    </rPh>
    <phoneticPr fontId="1"/>
  </si>
  <si>
    <t>【第三国型実務研修】</t>
    <rPh sb="1" eb="5">
      <t>ダイサンゴクガタ</t>
    </rPh>
    <rPh sb="5" eb="9">
      <t>ジツムケンシュウ</t>
    </rPh>
    <phoneticPr fontId="1"/>
  </si>
  <si>
    <t>送金依頼通貨</t>
    <rPh sb="0" eb="2">
      <t>ソウキン</t>
    </rPh>
    <rPh sb="2" eb="4">
      <t>イライ</t>
    </rPh>
    <rPh sb="4" eb="6">
      <t>ツウカ</t>
    </rPh>
    <phoneticPr fontId="1"/>
  </si>
  <si>
    <t>受取人名</t>
    <rPh sb="0" eb="2">
      <t>ウケトリ</t>
    </rPh>
    <rPh sb="2" eb="3">
      <t>ニン</t>
    </rPh>
    <rPh sb="3" eb="4">
      <t>メイ</t>
    </rPh>
    <phoneticPr fontId="1"/>
  </si>
  <si>
    <t>受取人住所</t>
    <rPh sb="0" eb="2">
      <t>ウケトリ</t>
    </rPh>
    <rPh sb="2" eb="3">
      <t>ニン</t>
    </rPh>
    <rPh sb="3" eb="5">
      <t>ジュウショ</t>
    </rPh>
    <phoneticPr fontId="1"/>
  </si>
  <si>
    <t>受取人口座番号</t>
    <rPh sb="0" eb="2">
      <t>ウケトリ</t>
    </rPh>
    <rPh sb="2" eb="3">
      <t>ニン</t>
    </rPh>
    <rPh sb="3" eb="5">
      <t>コウザ</t>
    </rPh>
    <rPh sb="5" eb="7">
      <t>バンゴウ</t>
    </rPh>
    <phoneticPr fontId="1"/>
  </si>
  <si>
    <t>送金先銀行名</t>
    <rPh sb="0" eb="2">
      <t>ソウキン</t>
    </rPh>
    <rPh sb="2" eb="3">
      <t>サキ</t>
    </rPh>
    <rPh sb="3" eb="6">
      <t>ギンコウメイ</t>
    </rPh>
    <phoneticPr fontId="1"/>
  </si>
  <si>
    <t>送金先銀行支店名</t>
    <rPh sb="0" eb="2">
      <t>ソウキン</t>
    </rPh>
    <rPh sb="2" eb="3">
      <t>サキ</t>
    </rPh>
    <rPh sb="3" eb="5">
      <t>ギンコウ</t>
    </rPh>
    <rPh sb="5" eb="8">
      <t>シテンメイ</t>
    </rPh>
    <phoneticPr fontId="1"/>
  </si>
  <si>
    <t>送金先銀行住所</t>
    <rPh sb="0" eb="2">
      <t>ソウキン</t>
    </rPh>
    <rPh sb="2" eb="3">
      <t>サキ</t>
    </rPh>
    <rPh sb="3" eb="5">
      <t>ギンコウ</t>
    </rPh>
    <rPh sb="5" eb="7">
      <t>ジュウショ</t>
    </rPh>
    <phoneticPr fontId="1"/>
  </si>
  <si>
    <t>SWIFT CODE</t>
    <phoneticPr fontId="1"/>
  </si>
  <si>
    <t>通信欄</t>
    <rPh sb="0" eb="3">
      <t>ツウシンラン</t>
    </rPh>
    <phoneticPr fontId="1"/>
  </si>
  <si>
    <t>●● course settlement</t>
    <phoneticPr fontId="1"/>
  </si>
  <si>
    <t>送金目的</t>
    <rPh sb="0" eb="2">
      <t>ソウキン</t>
    </rPh>
    <rPh sb="2" eb="4">
      <t>モクテキ</t>
    </rPh>
    <phoneticPr fontId="1"/>
  </si>
  <si>
    <t>Training Expenses</t>
    <phoneticPr fontId="1"/>
  </si>
  <si>
    <t>手数料負担</t>
    <rPh sb="0" eb="3">
      <t>テスウリョウ</t>
    </rPh>
    <rPh sb="3" eb="5">
      <t>フタン</t>
    </rPh>
    <phoneticPr fontId="1"/>
  </si>
  <si>
    <t>依頼人負担（AOTS）</t>
    <rPh sb="0" eb="3">
      <t>イライニン</t>
    </rPh>
    <rPh sb="3" eb="5">
      <t>フタン</t>
    </rPh>
    <phoneticPr fontId="1"/>
  </si>
  <si>
    <t>備考</t>
    <rPh sb="0" eb="2">
      <t>ビコウ</t>
    </rPh>
    <phoneticPr fontId="1"/>
  </si>
  <si>
    <t>海外研修実績日程</t>
    <rPh sb="0" eb="2">
      <t>カイガイ</t>
    </rPh>
    <rPh sb="2" eb="4">
      <t>ケンシュウ</t>
    </rPh>
    <rPh sb="4" eb="6">
      <t>ジッセキ</t>
    </rPh>
    <rPh sb="6" eb="8">
      <t>ニッテイ</t>
    </rPh>
    <phoneticPr fontId="1"/>
  </si>
  <si>
    <t>申告内容に虚偽または誤りがあった場合は、不採択もしくは補助対象の取消等を受けることを</t>
    <phoneticPr fontId="1"/>
  </si>
  <si>
    <t>承知いたします。</t>
    <phoneticPr fontId="1"/>
  </si>
  <si>
    <t>直近過去3年の課税所得額はいずれも15億円以下である</t>
    <phoneticPr fontId="1"/>
  </si>
  <si>
    <t>直近過去3年のうち、課税所得額が15億円を超える年がある</t>
    <phoneticPr fontId="1"/>
  </si>
  <si>
    <t>前年：</t>
    <rPh sb="0" eb="2">
      <t>ゼンネン</t>
    </rPh>
    <phoneticPr fontId="1"/>
  </si>
  <si>
    <t>億円</t>
    <rPh sb="0" eb="2">
      <t>オクエン</t>
    </rPh>
    <phoneticPr fontId="1"/>
  </si>
  <si>
    <t>2年前：</t>
    <rPh sb="1" eb="3">
      <t>ネンマエ</t>
    </rPh>
    <phoneticPr fontId="1"/>
  </si>
  <si>
    <t>3年前：</t>
    <rPh sb="1" eb="3">
      <t>ネンマエ</t>
    </rPh>
    <phoneticPr fontId="1"/>
  </si>
  <si>
    <t>※上記への該当有無を確認するため、必要がある場合には、納税証明書等の</t>
    <phoneticPr fontId="1"/>
  </si>
  <si>
    <t xml:space="preserve"> 　提出を求めることがあります。</t>
    <phoneticPr fontId="1"/>
  </si>
  <si>
    <t>申請機関名</t>
    <rPh sb="0" eb="2">
      <t>シンセイ</t>
    </rPh>
    <rPh sb="2" eb="4">
      <t>キカン</t>
    </rPh>
    <rPh sb="4" eb="5">
      <t>メイ</t>
    </rPh>
    <phoneticPr fontId="1"/>
  </si>
  <si>
    <t>(内訳：〇〇費・・・円、・・・</t>
    <rPh sb="1" eb="3">
      <t>ウチワケ</t>
    </rPh>
    <rPh sb="6" eb="7">
      <t>ヒ</t>
    </rPh>
    <rPh sb="10" eb="11">
      <t>エン</t>
    </rPh>
    <phoneticPr fontId="1"/>
  </si>
  <si>
    <t>人数（国）：</t>
    <rPh sb="0" eb="2">
      <t>ニンズウ</t>
    </rPh>
    <rPh sb="3" eb="4">
      <t>クニ</t>
    </rPh>
    <phoneticPr fontId="1"/>
  </si>
  <si>
    <t>（）</t>
    <phoneticPr fontId="1"/>
  </si>
  <si>
    <t>対象者：</t>
    <rPh sb="0" eb="2">
      <t>タイショウ</t>
    </rPh>
    <rPh sb="2" eb="3">
      <t>シャ</t>
    </rPh>
    <phoneticPr fontId="1"/>
  </si>
  <si>
    <t>※別添：日程案</t>
    <rPh sb="1" eb="3">
      <t>ベッテン</t>
    </rPh>
    <rPh sb="4" eb="7">
      <t>ニッテイアン</t>
    </rPh>
    <phoneticPr fontId="1"/>
  </si>
  <si>
    <t>実施申請</t>
    <phoneticPr fontId="1"/>
  </si>
  <si>
    <t>完了報告及び精算払請求</t>
    <phoneticPr fontId="1"/>
  </si>
  <si>
    <t>①-b</t>
    <phoneticPr fontId="1"/>
  </si>
  <si>
    <t>②-b</t>
    <phoneticPr fontId="1"/>
  </si>
  <si>
    <t>申告書(新興国）　</t>
    <rPh sb="0" eb="3">
      <t>シンコクショ</t>
    </rPh>
    <rPh sb="4" eb="7">
      <t>シンコウコク</t>
    </rPh>
    <phoneticPr fontId="1"/>
  </si>
  <si>
    <t>申告書(ゼロエミ）</t>
    <rPh sb="0" eb="3">
      <t>シンコクショ</t>
    </rPh>
    <phoneticPr fontId="1"/>
  </si>
  <si>
    <t>海外研修実施費実績額並びに精算払請求金額の算出内訳（日本円以外の精算）</t>
    <phoneticPr fontId="1"/>
  </si>
  <si>
    <t>振込先口座届（日本以外）</t>
    <phoneticPr fontId="1"/>
  </si>
  <si>
    <t>新興国</t>
    <rPh sb="0" eb="3">
      <t>シンコウコク</t>
    </rPh>
    <phoneticPr fontId="1"/>
  </si>
  <si>
    <t>ゼロエミ</t>
    <phoneticPr fontId="1"/>
  </si>
  <si>
    <t>●</t>
    <phoneticPr fontId="1"/>
  </si>
  <si>
    <t>精算通貨</t>
    <rPh sb="0" eb="2">
      <t>セイサン</t>
    </rPh>
    <rPh sb="2" eb="4">
      <t>ツウカ</t>
    </rPh>
    <phoneticPr fontId="1"/>
  </si>
  <si>
    <t>申請事業</t>
    <rPh sb="0" eb="2">
      <t>シンセイ</t>
    </rPh>
    <rPh sb="2" eb="4">
      <t>ジギョウ</t>
    </rPh>
    <phoneticPr fontId="1"/>
  </si>
  <si>
    <t>アジア等ゼロエミッション化人材育成等事業</t>
    <phoneticPr fontId="1"/>
  </si>
  <si>
    <t>通常型</t>
    <rPh sb="0" eb="3">
      <t>ツウジョウガタ</t>
    </rPh>
    <phoneticPr fontId="1"/>
  </si>
  <si>
    <t>第三国型</t>
    <rPh sb="0" eb="4">
      <t>ダイサンゴクガタ</t>
    </rPh>
    <phoneticPr fontId="1"/>
  </si>
  <si>
    <t>第三国型実務</t>
    <rPh sb="0" eb="6">
      <t>ダイサンゴクガタジツム</t>
    </rPh>
    <phoneticPr fontId="1"/>
  </si>
  <si>
    <t>【アジア等ゼロエミッション化人材育成等事業】</t>
    <rPh sb="18" eb="19">
      <t>ナド</t>
    </rPh>
    <phoneticPr fontId="1"/>
  </si>
  <si>
    <t>当社は「アジア等ゼロエミッション化人材育成等事業」海外研修実施申請書提出にあたり、</t>
    <rPh sb="21" eb="22">
      <t>ナド</t>
    </rPh>
    <phoneticPr fontId="1"/>
  </si>
  <si>
    <t>換算額</t>
    <rPh sb="0" eb="2">
      <t>カンサン</t>
    </rPh>
    <rPh sb="2" eb="3">
      <t>ガク</t>
    </rPh>
    <phoneticPr fontId="1"/>
  </si>
  <si>
    <t>合計
精算通貨：●●</t>
    <rPh sb="0" eb="2">
      <t>ゴウケイ</t>
    </rPh>
    <rPh sb="3" eb="5">
      <t>セイサン</t>
    </rPh>
    <rPh sb="5" eb="7">
      <t>ツウカ</t>
    </rPh>
    <phoneticPr fontId="1"/>
  </si>
  <si>
    <t>精算通貨</t>
    <rPh sb="0" eb="4">
      <t>セイサンツウカ</t>
    </rPh>
    <phoneticPr fontId="1"/>
  </si>
  <si>
    <t>日本円</t>
    <rPh sb="0" eb="3">
      <t>ニホンエン</t>
    </rPh>
    <phoneticPr fontId="1"/>
  </si>
  <si>
    <t>米ドル</t>
    <rPh sb="0" eb="1">
      <t>ベイ</t>
    </rPh>
    <phoneticPr fontId="1"/>
  </si>
  <si>
    <t>その他</t>
    <rPh sb="2" eb="3">
      <t>ホカ</t>
    </rPh>
    <phoneticPr fontId="1"/>
  </si>
  <si>
    <t>【研修実施前】
【研修実施後】</t>
    <rPh sb="1" eb="3">
      <t>ケンシュウ</t>
    </rPh>
    <rPh sb="3" eb="5">
      <t>ジッシ</t>
    </rPh>
    <rPh sb="5" eb="6">
      <t>マエ</t>
    </rPh>
    <rPh sb="13" eb="15">
      <t>ケンシュウ</t>
    </rPh>
    <rPh sb="15" eb="17">
      <t>ジッシ</t>
    </rPh>
    <rPh sb="17" eb="18">
      <t>アト</t>
    </rPh>
    <phoneticPr fontId="1"/>
  </si>
  <si>
    <t>～</t>
    <phoneticPr fontId="1"/>
  </si>
  <si>
    <t>海外協力機関(海外企業)：</t>
    <rPh sb="0" eb="2">
      <t>カイガイ</t>
    </rPh>
    <rPh sb="2" eb="4">
      <t>キョウリョク</t>
    </rPh>
    <rPh sb="4" eb="6">
      <t>キカン</t>
    </rPh>
    <rPh sb="7" eb="9">
      <t>カイガイ</t>
    </rPh>
    <rPh sb="9" eb="11">
      <t>キギョウ</t>
    </rPh>
    <phoneticPr fontId="7"/>
  </si>
  <si>
    <t>事業</t>
    <rPh sb="0" eb="2">
      <t>ジギョウ</t>
    </rPh>
    <phoneticPr fontId="7"/>
  </si>
  <si>
    <t>型</t>
    <rPh sb="0" eb="1">
      <t>カタ</t>
    </rPh>
    <phoneticPr fontId="7"/>
  </si>
  <si>
    <t>状態</t>
    <rPh sb="0" eb="2">
      <t>ジョウタイ</t>
    </rPh>
    <phoneticPr fontId="1"/>
  </si>
  <si>
    <t>申請者名</t>
  </si>
  <si>
    <t>実施国・都市</t>
    <rPh sb="0" eb="3">
      <t>ジッシコク</t>
    </rPh>
    <rPh sb="4" eb="6">
      <t>トシ</t>
    </rPh>
    <phoneticPr fontId="1"/>
  </si>
  <si>
    <t>研修開始日</t>
    <rPh sb="0" eb="2">
      <t>ケンシュウ</t>
    </rPh>
    <rPh sb="2" eb="5">
      <t>カイシビ</t>
    </rPh>
    <phoneticPr fontId="1"/>
  </si>
  <si>
    <t>研修終了日</t>
    <rPh sb="0" eb="5">
      <t>ケンシュウシュウリョウビ</t>
    </rPh>
    <phoneticPr fontId="1"/>
  </si>
  <si>
    <t>日数</t>
    <rPh sb="0" eb="2">
      <t>ニッスウ</t>
    </rPh>
    <phoneticPr fontId="1"/>
  </si>
  <si>
    <t>コース名</t>
    <rPh sb="3" eb="4">
      <t>メイ</t>
    </rPh>
    <phoneticPr fontId="1"/>
  </si>
  <si>
    <t>海外研修実施費</t>
  </si>
  <si>
    <t>海外研修分担金</t>
  </si>
  <si>
    <t>海外研修事業管理分担金</t>
  </si>
  <si>
    <t>研修会議費</t>
  </si>
  <si>
    <t>工場視察費(旅費)</t>
  </si>
  <si>
    <t>工場視察費(謝金)</t>
  </si>
  <si>
    <t>工場視察費(諸経費)</t>
  </si>
  <si>
    <t>教材費(印刷製本費)</t>
  </si>
  <si>
    <t>教材費(消耗品費)</t>
  </si>
  <si>
    <t>教材費(諸経費)</t>
  </si>
  <si>
    <t>教材費(委託・外注費)</t>
  </si>
  <si>
    <t>機材環境費(備品借損料)</t>
  </si>
  <si>
    <t>機材環境費(諸経費)</t>
  </si>
  <si>
    <t>遠隔指導導入支援費（謝金）</t>
  </si>
  <si>
    <t>現運関係諸費(旅費)</t>
  </si>
  <si>
    <t>現運関係諸費(消耗品費)</t>
  </si>
  <si>
    <t>現運関係諸費(印刷製本)</t>
  </si>
  <si>
    <t>現運関費(補助員人件費)</t>
  </si>
  <si>
    <t>現運関係諸費(諸経費)</t>
  </si>
  <si>
    <t>予算</t>
    <rPh sb="0" eb="2">
      <t>ヨサン</t>
    </rPh>
    <phoneticPr fontId="1"/>
  </si>
  <si>
    <t>Director of Secretary</t>
    <phoneticPr fontId="1"/>
  </si>
  <si>
    <t>事業</t>
    <rPh sb="0" eb="2">
      <t>ジギョウ</t>
    </rPh>
    <phoneticPr fontId="1"/>
  </si>
  <si>
    <t>生産プロセス省エネ化に関わる人材育成事業</t>
    <phoneticPr fontId="1"/>
  </si>
  <si>
    <t>事業（小項目）</t>
    <rPh sb="0" eb="2">
      <t>ジギョウ</t>
    </rPh>
    <rPh sb="3" eb="4">
      <t>ショウ</t>
    </rPh>
    <rPh sb="4" eb="6">
      <t>コウモク</t>
    </rPh>
    <phoneticPr fontId="1"/>
  </si>
  <si>
    <t>事業小項目</t>
    <rPh sb="0" eb="2">
      <t>ジギョウ</t>
    </rPh>
    <rPh sb="2" eb="5">
      <t>ショウコウモク</t>
    </rPh>
    <phoneticPr fontId="7"/>
  </si>
  <si>
    <t>人数</t>
    <rPh sb="0" eb="2">
      <t>ニンズウ</t>
    </rPh>
    <phoneticPr fontId="1"/>
  </si>
  <si>
    <t>（三国型）国別人数</t>
    <rPh sb="1" eb="4">
      <t>サンゴクガタ</t>
    </rPh>
    <rPh sb="5" eb="7">
      <t>クニベツ</t>
    </rPh>
    <rPh sb="7" eb="9">
      <t>ニンズウ</t>
    </rPh>
    <phoneticPr fontId="1"/>
  </si>
  <si>
    <t>三国型国別人数</t>
    <rPh sb="0" eb="3">
      <t>サンゴクガタ</t>
    </rPh>
    <rPh sb="3" eb="5">
      <t>クニベツ</t>
    </rPh>
    <rPh sb="5" eb="7">
      <t>ニンズウ</t>
    </rPh>
    <phoneticPr fontId="7"/>
  </si>
  <si>
    <t>補助金</t>
    <rPh sb="0" eb="3">
      <t>ホジョキン</t>
    </rPh>
    <phoneticPr fontId="1"/>
  </si>
  <si>
    <t>企業規模</t>
    <rPh sb="0" eb="2">
      <t>キギョウ</t>
    </rPh>
    <rPh sb="2" eb="4">
      <t>キボ</t>
    </rPh>
    <phoneticPr fontId="1"/>
  </si>
  <si>
    <t>大企業</t>
    <rPh sb="0" eb="3">
      <t>ダイキギョウ</t>
    </rPh>
    <phoneticPr fontId="1"/>
  </si>
  <si>
    <t>学校法人</t>
    <rPh sb="0" eb="4">
      <t>ガッコウホウジン</t>
    </rPh>
    <phoneticPr fontId="1"/>
  </si>
  <si>
    <t>非営利法人</t>
    <rPh sb="0" eb="3">
      <t>ヒエイリ</t>
    </rPh>
    <rPh sb="3" eb="5">
      <t>ホウジン</t>
    </rPh>
    <phoneticPr fontId="1"/>
  </si>
  <si>
    <t>企業規模</t>
    <rPh sb="0" eb="4">
      <t>キギョウキボ</t>
    </rPh>
    <phoneticPr fontId="7"/>
  </si>
  <si>
    <t>補助率換算表</t>
    <rPh sb="0" eb="3">
      <t>ホジョリツ</t>
    </rPh>
    <rPh sb="3" eb="5">
      <t>カンサン</t>
    </rPh>
    <rPh sb="5" eb="6">
      <t>ヒョウ</t>
    </rPh>
    <phoneticPr fontId="1"/>
  </si>
  <si>
    <t>事業名</t>
    <rPh sb="0" eb="3">
      <t>ジギョウメイ</t>
    </rPh>
    <phoneticPr fontId="1"/>
  </si>
  <si>
    <t>企業規模</t>
    <rPh sb="0" eb="4">
      <t>キギョウキボ</t>
    </rPh>
    <phoneticPr fontId="1"/>
  </si>
  <si>
    <t>補助率</t>
    <rPh sb="0" eb="3">
      <t>ホジョリツ</t>
    </rPh>
    <phoneticPr fontId="1"/>
  </si>
  <si>
    <t>補助率</t>
    <rPh sb="0" eb="3">
      <t>ホジョリツ</t>
    </rPh>
    <phoneticPr fontId="7"/>
  </si>
  <si>
    <t>補助率</t>
    <rPh sb="0" eb="3">
      <t>ホジョリツ</t>
    </rPh>
    <phoneticPr fontId="1"/>
  </si>
  <si>
    <t>安全対策費</t>
    <rPh sb="0" eb="5">
      <t>アンゼンタイサクヒ</t>
    </rPh>
    <phoneticPr fontId="1"/>
  </si>
  <si>
    <t>（１）</t>
    <phoneticPr fontId="1"/>
  </si>
  <si>
    <r>
      <t>申請者は、確定している（申告済みの）直近過去3年分の各年又は各事業年度の課税所得の年平均額が15億円を超える事業者に</t>
    </r>
    <r>
      <rPr>
        <u/>
        <sz val="11"/>
        <color theme="1"/>
        <rFont val="ＭＳ Ｐ明朝"/>
        <family val="1"/>
        <charset val="128"/>
      </rPr>
      <t>該当しません</t>
    </r>
    <r>
      <rPr>
        <sz val="11"/>
        <color theme="1"/>
        <rFont val="ＭＳ Ｐ明朝"/>
        <family val="1"/>
        <charset val="128"/>
      </rPr>
      <t>。</t>
    </r>
    <rPh sb="0" eb="3">
      <t>シンセイシャ</t>
    </rPh>
    <rPh sb="58" eb="60">
      <t>ガイトウ</t>
    </rPh>
    <phoneticPr fontId="1"/>
  </si>
  <si>
    <t>（2）</t>
    <phoneticPr fontId="1"/>
  </si>
  <si>
    <t>対面</t>
    <rPh sb="0" eb="2">
      <t>タイメン</t>
    </rPh>
    <phoneticPr fontId="1"/>
  </si>
  <si>
    <t>実施
形態</t>
    <rPh sb="0" eb="2">
      <t>ジッシ</t>
    </rPh>
    <rPh sb="3" eb="5">
      <t>ケイタイ</t>
    </rPh>
    <phoneticPr fontId="1"/>
  </si>
  <si>
    <t>実施形態</t>
    <rPh sb="0" eb="4">
      <t>ジッシケイタイ</t>
    </rPh>
    <phoneticPr fontId="1"/>
  </si>
  <si>
    <t>型</t>
    <rPh sb="0" eb="1">
      <t>カタ</t>
    </rPh>
    <phoneticPr fontId="1"/>
  </si>
  <si>
    <t>①財務諸表（決算書）（写）　＊直近2年分</t>
    <rPh sb="18" eb="19">
      <t>ネン</t>
    </rPh>
    <rPh sb="19" eb="20">
      <t>ブン</t>
    </rPh>
    <phoneticPr fontId="1"/>
  </si>
  <si>
    <t>海外研修直後評価調査票（研修生用）集計表</t>
    <phoneticPr fontId="1"/>
  </si>
  <si>
    <t>オンライン</t>
  </si>
  <si>
    <t>対面・オンライン</t>
  </si>
  <si>
    <t>登録番号</t>
    <rPh sb="0" eb="4">
      <t>トウロクバンゴウ</t>
    </rPh>
    <phoneticPr fontId="1"/>
  </si>
  <si>
    <t>消費税額10％</t>
    <rPh sb="0" eb="4">
      <t>ショウヒゼイガク</t>
    </rPh>
    <phoneticPr fontId="1"/>
  </si>
  <si>
    <t>＜連絡先＞  TEL:03-3888-8211　E-mail：kojinjoho-cj@aots.jp</t>
    <rPh sb="1" eb="4">
      <t>レンラクサキ</t>
    </rPh>
    <phoneticPr fontId="1"/>
  </si>
  <si>
    <t>第三者への提供について</t>
    <rPh sb="0" eb="3">
      <t>ダイサンシャ</t>
    </rPh>
    <rPh sb="5" eb="7">
      <t>テイキョウ</t>
    </rPh>
    <phoneticPr fontId="1"/>
  </si>
  <si>
    <t>住所：東京都足立区千住東1-30-1    TEL：03-3888-8211　  E-mail：kojinjoho-cj@aots.jp</t>
    <rPh sb="0" eb="2">
      <t>ジュウショ</t>
    </rPh>
    <rPh sb="3" eb="6">
      <t>トウキョウト</t>
    </rPh>
    <rPh sb="6" eb="9">
      <t>アダチク</t>
    </rPh>
    <rPh sb="9" eb="11">
      <t>センジュ</t>
    </rPh>
    <rPh sb="11" eb="12">
      <t>ヒガシ</t>
    </rPh>
    <phoneticPr fontId="1"/>
  </si>
  <si>
    <t>法人格</t>
    <rPh sb="0" eb="2">
      <t>ホウジン</t>
    </rPh>
    <rPh sb="2" eb="3">
      <t>カク</t>
    </rPh>
    <phoneticPr fontId="1"/>
  </si>
  <si>
    <t>資本金</t>
    <rPh sb="0" eb="3">
      <t>シホンキン</t>
    </rPh>
    <phoneticPr fontId="1"/>
  </si>
  <si>
    <t>山田　二郎</t>
    <phoneticPr fontId="1"/>
  </si>
  <si>
    <t>外国資本比率</t>
    <rPh sb="4" eb="5">
      <t>ヒ</t>
    </rPh>
    <phoneticPr fontId="1"/>
  </si>
  <si>
    <t>法人格</t>
    <phoneticPr fontId="1"/>
  </si>
  <si>
    <t>外国資本比率</t>
    <phoneticPr fontId="1"/>
  </si>
  <si>
    <t>←「アジア等ゼロエミッション化人材育成等事」の場合は非表示でよい</t>
    <rPh sb="23" eb="25">
      <t>バアイ</t>
    </rPh>
    <rPh sb="26" eb="29">
      <t>ヒヒョウジ</t>
    </rPh>
    <phoneticPr fontId="1"/>
  </si>
  <si>
    <t>①法令に基づく場合</t>
    <phoneticPr fontId="1"/>
  </si>
  <si>
    <t>②人の生命、身体または財産の保護のために必要がある場合であって、本人の同意を得ることが困難であるとき</t>
    <phoneticPr fontId="1"/>
  </si>
  <si>
    <t>③公衆衛生の向上または児童の健全な育成の促進のために特に必要がある場合であって、本人の同意を得ることが困難であるとき</t>
    <phoneticPr fontId="1"/>
  </si>
  <si>
    <t>④国の機関若しくは地方公共団体又はその委託を受けたものが法令の定める事務を遂行することに対して協力する必要がある場合であって、本人の同意を得ることにより当該事務の遂行に支障を来たすおそれがあるとき</t>
    <phoneticPr fontId="1"/>
  </si>
  <si>
    <t>4</t>
    <phoneticPr fontId="1"/>
  </si>
  <si>
    <t>5</t>
    <phoneticPr fontId="1"/>
  </si>
  <si>
    <t>6</t>
    <phoneticPr fontId="1"/>
  </si>
  <si>
    <t>　　　　　　年　　　　　　月　　　　　　　日</t>
    <rPh sb="6" eb="7">
      <t>ネン</t>
    </rPh>
    <rPh sb="13" eb="14">
      <t>ガツ</t>
    </rPh>
    <rPh sb="21" eb="22">
      <t>ニチ</t>
    </rPh>
    <phoneticPr fontId="1"/>
  </si>
  <si>
    <t>会社名：</t>
    <rPh sb="0" eb="2">
      <t>カイシャ</t>
    </rPh>
    <rPh sb="2" eb="3">
      <t>メイ</t>
    </rPh>
    <phoneticPr fontId="1"/>
  </si>
  <si>
    <t>T2011801017353</t>
    <phoneticPr fontId="1"/>
  </si>
  <si>
    <t>アンケート</t>
    <phoneticPr fontId="1"/>
  </si>
  <si>
    <t>-</t>
    <phoneticPr fontId="1"/>
  </si>
  <si>
    <t>アンケート</t>
    <phoneticPr fontId="1"/>
  </si>
  <si>
    <t>Q1</t>
    <phoneticPr fontId="1"/>
  </si>
  <si>
    <t>過去に利用したことがある</t>
    <rPh sb="0" eb="2">
      <t>カコ</t>
    </rPh>
    <rPh sb="3" eb="5">
      <t>リヨウ</t>
    </rPh>
    <phoneticPr fontId="1"/>
  </si>
  <si>
    <t>AOTSホームページ</t>
    <phoneticPr fontId="1"/>
  </si>
  <si>
    <t>海外企業からの紹介</t>
    <rPh sb="0" eb="2">
      <t>カイガイ</t>
    </rPh>
    <rPh sb="2" eb="4">
      <t>キギョウ</t>
    </rPh>
    <rPh sb="7" eb="9">
      <t>ショウカイ</t>
    </rPh>
    <phoneticPr fontId="1"/>
  </si>
  <si>
    <t>関係団体等からの紹介  団体名（</t>
    <rPh sb="0" eb="2">
      <t>カンケイ</t>
    </rPh>
    <rPh sb="2" eb="4">
      <t>ダンタイ</t>
    </rPh>
    <rPh sb="4" eb="5">
      <t>トウ</t>
    </rPh>
    <rPh sb="8" eb="10">
      <t>ショウカイ</t>
    </rPh>
    <rPh sb="12" eb="14">
      <t>ダンタイ</t>
    </rPh>
    <rPh sb="14" eb="15">
      <t>メイ</t>
    </rPh>
    <phoneticPr fontId="1"/>
  </si>
  <si>
    <t>Q2</t>
    <phoneticPr fontId="1"/>
  </si>
  <si>
    <t>[複数選択可：理由として重要なものから順位付けして数字を入力してください]</t>
    <rPh sb="7" eb="9">
      <t>リユウ</t>
    </rPh>
    <rPh sb="12" eb="14">
      <t>ジュウヨウ</t>
    </rPh>
    <rPh sb="19" eb="22">
      <t>ジュンイヅ</t>
    </rPh>
    <rPh sb="25" eb="27">
      <t>スウジ</t>
    </rPh>
    <rPh sb="28" eb="30">
      <t>ニュウリョク</t>
    </rPh>
    <phoneticPr fontId="1"/>
  </si>
  <si>
    <t>補助金を活用できるため</t>
    <phoneticPr fontId="1"/>
  </si>
  <si>
    <t>日本政府の公的研修に参加し修了証書が授与されること等が、対象者へのインセンティブに繋がるため</t>
    <phoneticPr fontId="1"/>
  </si>
  <si>
    <t>その他（具体的にご記入ください）</t>
    <phoneticPr fontId="1"/>
  </si>
  <si>
    <t>Q3</t>
    <phoneticPr fontId="1"/>
  </si>
  <si>
    <t>本制度を利用しない（できない）場合、どのような代替措置・手段を取られますか。</t>
    <phoneticPr fontId="1"/>
  </si>
  <si>
    <t>講師派遣はせずオンラインで実施する。</t>
    <rPh sb="0" eb="2">
      <t>コウシ</t>
    </rPh>
    <rPh sb="2" eb="4">
      <t>ハケン</t>
    </rPh>
    <rPh sb="13" eb="15">
      <t>ジッシ</t>
    </rPh>
    <phoneticPr fontId="1"/>
  </si>
  <si>
    <t>研修期間を短縮する。</t>
    <rPh sb="0" eb="2">
      <t>ケンシュウ</t>
    </rPh>
    <rPh sb="2" eb="4">
      <t>キカン</t>
    </rPh>
    <rPh sb="5" eb="7">
      <t>タンシュク</t>
    </rPh>
    <phoneticPr fontId="1"/>
  </si>
  <si>
    <t>研修生人数を減らす。</t>
    <rPh sb="0" eb="5">
      <t>ケンシュウセイニンズウ</t>
    </rPh>
    <rPh sb="6" eb="7">
      <t>ヘ</t>
    </rPh>
    <phoneticPr fontId="1"/>
  </si>
  <si>
    <t>その他（具体的にご記入ください）</t>
    <rPh sb="2" eb="3">
      <t>タ</t>
    </rPh>
    <rPh sb="4" eb="7">
      <t>グタイテキ</t>
    </rPh>
    <rPh sb="9" eb="11">
      <t>キニュウ</t>
    </rPh>
    <phoneticPr fontId="1"/>
  </si>
  <si>
    <t>本制度を利用できなければ外国人材の育成は行わない。</t>
    <phoneticPr fontId="1"/>
  </si>
  <si>
    <t>Q4</t>
    <phoneticPr fontId="1"/>
  </si>
  <si>
    <t>大きな影響が生じる。（目標達成度50%未満）</t>
    <rPh sb="0" eb="1">
      <t>オオ</t>
    </rPh>
    <rPh sb="3" eb="5">
      <t>エイキョウ</t>
    </rPh>
    <rPh sb="6" eb="7">
      <t>ショウ</t>
    </rPh>
    <rPh sb="11" eb="13">
      <t>モクヒョウ</t>
    </rPh>
    <rPh sb="13" eb="15">
      <t>タッセイ</t>
    </rPh>
    <rPh sb="15" eb="16">
      <t>ド</t>
    </rPh>
    <rPh sb="19" eb="21">
      <t>ミマン</t>
    </rPh>
    <phoneticPr fontId="1"/>
  </si>
  <si>
    <t>ある程度影響が生じる。（目標達成度50%～80%未満）</t>
    <rPh sb="2" eb="4">
      <t>テイド</t>
    </rPh>
    <rPh sb="4" eb="6">
      <t>エイキョウ</t>
    </rPh>
    <rPh sb="7" eb="8">
      <t>ショウ</t>
    </rPh>
    <rPh sb="12" eb="17">
      <t>モクヒョウタッセイド</t>
    </rPh>
    <rPh sb="24" eb="26">
      <t>ミマン</t>
    </rPh>
    <phoneticPr fontId="1"/>
  </si>
  <si>
    <t>影響は軽微である。（目標達成度80%以上）</t>
    <rPh sb="0" eb="2">
      <t>エイキョウ</t>
    </rPh>
    <rPh sb="3" eb="5">
      <t>ケイビ</t>
    </rPh>
    <rPh sb="10" eb="12">
      <t>モクヒョウ</t>
    </rPh>
    <rPh sb="12" eb="15">
      <t>タッセイド</t>
    </rPh>
    <rPh sb="18" eb="20">
      <t>イジョウ</t>
    </rPh>
    <phoneticPr fontId="1"/>
  </si>
  <si>
    <t>影響は生じない（目標達成度100%）</t>
    <phoneticPr fontId="1"/>
  </si>
  <si>
    <t>Q4-1</t>
    <phoneticPr fontId="1"/>
  </si>
  <si>
    <t>（海外拠点での新製品立ち上げが遅れる、品質が安定せず生産性向上が滞る等）</t>
    <phoneticPr fontId="1"/>
  </si>
  <si>
    <t>＜AOTS記入欄＞</t>
    <rPh sb="5" eb="7">
      <t>キニュウ</t>
    </rPh>
    <rPh sb="7" eb="8">
      <t>ラン</t>
    </rPh>
    <phoneticPr fontId="1"/>
  </si>
  <si>
    <t>受領日</t>
    <rPh sb="0" eb="2">
      <t>ジュリョウ</t>
    </rPh>
    <rPh sb="2" eb="3">
      <t>ビ</t>
    </rPh>
    <phoneticPr fontId="1"/>
  </si>
  <si>
    <t>受領者</t>
    <rPh sb="0" eb="3">
      <t>ジュリョウシャ</t>
    </rPh>
    <phoneticPr fontId="1"/>
  </si>
  <si>
    <t xml:space="preserve"> 案件コード</t>
    <phoneticPr fontId="1"/>
  </si>
  <si>
    <t>種別</t>
    <rPh sb="0" eb="2">
      <t>シュベツ</t>
    </rPh>
    <phoneticPr fontId="1"/>
  </si>
  <si>
    <t>企業区分</t>
    <rPh sb="0" eb="2">
      <t>キギョウ</t>
    </rPh>
    <rPh sb="2" eb="4">
      <t>クブン</t>
    </rPh>
    <phoneticPr fontId="1"/>
  </si>
  <si>
    <t xml:space="preserve"> コースコード</t>
    <phoneticPr fontId="1"/>
  </si>
  <si>
    <t>言語</t>
    <rPh sb="0" eb="2">
      <t>ゲンゴ</t>
    </rPh>
    <phoneticPr fontId="1"/>
  </si>
  <si>
    <t>利用区分</t>
    <rPh sb="0" eb="4">
      <t>リヨウクブン</t>
    </rPh>
    <phoneticPr fontId="1"/>
  </si>
  <si>
    <t>AOTS研派業務202104</t>
    <rPh sb="4" eb="5">
      <t>ケン</t>
    </rPh>
    <rPh sb="5" eb="6">
      <t>ハ</t>
    </rPh>
    <rPh sb="6" eb="8">
      <t>ギョウム</t>
    </rPh>
    <phoneticPr fontId="1"/>
  </si>
  <si>
    <t>自社独自で海外研修を実施する。</t>
    <rPh sb="5" eb="9">
      <t>カイガイケンシュウ</t>
    </rPh>
    <phoneticPr fontId="1"/>
  </si>
  <si>
    <t>本制度を利用する場合と同じ研修内容、研修期間、講師、研修生人数で実施する。</t>
    <rPh sb="0" eb="1">
      <t>ホン</t>
    </rPh>
    <rPh sb="1" eb="3">
      <t>セイド</t>
    </rPh>
    <rPh sb="4" eb="6">
      <t>リヨウ</t>
    </rPh>
    <rPh sb="8" eb="10">
      <t>バアイ</t>
    </rPh>
    <rPh sb="11" eb="12">
      <t>オナ</t>
    </rPh>
    <rPh sb="13" eb="15">
      <t>ケンシュウ</t>
    </rPh>
    <rPh sb="15" eb="17">
      <t>ナイヨウ</t>
    </rPh>
    <rPh sb="18" eb="20">
      <t>ケンシュウ</t>
    </rPh>
    <rPh sb="20" eb="22">
      <t>キカン</t>
    </rPh>
    <rPh sb="23" eb="25">
      <t>コウシ</t>
    </rPh>
    <rPh sb="26" eb="29">
      <t>ケンシュウセイ</t>
    </rPh>
    <rPh sb="29" eb="31">
      <t>ニンズウ</t>
    </rPh>
    <rPh sb="32" eb="34">
      <t>ジッシ</t>
    </rPh>
    <phoneticPr fontId="1"/>
  </si>
  <si>
    <t>計画を変更して実施する。</t>
    <rPh sb="0" eb="2">
      <t>ケイカク</t>
    </rPh>
    <rPh sb="3" eb="5">
      <t>ヘンコウ</t>
    </rPh>
    <rPh sb="7" eb="9">
      <t>ジッシ</t>
    </rPh>
    <phoneticPr fontId="1"/>
  </si>
  <si>
    <t>基本情報</t>
    <rPh sb="0" eb="4">
      <t>キホンジョウホウ</t>
    </rPh>
    <phoneticPr fontId="1"/>
  </si>
  <si>
    <t>Q1.AOTSを知ったきっか</t>
    <phoneticPr fontId="1"/>
  </si>
  <si>
    <t>Q2本制度をご利用いただく理由についてお答えください。</t>
    <phoneticPr fontId="1"/>
  </si>
  <si>
    <t>Q3.本制度を利用しない（できない）場合、どのような代替措置・手段を取られますか。</t>
    <phoneticPr fontId="1"/>
  </si>
  <si>
    <t>Q3.自社独自の場合の追加質問</t>
    <rPh sb="3" eb="5">
      <t>ジシャ</t>
    </rPh>
    <rPh sb="5" eb="7">
      <t>ドクジ</t>
    </rPh>
    <rPh sb="8" eb="10">
      <t>バアイ</t>
    </rPh>
    <rPh sb="11" eb="13">
      <t>ツイカ</t>
    </rPh>
    <rPh sb="13" eb="15">
      <t>シツモン</t>
    </rPh>
    <phoneticPr fontId="1"/>
  </si>
  <si>
    <t>Q4.本制度を利用する場合と同等の受入研修ができないことにより想定される影響はどの程度でしょうか。</t>
    <phoneticPr fontId="1"/>
  </si>
  <si>
    <t>Q4.1.どのような影響が想定されるかご記入ください。</t>
    <phoneticPr fontId="1"/>
  </si>
  <si>
    <t>事業</t>
    <rPh sb="0" eb="2">
      <t>ジギョウ</t>
    </rPh>
    <phoneticPr fontId="23"/>
  </si>
  <si>
    <t>事業（小項目）</t>
    <rPh sb="0" eb="2">
      <t>ジギョウ</t>
    </rPh>
    <rPh sb="3" eb="4">
      <t>ショウ</t>
    </rPh>
    <rPh sb="4" eb="6">
      <t>コウモク</t>
    </rPh>
    <phoneticPr fontId="23"/>
  </si>
  <si>
    <t>型</t>
    <rPh sb="0" eb="1">
      <t>カタ</t>
    </rPh>
    <phoneticPr fontId="23"/>
  </si>
  <si>
    <t>実施形態</t>
    <rPh sb="0" eb="2">
      <t>ジッシ</t>
    </rPh>
    <rPh sb="2" eb="4">
      <t>ケイタイ</t>
    </rPh>
    <phoneticPr fontId="23"/>
  </si>
  <si>
    <t>実施国・都市</t>
    <rPh sb="0" eb="3">
      <t>ジッシコク</t>
    </rPh>
    <rPh sb="4" eb="6">
      <t>トシ</t>
    </rPh>
    <phoneticPr fontId="23"/>
  </si>
  <si>
    <t>過去に利用したことがある</t>
    <phoneticPr fontId="1"/>
  </si>
  <si>
    <t>国内他企業からの紹介</t>
    <phoneticPr fontId="1"/>
  </si>
  <si>
    <t>海外企業からの紹介</t>
    <phoneticPr fontId="1"/>
  </si>
  <si>
    <t>AOTS国内事業説明会</t>
    <phoneticPr fontId="1"/>
  </si>
  <si>
    <t>AOTS海外事業説明会</t>
    <phoneticPr fontId="1"/>
  </si>
  <si>
    <t xml:space="preserve">関係団体等からの紹介 </t>
    <phoneticPr fontId="1"/>
  </si>
  <si>
    <t>団体名</t>
    <rPh sb="0" eb="3">
      <t>ダンタイメイ</t>
    </rPh>
    <phoneticPr fontId="1"/>
  </si>
  <si>
    <t>その他</t>
    <phoneticPr fontId="1"/>
  </si>
  <si>
    <t>その他（）</t>
    <rPh sb="2" eb="3">
      <t>タ</t>
    </rPh>
    <phoneticPr fontId="1"/>
  </si>
  <si>
    <t>研修計画立案から実施においてAOTSのサポートを受けられるため</t>
    <phoneticPr fontId="1"/>
  </si>
  <si>
    <t>自社独自で海外研修を実施する。</t>
    <rPh sb="5" eb="7">
      <t>カイガイ</t>
    </rPh>
    <rPh sb="7" eb="9">
      <t>ケンシュウ</t>
    </rPh>
    <phoneticPr fontId="1"/>
  </si>
  <si>
    <t>本制度を利用する場合と同じ人数、研修内容、期間で実施する。</t>
    <phoneticPr fontId="1"/>
  </si>
  <si>
    <t>計画を変更して実施する</t>
    <rPh sb="0" eb="2">
      <t>ケイカク</t>
    </rPh>
    <rPh sb="3" eb="5">
      <t>ヘンコウ</t>
    </rPh>
    <rPh sb="7" eb="9">
      <t>ジッシ</t>
    </rPh>
    <phoneticPr fontId="1"/>
  </si>
  <si>
    <t>講師派遣はせずオンラインで実施する。</t>
    <phoneticPr fontId="23"/>
  </si>
  <si>
    <t>期間を短縮する。</t>
    <rPh sb="0" eb="2">
      <t>キカン</t>
    </rPh>
    <rPh sb="3" eb="5">
      <t>タンシュク</t>
    </rPh>
    <phoneticPr fontId="1"/>
  </si>
  <si>
    <t>研修生人数を減らす。</t>
    <rPh sb="0" eb="3">
      <t>ケンシュウセイ</t>
    </rPh>
    <rPh sb="3" eb="5">
      <t>ニンズウ</t>
    </rPh>
    <rPh sb="6" eb="7">
      <t>ヘ</t>
    </rPh>
    <phoneticPr fontId="1"/>
  </si>
  <si>
    <t>その他</t>
    <rPh sb="2" eb="3">
      <t>ホカ</t>
    </rPh>
    <phoneticPr fontId="1"/>
  </si>
  <si>
    <t>その他（）</t>
    <rPh sb="2" eb="3">
      <t>ホカ</t>
    </rPh>
    <phoneticPr fontId="1"/>
  </si>
  <si>
    <t>【機２】</t>
    <phoneticPr fontId="44"/>
  </si>
  <si>
    <t>番号</t>
    <rPh sb="0" eb="2">
      <t>バンゴウ</t>
    </rPh>
    <phoneticPr fontId="1"/>
  </si>
  <si>
    <t>種類</t>
    <rPh sb="0" eb="2">
      <t>シュルイ</t>
    </rPh>
    <phoneticPr fontId="1"/>
  </si>
  <si>
    <t>申請企業</t>
    <rPh sb="0" eb="2">
      <t>シンセイ</t>
    </rPh>
    <rPh sb="2" eb="4">
      <t>キギョウ</t>
    </rPh>
    <phoneticPr fontId="1"/>
  </si>
  <si>
    <t>申請企業事業内容</t>
    <rPh sb="0" eb="2">
      <t>シンセイ</t>
    </rPh>
    <rPh sb="2" eb="4">
      <t>キギョウ</t>
    </rPh>
    <rPh sb="4" eb="6">
      <t>ジギョウ</t>
    </rPh>
    <rPh sb="6" eb="8">
      <t>ナイヨウ</t>
    </rPh>
    <phoneticPr fontId="1"/>
  </si>
  <si>
    <t>対象国</t>
    <rPh sb="0" eb="3">
      <t>タイショウコク</t>
    </rPh>
    <phoneticPr fontId="1"/>
  </si>
  <si>
    <t>研修実施国・都市</t>
    <rPh sb="0" eb="2">
      <t>ケンシュウ</t>
    </rPh>
    <rPh sb="2" eb="5">
      <t>ジッシコク</t>
    </rPh>
    <rPh sb="6" eb="8">
      <t>トシ</t>
    </rPh>
    <phoneticPr fontId="1"/>
  </si>
  <si>
    <t>海外協力機関</t>
    <rPh sb="0" eb="2">
      <t>カイガイ</t>
    </rPh>
    <rPh sb="2" eb="6">
      <t>キョウリョクキカン</t>
    </rPh>
    <phoneticPr fontId="1"/>
  </si>
  <si>
    <t>研修生人数</t>
    <rPh sb="0" eb="3">
      <t>ケンシュウセイ</t>
    </rPh>
    <rPh sb="3" eb="5">
      <t>ニンズウ</t>
    </rPh>
    <phoneticPr fontId="1"/>
  </si>
  <si>
    <t>研修期間</t>
    <rPh sb="0" eb="2">
      <t>ケンシュウ</t>
    </rPh>
    <rPh sb="2" eb="4">
      <t>ゼンキカン</t>
    </rPh>
    <phoneticPr fontId="1"/>
  </si>
  <si>
    <t>研修タイトル</t>
    <rPh sb="0" eb="2">
      <t>ケンシュウ</t>
    </rPh>
    <phoneticPr fontId="1"/>
  </si>
  <si>
    <t>研修目的・内容</t>
    <rPh sb="0" eb="2">
      <t>ケンシュウ</t>
    </rPh>
    <rPh sb="2" eb="4">
      <t>モクテキ</t>
    </rPh>
    <rPh sb="5" eb="7">
      <t>ナイヨウ</t>
    </rPh>
    <phoneticPr fontId="1"/>
  </si>
  <si>
    <t>貴協会の規定の基づき、下記の通り海外研修を実施いたしたく申請します。</t>
    <rPh sb="0" eb="1">
      <t>キ</t>
    </rPh>
    <rPh sb="1" eb="3">
      <t>キョウカイ</t>
    </rPh>
    <rPh sb="4" eb="6">
      <t>キテイ</t>
    </rPh>
    <rPh sb="7" eb="8">
      <t>モト</t>
    </rPh>
    <rPh sb="11" eb="13">
      <t>カキ</t>
    </rPh>
    <rPh sb="14" eb="15">
      <t>トオ</t>
    </rPh>
    <rPh sb="16" eb="18">
      <t>カイガイ</t>
    </rPh>
    <rPh sb="18" eb="20">
      <t>ケンシュウ</t>
    </rPh>
    <rPh sb="21" eb="23">
      <t>ジッシ</t>
    </rPh>
    <rPh sb="28" eb="30">
      <t>シンセイ</t>
    </rPh>
    <phoneticPr fontId="1"/>
  </si>
  <si>
    <t>当社と海外協力機関との間に予め締結されている有償の技術役務提供契約がない。または、有償の技術役務提供契約はあるが、本研修費用は当該契約により海外協力機関に請求する金額には含まれない。</t>
    <phoneticPr fontId="1"/>
  </si>
  <si>
    <t>制度で定められた経費の負担に同意する。</t>
    <phoneticPr fontId="1"/>
  </si>
  <si>
    <t>研修技術が、外国為替及び外国貿易法（外為法）に抵触しない。また、外為法で規制されている技術に該当する場合は、経済産業省が発行する役務取引許可を取得している。</t>
    <phoneticPr fontId="1"/>
  </si>
  <si>
    <t>国等からの補助金交付等停止措置を、現在受けていない。</t>
    <phoneticPr fontId="1"/>
  </si>
  <si>
    <t>AOTSにおける個人情報の取り扱いについて、当社、海外協力機関が同意している。</t>
    <phoneticPr fontId="1"/>
  </si>
  <si>
    <t>本申請については、以下の内容を確認していることを申し添えます。</t>
    <phoneticPr fontId="1"/>
  </si>
  <si>
    <t>派遣講師および管理員が同意する「About the Handling of Personal Information Concerning Trainees（個人情報の取り扱いに関する同意書）」に記載されている利用目的を理解し、その利用を了承する。</t>
    <phoneticPr fontId="1"/>
  </si>
  <si>
    <t>IBAN CODE</t>
    <phoneticPr fontId="1"/>
  </si>
  <si>
    <t>宿泊先住所</t>
    <rPh sb="0" eb="2">
      <t>シュクハク</t>
    </rPh>
    <rPh sb="2" eb="3">
      <t>サキ</t>
    </rPh>
    <rPh sb="3" eb="5">
      <t>ジュウショ</t>
    </rPh>
    <phoneticPr fontId="1"/>
  </si>
  <si>
    <t>海外協力機関名</t>
    <rPh sb="0" eb="2">
      <t>カイガイ</t>
    </rPh>
    <rPh sb="2" eb="4">
      <t>キョウリョク</t>
    </rPh>
    <rPh sb="4" eb="6">
      <t>キカン</t>
    </rPh>
    <rPh sb="6" eb="7">
      <t>メイ</t>
    </rPh>
    <phoneticPr fontId="1"/>
  </si>
  <si>
    <t>TEL(海外でつながる携帯）</t>
    <rPh sb="4" eb="6">
      <t>カイガイ</t>
    </rPh>
    <rPh sb="11" eb="13">
      <t>ケイタイ</t>
    </rPh>
    <phoneticPr fontId="1"/>
  </si>
  <si>
    <t>出張者</t>
    <rPh sb="0" eb="3">
      <t>シュッチョウシャ</t>
    </rPh>
    <phoneticPr fontId="1"/>
  </si>
  <si>
    <t>実施国・都市</t>
    <rPh sb="0" eb="2">
      <t>ジッシ</t>
    </rPh>
    <rPh sb="2" eb="3">
      <t>コク</t>
    </rPh>
    <rPh sb="4" eb="6">
      <t>トシ</t>
    </rPh>
    <phoneticPr fontId="1"/>
  </si>
  <si>
    <t>研修情報</t>
    <rPh sb="0" eb="2">
      <t>ケンシュウ</t>
    </rPh>
    <rPh sb="2" eb="4">
      <t>ジョウホウ</t>
    </rPh>
    <phoneticPr fontId="1"/>
  </si>
  <si>
    <t>成田発（11:00）→クアラルンプール着（16:00）（JL001）</t>
    <rPh sb="0" eb="2">
      <t>ナリタ</t>
    </rPh>
    <rPh sb="2" eb="3">
      <t>ハツ</t>
    </rPh>
    <rPh sb="19" eb="20">
      <t>チャク</t>
    </rPh>
    <phoneticPr fontId="1"/>
  </si>
  <si>
    <t>研修1日目</t>
    <rPh sb="0" eb="2">
      <t>ケンシュウ</t>
    </rPh>
    <rPh sb="3" eb="4">
      <t>ニチ</t>
    </rPh>
    <rPh sb="4" eb="5">
      <t>メ</t>
    </rPh>
    <phoneticPr fontId="1"/>
  </si>
  <si>
    <t>研修2日目</t>
    <rPh sb="0" eb="2">
      <t>ケンシュウ</t>
    </rPh>
    <rPh sb="3" eb="4">
      <t>ニチ</t>
    </rPh>
    <rPh sb="4" eb="5">
      <t>メ</t>
    </rPh>
    <phoneticPr fontId="1"/>
  </si>
  <si>
    <t>研修3日目</t>
    <rPh sb="0" eb="2">
      <t>ケンシュウ</t>
    </rPh>
    <rPh sb="3" eb="4">
      <t>ニチ</t>
    </rPh>
    <rPh sb="4" eb="5">
      <t>メ</t>
    </rPh>
    <phoneticPr fontId="1"/>
  </si>
  <si>
    <t>休み</t>
    <rPh sb="0" eb="1">
      <t>ヤス</t>
    </rPh>
    <phoneticPr fontId="1"/>
  </si>
  <si>
    <t>研修4日目</t>
    <rPh sb="0" eb="2">
      <t>ケンシュウ</t>
    </rPh>
    <rPh sb="3" eb="4">
      <t>ニチ</t>
    </rPh>
    <rPh sb="4" eb="5">
      <t>メ</t>
    </rPh>
    <phoneticPr fontId="1"/>
  </si>
  <si>
    <t>研修5日目</t>
    <rPh sb="0" eb="2">
      <t>ケンシュウ</t>
    </rPh>
    <rPh sb="3" eb="4">
      <t>ニチ</t>
    </rPh>
    <rPh sb="4" eb="5">
      <t>メ</t>
    </rPh>
    <phoneticPr fontId="1"/>
  </si>
  <si>
    <t>研修6日目</t>
    <rPh sb="0" eb="2">
      <t>ケンシュウ</t>
    </rPh>
    <rPh sb="3" eb="4">
      <t>ニチ</t>
    </rPh>
    <rPh sb="4" eb="5">
      <t>メ</t>
    </rPh>
    <phoneticPr fontId="1"/>
  </si>
  <si>
    <t>クアラルンプール発（11:30）→成田着（17:00）（JL100)</t>
    <phoneticPr fontId="1"/>
  </si>
  <si>
    <t>審査日</t>
    <rPh sb="0" eb="3">
      <t>シンサビ</t>
    </rPh>
    <phoneticPr fontId="1"/>
  </si>
  <si>
    <t>AOTS海外研修書式一覧</t>
    <rPh sb="4" eb="6">
      <t>カイガイ</t>
    </rPh>
    <rPh sb="6" eb="8">
      <t>ケンシュウ</t>
    </rPh>
    <rPh sb="8" eb="10">
      <t>ショシキ</t>
    </rPh>
    <rPh sb="10" eb="12">
      <t>イチラン</t>
    </rPh>
    <phoneticPr fontId="1"/>
  </si>
  <si>
    <t>（三国型実務）日程案</t>
    <rPh sb="1" eb="3">
      <t>サンゴク</t>
    </rPh>
    <rPh sb="3" eb="4">
      <t>ガタ</t>
    </rPh>
    <rPh sb="4" eb="6">
      <t>ジツム</t>
    </rPh>
    <rPh sb="7" eb="9">
      <t>ニッテイ</t>
    </rPh>
    <rPh sb="9" eb="10">
      <t>アン</t>
    </rPh>
    <phoneticPr fontId="1"/>
  </si>
  <si>
    <t>（三国型実務）実績日程表</t>
    <phoneticPr fontId="1"/>
  </si>
  <si>
    <t>緊急連絡先</t>
    <rPh sb="0" eb="5">
      <t>キンキュウレンラクサキ</t>
    </rPh>
    <phoneticPr fontId="1"/>
  </si>
  <si>
    <t>海外協力機関</t>
    <rPh sb="0" eb="6">
      <t>カイガイキョウリョクキカン</t>
    </rPh>
    <phoneticPr fontId="1"/>
  </si>
  <si>
    <t>申請機関</t>
    <rPh sb="0" eb="2">
      <t>シンセイ</t>
    </rPh>
    <rPh sb="2" eb="4">
      <t>キカン</t>
    </rPh>
    <phoneticPr fontId="1"/>
  </si>
  <si>
    <t>担当者TEL（携帯）</t>
    <rPh sb="0" eb="3">
      <t>タントウシャ</t>
    </rPh>
    <rPh sb="7" eb="9">
      <t>ケイタイ</t>
    </rPh>
    <phoneticPr fontId="1"/>
  </si>
  <si>
    <t>担当者Email</t>
    <rPh sb="0" eb="3">
      <t>タントウシャ</t>
    </rPh>
    <phoneticPr fontId="1"/>
  </si>
  <si>
    <t>Email</t>
    <phoneticPr fontId="1"/>
  </si>
  <si>
    <t>通常/第三国</t>
    <rPh sb="0" eb="2">
      <t>ツウジョウ</t>
    </rPh>
    <rPh sb="3" eb="4">
      <t>ダイ</t>
    </rPh>
    <rPh sb="4" eb="6">
      <t>サンゴク</t>
    </rPh>
    <phoneticPr fontId="1"/>
  </si>
  <si>
    <t>第三国実務</t>
    <rPh sb="0" eb="1">
      <t>ダイ</t>
    </rPh>
    <rPh sb="1" eb="3">
      <t>サンゴク</t>
    </rPh>
    <rPh sb="3" eb="5">
      <t>ジツム</t>
    </rPh>
    <phoneticPr fontId="1"/>
  </si>
  <si>
    <t>海外研修日程案</t>
    <phoneticPr fontId="1"/>
  </si>
  <si>
    <t>インドネシア</t>
    <phoneticPr fontId="1"/>
  </si>
  <si>
    <t>日本語</t>
    <rPh sb="0" eb="3">
      <t>ニホンゴ</t>
    </rPh>
    <phoneticPr fontId="1"/>
  </si>
  <si>
    <t>Kaigai Kenshu Inc.</t>
    <phoneticPr fontId="1"/>
  </si>
  <si>
    <t>海外協力機関があるため</t>
    <rPh sb="0" eb="6">
      <t>カイガイキョウリョクキカン</t>
    </rPh>
    <phoneticPr fontId="1"/>
  </si>
  <si>
    <t>Production Management Training for Leaders at a Manufacutruing Site</t>
    <phoneticPr fontId="1"/>
  </si>
  <si>
    <t>現場リーダーのための生産管理研修</t>
    <phoneticPr fontId="1"/>
  </si>
  <si>
    <t>1. 生産管理の必要性
2. 生産管理の概要
3. 生産計画の作り方</t>
    <phoneticPr fontId="1"/>
  </si>
  <si>
    <t>1. 生産管理の目的・必要性を理解すること
2. 生産計画の立案ポイントが理解できること
3. 自分の職場の工数、標準時間を算出できること</t>
    <rPh sb="8" eb="10">
      <t>モクテキ</t>
    </rPh>
    <rPh sb="15" eb="17">
      <t>リカイ</t>
    </rPh>
    <rPh sb="30" eb="32">
      <t>リツアン</t>
    </rPh>
    <rPh sb="37" eb="39">
      <t>リカイ</t>
    </rPh>
    <rPh sb="48" eb="50">
      <t>ジブン</t>
    </rPh>
    <rPh sb="51" eb="53">
      <t>ショクバ</t>
    </rPh>
    <rPh sb="54" eb="56">
      <t>コウスウ</t>
    </rPh>
    <rPh sb="57" eb="59">
      <t>ヒョウジュン</t>
    </rPh>
    <rPh sb="59" eb="61">
      <t>ジカン</t>
    </rPh>
    <rPh sb="62" eb="64">
      <t>サンシュツ</t>
    </rPh>
    <phoneticPr fontId="1"/>
  </si>
  <si>
    <t>納期遅れ、品質不良などの製造工程における課題の原因の一つに、各職場における計画的な生産に対する意識の低さが挙げられている。そこで、現場リーダーに対して生産管理の必要性を理解してさせ、生産計画作成における基本的な考え方を習得させる。</t>
    <rPh sb="0" eb="3">
      <t>ノウキオク</t>
    </rPh>
    <rPh sb="5" eb="9">
      <t>ヒンシツフリョウ</t>
    </rPh>
    <rPh sb="12" eb="16">
      <t>セイゾウコウテイ</t>
    </rPh>
    <rPh sb="20" eb="22">
      <t>カダイ</t>
    </rPh>
    <rPh sb="23" eb="25">
      <t>ゲンイン</t>
    </rPh>
    <rPh sb="26" eb="27">
      <t>ヒト</t>
    </rPh>
    <rPh sb="30" eb="31">
      <t>カク</t>
    </rPh>
    <rPh sb="31" eb="33">
      <t>ショクバ</t>
    </rPh>
    <rPh sb="50" eb="51">
      <t>ヒク</t>
    </rPh>
    <rPh sb="53" eb="54">
      <t>ア</t>
    </rPh>
    <rPh sb="72" eb="73">
      <t>タイ</t>
    </rPh>
    <rPh sb="75" eb="79">
      <t>セイサンカンリ</t>
    </rPh>
    <rPh sb="80" eb="83">
      <t>ヒツヨウセイ</t>
    </rPh>
    <rPh sb="84" eb="86">
      <t>リカイ</t>
    </rPh>
    <rPh sb="91" eb="95">
      <t>セイサンケイカク</t>
    </rPh>
    <rPh sb="95" eb="97">
      <t>サクセイ</t>
    </rPh>
    <rPh sb="101" eb="104">
      <t>キホンテキ</t>
    </rPh>
    <rPh sb="105" eb="106">
      <t>カンガ</t>
    </rPh>
    <rPh sb="107" eb="108">
      <t>カタ</t>
    </rPh>
    <rPh sb="109" eb="111">
      <t>シュウトク</t>
    </rPh>
    <phoneticPr fontId="1"/>
  </si>
  <si>
    <t>各職場のリーダークラスを選出</t>
    <rPh sb="0" eb="3">
      <t>カクショクバ</t>
    </rPh>
    <rPh sb="12" eb="14">
      <t>センシュツ</t>
    </rPh>
    <phoneticPr fontId="1"/>
  </si>
  <si>
    <t>高橋良夫</t>
    <rPh sb="0" eb="2">
      <t>タカハシ</t>
    </rPh>
    <rPh sb="2" eb="4">
      <t>ヨシオ</t>
    </rPh>
    <phoneticPr fontId="1"/>
  </si>
  <si>
    <t>Setiawan</t>
    <phoneticPr fontId="1"/>
  </si>
  <si>
    <t>佐藤和男</t>
    <rPh sb="2" eb="4">
      <t>カズオ</t>
    </rPh>
    <phoneticPr fontId="1"/>
  </si>
  <si>
    <t>Hidayat</t>
  </si>
  <si>
    <t>Hidayat</t>
    <phoneticPr fontId="1"/>
  </si>
  <si>
    <t>（9:00-9:30）</t>
    <phoneticPr fontId="1"/>
  </si>
  <si>
    <t>組立工程における作業分析演習
（14:30-16:00）</t>
    <phoneticPr fontId="1"/>
  </si>
  <si>
    <t>動作分析の方法について
（13:00－14:30）</t>
    <phoneticPr fontId="1"/>
  </si>
  <si>
    <t>動作改善と作業改善
（14:30－16:00）</t>
    <phoneticPr fontId="1"/>
  </si>
  <si>
    <t>（16:00-16:30）</t>
    <phoneticPr fontId="1"/>
  </si>
  <si>
    <t>閉講式</t>
    <rPh sb="0" eb="2">
      <t>ヘイコウ</t>
    </rPh>
    <rPh sb="2" eb="3">
      <t>シキ</t>
    </rPh>
    <phoneticPr fontId="1"/>
  </si>
  <si>
    <t>日本の生産経営と現場改善(2)</t>
    <rPh sb="0" eb="2">
      <t>ニホン</t>
    </rPh>
    <rPh sb="3" eb="7">
      <t>セイサンケイエイ</t>
    </rPh>
    <rPh sb="8" eb="10">
      <t>ゲンバ</t>
    </rPh>
    <rPh sb="10" eb="12">
      <t>カイゼン</t>
    </rPh>
    <phoneticPr fontId="1"/>
  </si>
  <si>
    <t>日本の生産経営と現場改善(1)
(13:00-14:30)</t>
    <phoneticPr fontId="1"/>
  </si>
  <si>
    <t>研修成果等について、当年度や経年後にAOTSが実施するアンケート、調査等の要請に応じる。</t>
    <phoneticPr fontId="1"/>
  </si>
  <si>
    <t>所属する企業・組織・期間および職位</t>
    <rPh sb="0" eb="2">
      <t>ショゾク</t>
    </rPh>
    <rPh sb="4" eb="6">
      <t>キギョウ</t>
    </rPh>
    <rPh sb="7" eb="9">
      <t>ソシキ</t>
    </rPh>
    <rPh sb="10" eb="12">
      <t>キカン</t>
    </rPh>
    <rPh sb="15" eb="17">
      <t>ショクイ</t>
    </rPh>
    <phoneticPr fontId="1"/>
  </si>
  <si>
    <t>当該分野経験年数（年）</t>
    <rPh sb="0" eb="2">
      <t>トウガイ</t>
    </rPh>
    <rPh sb="2" eb="4">
      <t>ブンヤ</t>
    </rPh>
    <rPh sb="4" eb="6">
      <t>ケイケン</t>
    </rPh>
    <rPh sb="6" eb="8">
      <t>ネンスウ</t>
    </rPh>
    <rPh sb="9" eb="10">
      <t>ネン</t>
    </rPh>
    <phoneticPr fontId="1"/>
  </si>
  <si>
    <t>講師名</t>
    <rPh sb="0" eb="3">
      <t>コウシメイ</t>
    </rPh>
    <phoneticPr fontId="1"/>
  </si>
  <si>
    <t>年</t>
    <rPh sb="0" eb="1">
      <t>ネン</t>
    </rPh>
    <phoneticPr fontId="1"/>
  </si>
  <si>
    <t>名</t>
    <rPh sb="0" eb="1">
      <t>メイ</t>
    </rPh>
    <phoneticPr fontId="1"/>
  </si>
  <si>
    <t>千円</t>
    <rPh sb="0" eb="2">
      <t>センエン</t>
    </rPh>
    <phoneticPr fontId="1"/>
  </si>
  <si>
    <t>％</t>
    <phoneticPr fontId="1"/>
  </si>
  <si>
    <t>AOTS25-〇－〇〇</t>
    <phoneticPr fontId="1"/>
  </si>
  <si>
    <t xml:space="preserve"> 吉田泰彦</t>
    <phoneticPr fontId="1"/>
  </si>
  <si>
    <t>XXXX年XX月</t>
    <rPh sb="4" eb="5">
      <t>ネン</t>
    </rPh>
    <rPh sb="7" eb="8">
      <t>ガツ</t>
    </rPh>
    <phoneticPr fontId="1"/>
  </si>
  <si>
    <t>講師の勤務先</t>
    <rPh sb="0" eb="2">
      <t>コウシ</t>
    </rPh>
    <rPh sb="3" eb="6">
      <t>キンムサキ</t>
    </rPh>
    <phoneticPr fontId="1"/>
  </si>
  <si>
    <t>開発途上国・地域</t>
    <rPh sb="0" eb="5">
      <t>カイハツトジョウコク</t>
    </rPh>
    <rPh sb="6" eb="8">
      <t>チイキ</t>
    </rPh>
    <phoneticPr fontId="1"/>
  </si>
  <si>
    <t>上記以外</t>
    <rPh sb="0" eb="4">
      <t>ジョウキイガイ</t>
    </rPh>
    <phoneticPr fontId="1"/>
  </si>
  <si>
    <t>講師謝金単価（税抜）</t>
    <rPh sb="0" eb="4">
      <t>コウシシャキン</t>
    </rPh>
    <rPh sb="4" eb="6">
      <t>タンカ</t>
    </rPh>
    <rPh sb="7" eb="9">
      <t>ゼイヌキ</t>
    </rPh>
    <phoneticPr fontId="1"/>
  </si>
  <si>
    <t>職歴（年は西暦で表記）</t>
    <rPh sb="0" eb="2">
      <t>ショクレキ</t>
    </rPh>
    <phoneticPr fontId="1"/>
  </si>
  <si>
    <t>当該言語での通訳歴（年は西暦で表記）</t>
    <rPh sb="0" eb="2">
      <t>トウガイ</t>
    </rPh>
    <rPh sb="2" eb="4">
      <t>ゲンゴ</t>
    </rPh>
    <rPh sb="6" eb="8">
      <t>ツウヤク</t>
    </rPh>
    <rPh sb="8" eb="9">
      <t>レキ</t>
    </rPh>
    <phoneticPr fontId="1"/>
  </si>
  <si>
    <t>当該言語学習歴（含海外）（年は西暦で表記）</t>
    <rPh sb="0" eb="2">
      <t>トウガイ</t>
    </rPh>
    <rPh sb="2" eb="4">
      <t>ゲンゴ</t>
    </rPh>
    <rPh sb="4" eb="6">
      <t>ガクシュウ</t>
    </rPh>
    <rPh sb="6" eb="7">
      <t>レキ</t>
    </rPh>
    <rPh sb="8" eb="9">
      <t>フク</t>
    </rPh>
    <rPh sb="9" eb="11">
      <t>カイガイ</t>
    </rPh>
    <phoneticPr fontId="1"/>
  </si>
  <si>
    <t>特記事項（通訳として適任であることを示す実績等をご入力ください。）</t>
    <rPh sb="0" eb="2">
      <t>トッキ</t>
    </rPh>
    <rPh sb="2" eb="4">
      <t>ジコウ</t>
    </rPh>
    <rPh sb="5" eb="7">
      <t>ツウヤク</t>
    </rPh>
    <rPh sb="10" eb="12">
      <t>テキニン</t>
    </rPh>
    <rPh sb="18" eb="19">
      <t>シメ</t>
    </rPh>
    <rPh sb="20" eb="22">
      <t>ジッセキ</t>
    </rPh>
    <rPh sb="22" eb="23">
      <t>ナド</t>
    </rPh>
    <rPh sb="25" eb="27">
      <t>ニュウリョク</t>
    </rPh>
    <phoneticPr fontId="1"/>
  </si>
  <si>
    <t>職歴（含海外）（年は西暦で表記）</t>
    <rPh sb="0" eb="2">
      <t>ショクレキ</t>
    </rPh>
    <rPh sb="3" eb="4">
      <t>フク</t>
    </rPh>
    <rPh sb="4" eb="6">
      <t>カイガイ</t>
    </rPh>
    <phoneticPr fontId="1"/>
  </si>
  <si>
    <t>1）国内（年は西暦で表記）</t>
    <rPh sb="2" eb="4">
      <t>コクナイ</t>
    </rPh>
    <phoneticPr fontId="1"/>
  </si>
  <si>
    <t>2）海外（年は西暦で表記）</t>
    <rPh sb="2" eb="4">
      <t>カイガイ</t>
    </rPh>
    <phoneticPr fontId="1"/>
  </si>
  <si>
    <t>工場等視察費</t>
    <rPh sb="0" eb="2">
      <t>コウジョウ</t>
    </rPh>
    <rPh sb="2" eb="3">
      <t>トウ</t>
    </rPh>
    <rPh sb="3" eb="5">
      <t>シサツ</t>
    </rPh>
    <rPh sb="5" eb="6">
      <t>ヒ</t>
    </rPh>
    <phoneticPr fontId="1"/>
  </si>
  <si>
    <t>委託・外注費</t>
    <rPh sb="0" eb="2">
      <t>イタク</t>
    </rPh>
    <rPh sb="3" eb="6">
      <t>ガイチュウヒ</t>
    </rPh>
    <phoneticPr fontId="1"/>
  </si>
  <si>
    <t>機材調達・環境等整備費</t>
    <rPh sb="0" eb="2">
      <t>キザイ</t>
    </rPh>
    <rPh sb="2" eb="4">
      <t>チョウタツ</t>
    </rPh>
    <rPh sb="5" eb="7">
      <t>カンキョウ</t>
    </rPh>
    <rPh sb="7" eb="8">
      <t>トウ</t>
    </rPh>
    <rPh sb="8" eb="10">
      <t>セイビ</t>
    </rPh>
    <rPh sb="10" eb="11">
      <t>ヒ</t>
    </rPh>
    <phoneticPr fontId="1"/>
  </si>
  <si>
    <t>イ．旅費</t>
    <phoneticPr fontId="1"/>
  </si>
  <si>
    <t>ロ．消耗品費</t>
    <phoneticPr fontId="1"/>
  </si>
  <si>
    <t>ハ．印刷製本費</t>
    <phoneticPr fontId="1"/>
  </si>
  <si>
    <t>ニ．補助員人件費</t>
    <phoneticPr fontId="1"/>
  </si>
  <si>
    <t>ホ．その他諸経費</t>
    <phoneticPr fontId="1"/>
  </si>
  <si>
    <t>対象となる研修生は、研修を修了（実研修日数の３分の2以上に出席）したものに限ります。</t>
    <rPh sb="0" eb="2">
      <t>タイショウ</t>
    </rPh>
    <rPh sb="5" eb="8">
      <t>ケンシュウセイ</t>
    </rPh>
    <rPh sb="10" eb="12">
      <t>ケンシュウ</t>
    </rPh>
    <rPh sb="13" eb="15">
      <t>シュウリョウ</t>
    </rPh>
    <rPh sb="37" eb="38">
      <t>カギ</t>
    </rPh>
    <phoneticPr fontId="1"/>
  </si>
  <si>
    <r>
      <t xml:space="preserve">金額
</t>
    </r>
    <r>
      <rPr>
        <sz val="9"/>
        <color theme="1"/>
        <rFont val="ＭＳ Ｐゴシック"/>
        <family val="3"/>
        <charset val="128"/>
        <scheme val="minor"/>
      </rPr>
      <t>（その他通貨）</t>
    </r>
    <rPh sb="0" eb="2">
      <t>キンガク</t>
    </rPh>
    <rPh sb="6" eb="7">
      <t>ホカ</t>
    </rPh>
    <rPh sb="7" eb="9">
      <t>ツウカ</t>
    </rPh>
    <phoneticPr fontId="1"/>
  </si>
  <si>
    <r>
      <t xml:space="preserve">金額
</t>
    </r>
    <r>
      <rPr>
        <sz val="9"/>
        <color theme="1"/>
        <rFont val="ＭＳ Ｐゴシック"/>
        <family val="3"/>
        <charset val="128"/>
        <scheme val="minor"/>
      </rPr>
      <t>（日本円）</t>
    </r>
    <rPh sb="0" eb="2">
      <t>キンガク</t>
    </rPh>
    <rPh sb="4" eb="6">
      <t>ニホン</t>
    </rPh>
    <rPh sb="6" eb="7">
      <t>エン</t>
    </rPh>
    <phoneticPr fontId="1"/>
  </si>
  <si>
    <r>
      <t xml:space="preserve">金額
</t>
    </r>
    <r>
      <rPr>
        <sz val="9"/>
        <color theme="1"/>
        <rFont val="ＭＳ Ｐゴシック"/>
        <family val="3"/>
        <charset val="128"/>
        <scheme val="minor"/>
      </rPr>
      <t>（現地通貨）</t>
    </r>
    <rPh sb="0" eb="2">
      <t>キンガク</t>
    </rPh>
    <rPh sb="4" eb="8">
      <t>ゲンチツウカ</t>
    </rPh>
    <phoneticPr fontId="1"/>
  </si>
  <si>
    <r>
      <t xml:space="preserve">金額
</t>
    </r>
    <r>
      <rPr>
        <sz val="9"/>
        <color theme="1"/>
        <rFont val="ＭＳ Ｐゴシック"/>
        <family val="3"/>
        <charset val="128"/>
        <scheme val="minor"/>
      </rPr>
      <t>（米ドル）</t>
    </r>
    <rPh sb="0" eb="2">
      <t>キンガク</t>
    </rPh>
    <rPh sb="4" eb="5">
      <t>ベイ</t>
    </rPh>
    <phoneticPr fontId="1"/>
  </si>
  <si>
    <t>12/5 〇〇講師原稿料 4400円×10枚</t>
    <rPh sb="7" eb="9">
      <t>コウシ</t>
    </rPh>
    <rPh sb="9" eb="12">
      <t>ゲンコウリョウ</t>
    </rPh>
    <rPh sb="17" eb="18">
      <t>エン</t>
    </rPh>
    <rPh sb="21" eb="22">
      <t>マイ</t>
    </rPh>
    <phoneticPr fontId="1"/>
  </si>
  <si>
    <t>工場等視察費（旅費）</t>
    <rPh sb="2" eb="3">
      <t>トウ</t>
    </rPh>
    <rPh sb="7" eb="9">
      <t>リョヒ</t>
    </rPh>
    <phoneticPr fontId="1"/>
  </si>
  <si>
    <t>工場等視察費（謝金）</t>
    <rPh sb="2" eb="3">
      <t>トウ</t>
    </rPh>
    <rPh sb="7" eb="9">
      <t>シャキン</t>
    </rPh>
    <phoneticPr fontId="1"/>
  </si>
  <si>
    <t>工場等視察費（その他諸経費）</t>
    <rPh sb="2" eb="3">
      <t>トウ</t>
    </rPh>
    <rPh sb="9" eb="10">
      <t>タ</t>
    </rPh>
    <rPh sb="10" eb="13">
      <t>ショケイヒ</t>
    </rPh>
    <phoneticPr fontId="1"/>
  </si>
  <si>
    <t>教材費（謝金）</t>
    <rPh sb="4" eb="6">
      <t>シャキン</t>
    </rPh>
    <phoneticPr fontId="1"/>
  </si>
  <si>
    <t>教材費（印刷製本費）</t>
    <phoneticPr fontId="1"/>
  </si>
  <si>
    <t>教材費（消耗品費）</t>
    <phoneticPr fontId="1"/>
  </si>
  <si>
    <t>教材費（その他諸経費）</t>
    <rPh sb="6" eb="10">
      <t>タショケイヒ</t>
    </rPh>
    <phoneticPr fontId="1"/>
  </si>
  <si>
    <t>教材費（委託・外注費）</t>
    <phoneticPr fontId="1"/>
  </si>
  <si>
    <t>機材調達・環境等整備費（備品費、借料及び損料）</t>
    <phoneticPr fontId="1"/>
  </si>
  <si>
    <t>機材調達・環境等整備費（その他諸経費）</t>
    <phoneticPr fontId="1"/>
  </si>
  <si>
    <t>資機材費（備品費、借料及び損料）</t>
    <rPh sb="0" eb="3">
      <t>シキザイ</t>
    </rPh>
    <rPh sb="3" eb="4">
      <t>ヒ</t>
    </rPh>
    <rPh sb="5" eb="8">
      <t>ビヒンヒ</t>
    </rPh>
    <rPh sb="9" eb="11">
      <t>シャクリョウ</t>
    </rPh>
    <rPh sb="11" eb="12">
      <t>オヨ</t>
    </rPh>
    <rPh sb="13" eb="15">
      <t>ソンリョウ</t>
    </rPh>
    <phoneticPr fontId="1"/>
  </si>
  <si>
    <t>資機材費（その他諸経費）</t>
    <rPh sb="0" eb="3">
      <t>シキザイ</t>
    </rPh>
    <rPh sb="3" eb="4">
      <t>ヒ</t>
    </rPh>
    <rPh sb="7" eb="8">
      <t>タ</t>
    </rPh>
    <rPh sb="8" eb="11">
      <t>ショケイヒ</t>
    </rPh>
    <phoneticPr fontId="1"/>
  </si>
  <si>
    <t>現地運営関係諸費（旅費）</t>
    <phoneticPr fontId="1"/>
  </si>
  <si>
    <t>現地運営関係諸費（消耗品費）</t>
    <phoneticPr fontId="1"/>
  </si>
  <si>
    <t>現地運営関係諸費（印刷製本費）</t>
    <phoneticPr fontId="1"/>
  </si>
  <si>
    <t>現地運営関係諸費（補助員人件費）</t>
    <phoneticPr fontId="1"/>
  </si>
  <si>
    <t>現地運営関係諸費（その他諸経費）</t>
    <phoneticPr fontId="1"/>
  </si>
  <si>
    <t>安全対策費（旅費）</t>
    <rPh sb="0" eb="2">
      <t>アンゼン</t>
    </rPh>
    <rPh sb="2" eb="4">
      <t>タイサク</t>
    </rPh>
    <rPh sb="4" eb="5">
      <t>ヒ</t>
    </rPh>
    <rPh sb="6" eb="8">
      <t>リョヒ</t>
    </rPh>
    <phoneticPr fontId="6"/>
  </si>
  <si>
    <t>安全対策費（その他諸経費）</t>
    <rPh sb="0" eb="2">
      <t>アンゼン</t>
    </rPh>
    <rPh sb="2" eb="4">
      <t>タイサク</t>
    </rPh>
    <rPh sb="4" eb="5">
      <t>ヒ</t>
    </rPh>
    <rPh sb="8" eb="9">
      <t>タ</t>
    </rPh>
    <rPh sb="9" eb="12">
      <t>ショケイヒ</t>
    </rPh>
    <phoneticPr fontId="6"/>
  </si>
  <si>
    <t>安全対策費（備品費、借料及び損料）</t>
    <rPh sb="0" eb="2">
      <t>アンゼン</t>
    </rPh>
    <rPh sb="2" eb="4">
      <t>タイサク</t>
    </rPh>
    <rPh sb="4" eb="5">
      <t>ヒ</t>
    </rPh>
    <rPh sb="6" eb="9">
      <t>ビヒンヒ</t>
    </rPh>
    <rPh sb="10" eb="12">
      <t>シャクリョウ</t>
    </rPh>
    <rPh sb="12" eb="13">
      <t>オヨ</t>
    </rPh>
    <rPh sb="14" eb="16">
      <t>ソンリョウ</t>
    </rPh>
    <phoneticPr fontId="6"/>
  </si>
  <si>
    <t>安全対策費（消耗品費）</t>
    <rPh sb="0" eb="2">
      <t>アンゼン</t>
    </rPh>
    <rPh sb="2" eb="4">
      <t>タイサク</t>
    </rPh>
    <rPh sb="4" eb="5">
      <t>ヒ</t>
    </rPh>
    <rPh sb="6" eb="9">
      <t>ショウモウヒン</t>
    </rPh>
    <rPh sb="9" eb="10">
      <t>ヒ</t>
    </rPh>
    <phoneticPr fontId="6"/>
  </si>
  <si>
    <t>育海・施設等利用料</t>
    <rPh sb="6" eb="9">
      <t>リヨウリョウ</t>
    </rPh>
    <phoneticPr fontId="1"/>
  </si>
  <si>
    <t>育三・施設等利用料</t>
    <rPh sb="6" eb="9">
      <t>リヨウリョウ</t>
    </rPh>
    <phoneticPr fontId="1"/>
  </si>
  <si>
    <t>育海・資機材費(備品借損料)</t>
    <rPh sb="0" eb="1">
      <t>イク</t>
    </rPh>
    <rPh sb="1" eb="2">
      <t>ウミ</t>
    </rPh>
    <rPh sb="3" eb="6">
      <t>シキザイ</t>
    </rPh>
    <rPh sb="6" eb="7">
      <t>ヒ</t>
    </rPh>
    <phoneticPr fontId="1"/>
  </si>
  <si>
    <t>育海・資機材費(諸経費)</t>
    <rPh sb="0" eb="1">
      <t>イク</t>
    </rPh>
    <rPh sb="1" eb="2">
      <t>ウミ</t>
    </rPh>
    <rPh sb="3" eb="6">
      <t>シキザイ</t>
    </rPh>
    <rPh sb="6" eb="7">
      <t>ヒ</t>
    </rPh>
    <rPh sb="8" eb="11">
      <t>ショケイヒ</t>
    </rPh>
    <phoneticPr fontId="1"/>
  </si>
  <si>
    <t>育三・資機材費(備品借損料)</t>
    <rPh sb="3" eb="6">
      <t>シキザイ</t>
    </rPh>
    <rPh sb="6" eb="7">
      <t>ヒ</t>
    </rPh>
    <phoneticPr fontId="1"/>
  </si>
  <si>
    <t>育三・資機材費(諸経費)</t>
    <rPh sb="3" eb="6">
      <t>シキザイ</t>
    </rPh>
    <rPh sb="6" eb="7">
      <t>ヒ</t>
    </rPh>
    <rPh sb="8" eb="11">
      <t>ショケイヒ</t>
    </rPh>
    <phoneticPr fontId="1"/>
  </si>
  <si>
    <t>育海・研修生旅費</t>
    <rPh sb="0" eb="1">
      <t>イク</t>
    </rPh>
    <rPh sb="1" eb="2">
      <t>ウミ</t>
    </rPh>
    <rPh sb="3" eb="8">
      <t>ケンシュウセイリョヒ</t>
    </rPh>
    <phoneticPr fontId="1"/>
  </si>
  <si>
    <t>育三・研修生旅費</t>
    <rPh sb="0" eb="1">
      <t>イク</t>
    </rPh>
    <rPh sb="1" eb="2">
      <t>サン</t>
    </rPh>
    <rPh sb="3" eb="8">
      <t>ケンシュウセイリョヒ</t>
    </rPh>
    <phoneticPr fontId="1"/>
  </si>
  <si>
    <t>安全対策費（外注費）</t>
    <rPh sb="0" eb="2">
      <t>アンゼン</t>
    </rPh>
    <rPh sb="2" eb="4">
      <t>タイサク</t>
    </rPh>
    <rPh sb="4" eb="5">
      <t>ヒ</t>
    </rPh>
    <rPh sb="6" eb="9">
      <t>ガイチュウヒ</t>
    </rPh>
    <phoneticPr fontId="6"/>
  </si>
  <si>
    <t>育海・安全対策費(旅費)</t>
    <rPh sb="3" eb="7">
      <t>アンゼンタイサク</t>
    </rPh>
    <phoneticPr fontId="1"/>
  </si>
  <si>
    <t>育海・安全対策費(諸経費)</t>
    <rPh sb="3" eb="7">
      <t>アンゼンタイサク</t>
    </rPh>
    <rPh sb="9" eb="12">
      <t>ショケイヒ</t>
    </rPh>
    <phoneticPr fontId="1"/>
  </si>
  <si>
    <t>育海・安全対策費(備借損)</t>
    <rPh sb="3" eb="7">
      <t>アンゼンタイサク</t>
    </rPh>
    <rPh sb="9" eb="10">
      <t>ビ</t>
    </rPh>
    <rPh sb="10" eb="12">
      <t>シャクソン</t>
    </rPh>
    <phoneticPr fontId="1"/>
  </si>
  <si>
    <t>育海・安全対策費(消耗品費)</t>
    <rPh sb="3" eb="7">
      <t>アンゼンタイサク</t>
    </rPh>
    <rPh sb="9" eb="13">
      <t>ショウモウヒンヒ</t>
    </rPh>
    <phoneticPr fontId="1"/>
  </si>
  <si>
    <t>育海・安全対策費(外注費)</t>
    <rPh sb="3" eb="7">
      <t>アンゼンタイサク</t>
    </rPh>
    <rPh sb="9" eb="12">
      <t>ガイチュウヒ</t>
    </rPh>
    <phoneticPr fontId="1"/>
  </si>
  <si>
    <t>育三・安全対策費(旅費)</t>
    <rPh sb="1" eb="2">
      <t>サン</t>
    </rPh>
    <rPh sb="3" eb="7">
      <t>アンゼンタイサク</t>
    </rPh>
    <phoneticPr fontId="1"/>
  </si>
  <si>
    <t>育三・安全対策費(諸経費)</t>
    <rPh sb="1" eb="2">
      <t>サン</t>
    </rPh>
    <rPh sb="3" eb="7">
      <t>アンゼンタイサク</t>
    </rPh>
    <rPh sb="9" eb="12">
      <t>ショケイヒ</t>
    </rPh>
    <phoneticPr fontId="1"/>
  </si>
  <si>
    <t>育三・安全対策費(備借損)</t>
    <rPh sb="1" eb="2">
      <t>サン</t>
    </rPh>
    <rPh sb="3" eb="7">
      <t>アンゼンタイサク</t>
    </rPh>
    <rPh sb="9" eb="10">
      <t>ビ</t>
    </rPh>
    <rPh sb="10" eb="12">
      <t>シャクソン</t>
    </rPh>
    <phoneticPr fontId="1"/>
  </si>
  <si>
    <t>育三・安全対策費(消耗品費)</t>
    <rPh sb="1" eb="2">
      <t>サン</t>
    </rPh>
    <rPh sb="3" eb="7">
      <t>アンゼンタイサク</t>
    </rPh>
    <rPh sb="9" eb="13">
      <t>ショウモウヒンヒ</t>
    </rPh>
    <phoneticPr fontId="1"/>
  </si>
  <si>
    <t>育三・安全対策費(外注費)</t>
    <rPh sb="1" eb="2">
      <t>サン</t>
    </rPh>
    <rPh sb="3" eb="7">
      <t>アンゼンタイサク</t>
    </rPh>
    <rPh sb="9" eb="12">
      <t>ガイチュウヒ</t>
    </rPh>
    <phoneticPr fontId="1"/>
  </si>
  <si>
    <t>資機材費(諸経費)</t>
    <rPh sb="0" eb="3">
      <t>シキザイ</t>
    </rPh>
    <rPh sb="3" eb="4">
      <t>ヒ</t>
    </rPh>
    <rPh sb="5" eb="8">
      <t>ショケイヒ</t>
    </rPh>
    <phoneticPr fontId="1"/>
  </si>
  <si>
    <t>その他通貨</t>
    <rPh sb="2" eb="3">
      <t>ホカ</t>
    </rPh>
    <rPh sb="3" eb="5">
      <t>ツウカ</t>
    </rPh>
    <phoneticPr fontId="1"/>
  </si>
  <si>
    <t>課税対象10%</t>
    <rPh sb="0" eb="2">
      <t>カゼイ</t>
    </rPh>
    <rPh sb="2" eb="4">
      <t>タイショウ</t>
    </rPh>
    <phoneticPr fontId="1"/>
  </si>
  <si>
    <t>合　計</t>
    <rPh sb="0" eb="1">
      <t>ゴウ</t>
    </rPh>
    <rPh sb="2" eb="3">
      <t>ケイ</t>
    </rPh>
    <phoneticPr fontId="1"/>
  </si>
  <si>
    <r>
      <t>研修会場</t>
    </r>
    <r>
      <rPr>
        <sz val="11"/>
        <color theme="1"/>
        <rFont val="ＭＳ Ｐ明朝"/>
        <family val="1"/>
        <charset val="128"/>
      </rPr>
      <t>（名称／住所）</t>
    </r>
    <rPh sb="0" eb="2">
      <t>ケンシュウ</t>
    </rPh>
    <rPh sb="2" eb="4">
      <t>カイジョウ</t>
    </rPh>
    <rPh sb="5" eb="7">
      <t>メイショウ</t>
    </rPh>
    <rPh sb="8" eb="10">
      <t>ジュウショ</t>
    </rPh>
    <phoneticPr fontId="1"/>
  </si>
  <si>
    <t>推薦機関名2：</t>
    <rPh sb="0" eb="2">
      <t>スイセン</t>
    </rPh>
    <rPh sb="2" eb="4">
      <t>キカン</t>
    </rPh>
    <rPh sb="4" eb="5">
      <t>メイ</t>
    </rPh>
    <phoneticPr fontId="1"/>
  </si>
  <si>
    <t>推薦機関名１：</t>
    <rPh sb="0" eb="2">
      <t>スイセン</t>
    </rPh>
    <rPh sb="2" eb="4">
      <t>キカン</t>
    </rPh>
    <rPh sb="4" eb="5">
      <t>メイ</t>
    </rPh>
    <phoneticPr fontId="1"/>
  </si>
  <si>
    <t>人数：</t>
    <rPh sb="0" eb="2">
      <t>ニンズウ</t>
    </rPh>
    <phoneticPr fontId="1"/>
  </si>
  <si>
    <t>送付先、送付数：</t>
    <phoneticPr fontId="1"/>
  </si>
  <si>
    <t>職位は、以下から該当する番号をプルダウンにて選んでください。</t>
    <rPh sb="0" eb="2">
      <t>ショクイ</t>
    </rPh>
    <rPh sb="4" eb="6">
      <t>イカ</t>
    </rPh>
    <rPh sb="8" eb="10">
      <t>ガイトウ</t>
    </rPh>
    <rPh sb="12" eb="14">
      <t>バンゴウ</t>
    </rPh>
    <rPh sb="22" eb="23">
      <t>エラ</t>
    </rPh>
    <phoneticPr fontId="1"/>
  </si>
  <si>
    <t>通訳時間</t>
    <rPh sb="0" eb="2">
      <t>ツウヤク</t>
    </rPh>
    <rPh sb="2" eb="4">
      <t>ジカン</t>
    </rPh>
    <phoneticPr fontId="1"/>
  </si>
  <si>
    <t>通訳者</t>
    <rPh sb="0" eb="2">
      <t>ツウヤク</t>
    </rPh>
    <rPh sb="2" eb="3">
      <t>シャ</t>
    </rPh>
    <phoneticPr fontId="1"/>
  </si>
  <si>
    <t>実際に担当した時間
（時間）</t>
    <rPh sb="0" eb="2">
      <t>ジッサイ</t>
    </rPh>
    <rPh sb="3" eb="5">
      <t>タントウ</t>
    </rPh>
    <rPh sb="7" eb="9">
      <t>ジカン</t>
    </rPh>
    <rPh sb="11" eb="13">
      <t>ジカン</t>
    </rPh>
    <phoneticPr fontId="1"/>
  </si>
  <si>
    <t>うち補助対象となる時間
（時間）</t>
    <rPh sb="2" eb="6">
      <t>ホジョタイショウ</t>
    </rPh>
    <rPh sb="9" eb="11">
      <t>ジカン</t>
    </rPh>
    <rPh sb="13" eb="15">
      <t>ジカン</t>
    </rPh>
    <phoneticPr fontId="1"/>
  </si>
  <si>
    <t>－</t>
    <phoneticPr fontId="1"/>
  </si>
  <si>
    <t>(Signature)</t>
    <phoneticPr fontId="1"/>
  </si>
  <si>
    <t>研修で使用したテキスト一式</t>
    <rPh sb="0" eb="2">
      <t>ケンシュウ</t>
    </rPh>
    <rPh sb="3" eb="5">
      <t>シヨウ</t>
    </rPh>
    <rPh sb="11" eb="13">
      <t>イッシキ</t>
    </rPh>
    <phoneticPr fontId="1"/>
  </si>
  <si>
    <t>【第三国型実務研修】</t>
    <rPh sb="1" eb="3">
      <t>ケンシュウ</t>
    </rPh>
    <rPh sb="3" eb="5">
      <t>ジッシ</t>
    </rPh>
    <rPh sb="6" eb="8">
      <t>ヨウス</t>
    </rPh>
    <rPh sb="9" eb="10">
      <t>ワ</t>
    </rPh>
    <phoneticPr fontId="1"/>
  </si>
  <si>
    <t>審査時人数</t>
    <rPh sb="0" eb="3">
      <t>シンサジ</t>
    </rPh>
    <rPh sb="3" eb="5">
      <t>ニンズウ</t>
    </rPh>
    <phoneticPr fontId="1"/>
  </si>
  <si>
    <t>審査時人数</t>
    <rPh sb="0" eb="3">
      <t>シンサジ</t>
    </rPh>
    <rPh sb="3" eb="5">
      <t>ニンズウ</t>
    </rPh>
    <phoneticPr fontId="7"/>
  </si>
  <si>
    <t>5.実施の理由及び目的</t>
    <phoneticPr fontId="1"/>
  </si>
  <si>
    <t>8.研修達成目標</t>
    <phoneticPr fontId="1"/>
  </si>
  <si>
    <t>海外研修実施希望申込書</t>
    <rPh sb="0" eb="2">
      <t>カイガイ</t>
    </rPh>
    <rPh sb="2" eb="4">
      <t>ケンシュウ</t>
    </rPh>
    <rPh sb="4" eb="6">
      <t>ジッシ</t>
    </rPh>
    <rPh sb="6" eb="8">
      <t>キボウ</t>
    </rPh>
    <rPh sb="8" eb="11">
      <t>モウシコミショ</t>
    </rPh>
    <phoneticPr fontId="1"/>
  </si>
  <si>
    <t>実施
希望
申込</t>
    <rPh sb="0" eb="2">
      <t>ジッシ</t>
    </rPh>
    <rPh sb="3" eb="5">
      <t>キボウ</t>
    </rPh>
    <rPh sb="6" eb="8">
      <t>モウシコミ</t>
    </rPh>
    <phoneticPr fontId="1"/>
  </si>
  <si>
    <t>AOTS担当者はここに審査日、審査回数を入れてください</t>
    <rPh sb="4" eb="7">
      <t>タントウシャ</t>
    </rPh>
    <rPh sb="11" eb="13">
      <t>シンサ</t>
    </rPh>
    <rPh sb="13" eb="14">
      <t>ビ</t>
    </rPh>
    <rPh sb="15" eb="17">
      <t>シンサ</t>
    </rPh>
    <rPh sb="17" eb="19">
      <t>カイスウ</t>
    </rPh>
    <rPh sb="20" eb="21">
      <t>イ</t>
    </rPh>
    <phoneticPr fontId="1"/>
  </si>
  <si>
    <t>年月日</t>
    <rPh sb="0" eb="3">
      <t>ネンガッピ</t>
    </rPh>
    <phoneticPr fontId="1"/>
  </si>
  <si>
    <t>審査回数</t>
    <rPh sb="0" eb="2">
      <t>シンサ</t>
    </rPh>
    <rPh sb="2" eb="4">
      <t>カイスウ</t>
    </rPh>
    <phoneticPr fontId="1"/>
  </si>
  <si>
    <t>5）</t>
  </si>
  <si>
    <r>
      <t>研修生の募集方法</t>
    </r>
    <r>
      <rPr>
        <sz val="11"/>
        <rFont val="ＭＳ Ｐ明朝"/>
        <family val="1"/>
        <charset val="128"/>
      </rPr>
      <t>（チェック☑し、括弧内に具体的にご入力ください。）</t>
    </r>
    <rPh sb="0" eb="3">
      <t>ケンシュウセイ</t>
    </rPh>
    <rPh sb="4" eb="6">
      <t>ボシュウ</t>
    </rPh>
    <rPh sb="6" eb="8">
      <t>ホウホウ</t>
    </rPh>
    <rPh sb="16" eb="18">
      <t>カッコ</t>
    </rPh>
    <rPh sb="18" eb="19">
      <t>ナイ</t>
    </rPh>
    <rPh sb="20" eb="23">
      <t>グタイテキ</t>
    </rPh>
    <rPh sb="25" eb="27">
      <t>ニュウリョク</t>
    </rPh>
    <phoneticPr fontId="1"/>
  </si>
  <si>
    <t>施設等利用料</t>
    <phoneticPr fontId="1"/>
  </si>
  <si>
    <t>実施の理由及び目的</t>
    <phoneticPr fontId="1"/>
  </si>
  <si>
    <t>研修達成目標</t>
    <phoneticPr fontId="1"/>
  </si>
  <si>
    <t>実施国・都市</t>
  </si>
  <si>
    <t>Email</t>
  </si>
  <si>
    <t>宿泊先住所</t>
  </si>
  <si>
    <t>海外協力機関名</t>
  </si>
  <si>
    <t>担当者Email</t>
  </si>
  <si>
    <t>申請機関名</t>
  </si>
  <si>
    <t>研修情報</t>
    <rPh sb="0" eb="4">
      <t>ケンシュウジョウホウ</t>
    </rPh>
    <phoneticPr fontId="1"/>
  </si>
  <si>
    <t>出張者</t>
    <phoneticPr fontId="1"/>
  </si>
  <si>
    <t>海外協力機関</t>
    <phoneticPr fontId="1"/>
  </si>
  <si>
    <t>申請機関</t>
    <phoneticPr fontId="1"/>
  </si>
  <si>
    <t>担当者TEL</t>
    <phoneticPr fontId="1"/>
  </si>
  <si>
    <t>出張期間</t>
    <rPh sb="0" eb="4">
      <t>シュッチョウキカン</t>
    </rPh>
    <phoneticPr fontId="1"/>
  </si>
  <si>
    <t>～</t>
    <phoneticPr fontId="1"/>
  </si>
  <si>
    <t>研修期間</t>
    <rPh sb="0" eb="4">
      <t>ケンシュウキカン</t>
    </rPh>
    <phoneticPr fontId="1"/>
  </si>
  <si>
    <t xml:space="preserve">    /  /</t>
    <phoneticPr fontId="1"/>
  </si>
  <si>
    <t>管理員</t>
    <rPh sb="0" eb="3">
      <t>カンリイン</t>
    </rPh>
    <phoneticPr fontId="1"/>
  </si>
  <si>
    <t>派遣講師</t>
    <rPh sb="0" eb="2">
      <t>ハケン</t>
    </rPh>
    <rPh sb="2" eb="4">
      <t>コウシ</t>
    </rPh>
    <phoneticPr fontId="1"/>
  </si>
  <si>
    <t>派遣通訳</t>
    <rPh sb="0" eb="2">
      <t>ハケン</t>
    </rPh>
    <rPh sb="2" eb="4">
      <t>ツウヤク</t>
    </rPh>
    <phoneticPr fontId="1"/>
  </si>
  <si>
    <t>役割</t>
    <rPh sb="0" eb="2">
      <t>ヤクワリ</t>
    </rPh>
    <phoneticPr fontId="1"/>
  </si>
  <si>
    <t>役割</t>
    <rPh sb="0" eb="2">
      <t>ヤクワリ</t>
    </rPh>
    <phoneticPr fontId="1"/>
  </si>
  <si>
    <t>研修開始日</t>
    <rPh sb="0" eb="5">
      <t>ケンシュウカイシビ</t>
    </rPh>
    <phoneticPr fontId="1"/>
  </si>
  <si>
    <t>研修終了日</t>
    <rPh sb="0" eb="5">
      <t>ケンシュウシュウリョウビ</t>
    </rPh>
    <phoneticPr fontId="1"/>
  </si>
  <si>
    <t>出発日</t>
    <rPh sb="0" eb="3">
      <t>シュッパツビ</t>
    </rPh>
    <phoneticPr fontId="1"/>
  </si>
  <si>
    <t>帰着日</t>
    <rPh sb="0" eb="3">
      <t>キチャクビ</t>
    </rPh>
    <phoneticPr fontId="1"/>
  </si>
  <si>
    <t>氏名</t>
    <rPh sb="0" eb="2">
      <t>シメイ</t>
    </rPh>
    <phoneticPr fontId="1"/>
  </si>
  <si>
    <t>担当者氏名</t>
    <rPh sb="3" eb="5">
      <t>シメイ</t>
    </rPh>
    <phoneticPr fontId="1"/>
  </si>
  <si>
    <t>宿泊先名</t>
    <phoneticPr fontId="1"/>
  </si>
  <si>
    <t>研修会場名</t>
    <rPh sb="4" eb="5">
      <t>メイ</t>
    </rPh>
    <phoneticPr fontId="1"/>
  </si>
  <si>
    <t>担当者氏名</t>
    <rPh sb="0" eb="3">
      <t>タントウシャ</t>
    </rPh>
    <rPh sb="3" eb="5">
      <t>シメイ</t>
    </rPh>
    <phoneticPr fontId="1"/>
  </si>
  <si>
    <t>研修会場名</t>
    <rPh sb="0" eb="2">
      <t>ケンシュウ</t>
    </rPh>
    <rPh sb="2" eb="4">
      <t>カイジョウ</t>
    </rPh>
    <rPh sb="4" eb="5">
      <t>メイ</t>
    </rPh>
    <phoneticPr fontId="1"/>
  </si>
  <si>
    <t>宿泊先名</t>
    <rPh sb="0" eb="2">
      <t>シュクハク</t>
    </rPh>
    <rPh sb="2" eb="3">
      <t>サキ</t>
    </rPh>
    <rPh sb="3" eb="4">
      <t>メイ</t>
    </rPh>
    <phoneticPr fontId="1"/>
  </si>
  <si>
    <t>甲</t>
    <rPh sb="0" eb="1">
      <t>コウ</t>
    </rPh>
    <phoneticPr fontId="1"/>
  </si>
  <si>
    <t>乙</t>
    <rPh sb="0" eb="1">
      <t>オツ</t>
    </rPh>
    <phoneticPr fontId="1"/>
  </si>
  <si>
    <t>丙</t>
    <rPh sb="0" eb="1">
      <t>ヘイ</t>
    </rPh>
    <phoneticPr fontId="1"/>
  </si>
  <si>
    <t>出張業務日程表（1人目）</t>
    <rPh sb="0" eb="2">
      <t>シュッチョウ</t>
    </rPh>
    <rPh sb="2" eb="4">
      <t>ギョウム</t>
    </rPh>
    <rPh sb="4" eb="7">
      <t>ニッテイヒョウ</t>
    </rPh>
    <rPh sb="9" eb="11">
      <t>ニンメ</t>
    </rPh>
    <phoneticPr fontId="1"/>
  </si>
  <si>
    <t>出張業務日程表（2人目）</t>
    <rPh sb="0" eb="2">
      <t>シュッチョウ</t>
    </rPh>
    <rPh sb="2" eb="4">
      <t>ギョウム</t>
    </rPh>
    <rPh sb="4" eb="7">
      <t>ニッテイヒョウ</t>
    </rPh>
    <phoneticPr fontId="1"/>
  </si>
  <si>
    <t>出張業務日程表（3人目）</t>
    <rPh sb="0" eb="2">
      <t>シュッチョウ</t>
    </rPh>
    <rPh sb="2" eb="4">
      <t>ギョウム</t>
    </rPh>
    <rPh sb="4" eb="7">
      <t>ニッテイヒョウ</t>
    </rPh>
    <phoneticPr fontId="1"/>
  </si>
  <si>
    <t>出張業務日程表（4人目）</t>
    <rPh sb="0" eb="2">
      <t>シュッチョウ</t>
    </rPh>
    <rPh sb="2" eb="4">
      <t>ギョウム</t>
    </rPh>
    <rPh sb="4" eb="7">
      <t>ニッテイヒョウ</t>
    </rPh>
    <phoneticPr fontId="1"/>
  </si>
  <si>
    <t>出張業務日程表（5人目）</t>
    <rPh sb="0" eb="2">
      <t>シュッチョウ</t>
    </rPh>
    <rPh sb="2" eb="4">
      <t>ギョウム</t>
    </rPh>
    <rPh sb="4" eb="7">
      <t>ニッテイヒョウ</t>
    </rPh>
    <phoneticPr fontId="1"/>
  </si>
  <si>
    <t>出張業務日程表（6人目）</t>
    <rPh sb="0" eb="2">
      <t>シュッチョウ</t>
    </rPh>
    <rPh sb="2" eb="4">
      <t>ギョウム</t>
    </rPh>
    <rPh sb="4" eb="7">
      <t>ニッテイヒョウ</t>
    </rPh>
    <rPh sb="9" eb="11">
      <t>ニンメ</t>
    </rPh>
    <phoneticPr fontId="1"/>
  </si>
  <si>
    <t>出張業務日程表、滞在費（実績）（1人目）</t>
    <rPh sb="8" eb="11">
      <t>タイザイヒ</t>
    </rPh>
    <rPh sb="12" eb="14">
      <t>ジッセキ</t>
    </rPh>
    <phoneticPr fontId="1"/>
  </si>
  <si>
    <t>出張業務日程表、滞在費（実績）（2人目）</t>
    <rPh sb="8" eb="11">
      <t>タイザイヒ</t>
    </rPh>
    <rPh sb="12" eb="14">
      <t>ジッセキ</t>
    </rPh>
    <phoneticPr fontId="1"/>
  </si>
  <si>
    <t>出張業務日程表、滞在費（実績）（3人目）</t>
    <rPh sb="8" eb="11">
      <t>タイザイヒ</t>
    </rPh>
    <rPh sb="12" eb="14">
      <t>ジッセキ</t>
    </rPh>
    <phoneticPr fontId="1"/>
  </si>
  <si>
    <t>出張業務日程表、滞在費（実績）（4人目）</t>
    <rPh sb="8" eb="11">
      <t>タイザイヒ</t>
    </rPh>
    <rPh sb="12" eb="14">
      <t>ジッセキ</t>
    </rPh>
    <phoneticPr fontId="1"/>
  </si>
  <si>
    <t>出張業務日程表、滞在費（実績）（5人目）</t>
    <rPh sb="8" eb="11">
      <t>タイザイヒ</t>
    </rPh>
    <rPh sb="12" eb="14">
      <t>ジッセキ</t>
    </rPh>
    <phoneticPr fontId="1"/>
  </si>
  <si>
    <t>出張業務日程表、滞在費（実績）（6人目）</t>
    <rPh sb="8" eb="11">
      <t>タイザイヒ</t>
    </rPh>
    <rPh sb="12" eb="14">
      <t>ジッセキ</t>
    </rPh>
    <phoneticPr fontId="1"/>
  </si>
  <si>
    <t>講師名→</t>
    <rPh sb="0" eb="3">
      <t>コウシメイ</t>
    </rPh>
    <phoneticPr fontId="1"/>
  </si>
  <si>
    <t>積算根拠</t>
    <rPh sb="0" eb="2">
      <t>セキサン</t>
    </rPh>
    <rPh sb="2" eb="4">
      <t>コンキョ</t>
    </rPh>
    <phoneticPr fontId="1"/>
  </si>
  <si>
    <t>宿泊先TEL</t>
    <rPh sb="0" eb="2">
      <t>シュクハク</t>
    </rPh>
    <rPh sb="2" eb="3">
      <t>サキ</t>
    </rPh>
    <phoneticPr fontId="1"/>
  </si>
  <si>
    <t>宿泊先TEL</t>
    <phoneticPr fontId="1"/>
  </si>
  <si>
    <t>修了証書発行依頼書</t>
    <rPh sb="0" eb="4">
      <t>シュウリョウショウショ</t>
    </rPh>
    <rPh sb="4" eb="9">
      <t>ハッコウイライショ</t>
    </rPh>
    <phoneticPr fontId="1"/>
  </si>
  <si>
    <t>申請者（協力機関）</t>
    <rPh sb="0" eb="3">
      <t>シンセイシャ</t>
    </rPh>
    <rPh sb="4" eb="6">
      <t>キョウリョク</t>
    </rPh>
    <rPh sb="6" eb="8">
      <t>キカン</t>
    </rPh>
    <phoneticPr fontId="1"/>
  </si>
  <si>
    <t>法人名</t>
    <rPh sb="0" eb="3">
      <t>ホウジンメイ</t>
    </rPh>
    <phoneticPr fontId="1"/>
  </si>
  <si>
    <t>研修期間</t>
    <rPh sb="0" eb="2">
      <t>ケンシュウ</t>
    </rPh>
    <rPh sb="2" eb="4">
      <t>キカン</t>
    </rPh>
    <phoneticPr fontId="1"/>
  </si>
  <si>
    <t>受領方法</t>
    <rPh sb="0" eb="4">
      <t>ジュリョウホウホウ</t>
    </rPh>
    <phoneticPr fontId="1"/>
  </si>
  <si>
    <t>部署名</t>
    <rPh sb="0" eb="3">
      <t>ブショメイ</t>
    </rPh>
    <phoneticPr fontId="1"/>
  </si>
  <si>
    <t>担当者</t>
    <rPh sb="0" eb="3">
      <t>タントウシャ</t>
    </rPh>
    <phoneticPr fontId="1"/>
  </si>
  <si>
    <t>協力機関（日本）</t>
    <rPh sb="0" eb="4">
      <t>キョウリョクキカン</t>
    </rPh>
    <rPh sb="5" eb="7">
      <t>ニホン</t>
    </rPh>
    <phoneticPr fontId="1"/>
  </si>
  <si>
    <t>海外協力機関（現地）</t>
    <rPh sb="0" eb="2">
      <t>カイガイ</t>
    </rPh>
    <rPh sb="2" eb="4">
      <t>キョウリョク</t>
    </rPh>
    <rPh sb="4" eb="6">
      <t>キカン</t>
    </rPh>
    <rPh sb="7" eb="9">
      <t>ゲンチ</t>
    </rPh>
    <phoneticPr fontId="1"/>
  </si>
  <si>
    <r>
      <t>開始日</t>
    </r>
    <r>
      <rPr>
        <sz val="9"/>
        <color theme="1"/>
        <rFont val="ＭＳ Ｐ明朝"/>
        <family val="1"/>
        <charset val="128"/>
      </rPr>
      <t>（yyyy/mm/dd形式）</t>
    </r>
    <rPh sb="0" eb="3">
      <t>カイシビ</t>
    </rPh>
    <rPh sb="14" eb="16">
      <t>ケイシキ</t>
    </rPh>
    <phoneticPr fontId="1"/>
  </si>
  <si>
    <r>
      <t>終了日</t>
    </r>
    <r>
      <rPr>
        <sz val="9"/>
        <color theme="1"/>
        <rFont val="ＭＳ Ｐ明朝"/>
        <family val="1"/>
        <charset val="128"/>
      </rPr>
      <t>（yyyy/mm/dd形式）</t>
    </r>
    <rPh sb="0" eb="3">
      <t>シュウリョウビ</t>
    </rPh>
    <rPh sb="14" eb="16">
      <t>ケイシキ</t>
    </rPh>
    <phoneticPr fontId="1"/>
  </si>
  <si>
    <t>対象者</t>
    <rPh sb="0" eb="3">
      <t>タイショウシャ</t>
    </rPh>
    <phoneticPr fontId="1"/>
  </si>
  <si>
    <t>研修生名簿（修了証書用）</t>
    <rPh sb="0" eb="3">
      <t>ケンシュウセイ</t>
    </rPh>
    <rPh sb="3" eb="5">
      <t>メイボ</t>
    </rPh>
    <rPh sb="6" eb="8">
      <t>シュウリョウ</t>
    </rPh>
    <rPh sb="8" eb="10">
      <t>ショウショ</t>
    </rPh>
    <rPh sb="10" eb="11">
      <t>ヨウ</t>
    </rPh>
    <phoneticPr fontId="1"/>
  </si>
  <si>
    <t>① ハード</t>
    <phoneticPr fontId="1"/>
  </si>
  <si>
    <t>② PDFファイル</t>
    <phoneticPr fontId="1"/>
  </si>
  <si>
    <t>（ハードかPDFファイルのいずれかを選び、送付先をご記入ください）</t>
    <phoneticPr fontId="1"/>
  </si>
  <si>
    <r>
      <rPr>
        <b/>
        <sz val="12"/>
        <rFont val="ＭＳ Ｐ明朝"/>
        <family val="1"/>
        <charset val="128"/>
      </rPr>
      <t>【</t>
    </r>
    <r>
      <rPr>
        <b/>
        <sz val="12"/>
        <rFont val="Arial"/>
        <family val="2"/>
      </rPr>
      <t>ODA Program/Zero Emission Program</t>
    </r>
    <r>
      <rPr>
        <b/>
        <sz val="12"/>
        <rFont val="ＭＳ Ｐ明朝"/>
        <family val="1"/>
        <charset val="128"/>
      </rPr>
      <t xml:space="preserve">】
</t>
    </r>
    <r>
      <rPr>
        <b/>
        <sz val="12"/>
        <rFont val="Arial"/>
        <family val="2"/>
      </rPr>
      <t xml:space="preserve"> END-OF-COURSE EVALUATION QUESTIONNAIRE 
OF THE OVERSEAS TRAINING PROGRAM (For Trainees)</t>
    </r>
    <phoneticPr fontId="44"/>
  </si>
  <si>
    <t>Title of the Training Program</t>
    <phoneticPr fontId="44"/>
  </si>
  <si>
    <t>Name</t>
    <phoneticPr fontId="44"/>
  </si>
  <si>
    <t>Age</t>
    <phoneticPr fontId="44"/>
  </si>
  <si>
    <t>Organization/ Company</t>
    <phoneticPr fontId="44"/>
  </si>
  <si>
    <t>Number of Employees of Your Organization</t>
    <phoneticPr fontId="44"/>
  </si>
  <si>
    <t>PLEASE ANSWER THE FOLLOWING QUESTIONS REGARDING THE TRAINING PROGRAM.(PLEASE ANSWER WITH A MAXIMUM OF 100 POINTS.)</t>
    <phoneticPr fontId="44"/>
  </si>
  <si>
    <r>
      <t>A</t>
    </r>
    <r>
      <rPr>
        <b/>
        <sz val="10"/>
        <rFont val="ＭＳ Ｐ明朝"/>
        <family val="1"/>
        <charset val="128"/>
      </rPr>
      <t>．</t>
    </r>
    <phoneticPr fontId="44"/>
  </si>
  <si>
    <t>The Overall Evaluation</t>
    <phoneticPr fontId="44"/>
  </si>
  <si>
    <t>1.</t>
  </si>
  <si>
    <t>What is your overall evaluation of the training program?</t>
    <phoneticPr fontId="44"/>
  </si>
  <si>
    <t>2.</t>
  </si>
  <si>
    <t>How high is your level of understanding of the training contents?</t>
    <phoneticPr fontId="44"/>
  </si>
  <si>
    <t>How much do you think that you can utilize what you learned during the program at your own workplace?</t>
    <phoneticPr fontId="44"/>
  </si>
  <si>
    <r>
      <t>B</t>
    </r>
    <r>
      <rPr>
        <b/>
        <sz val="10"/>
        <rFont val="ＭＳ Ｐ明朝"/>
        <family val="1"/>
        <charset val="128"/>
      </rPr>
      <t>．</t>
    </r>
    <phoneticPr fontId="44"/>
  </si>
  <si>
    <t>The Evaluation of the Contents of the Training Program</t>
    <phoneticPr fontId="44"/>
  </si>
  <si>
    <t>4.</t>
    <phoneticPr fontId="44"/>
  </si>
  <si>
    <t>What is your evaluation of the lecturers? ( teaching method,   expert knowledge, materials, etc)</t>
    <phoneticPr fontId="44"/>
  </si>
  <si>
    <t>5.</t>
    <phoneticPr fontId="44"/>
  </si>
  <si>
    <t>What is your evaluation of Interpreters? (  reliability of their interpretation,   expert knowledge, etc)</t>
    <phoneticPr fontId="44"/>
  </si>
  <si>
    <t>6.</t>
    <phoneticPr fontId="44"/>
  </si>
  <si>
    <t>What is your evaluation of the balance of lectures, exercises and site tours?</t>
    <phoneticPr fontId="44"/>
  </si>
  <si>
    <t>7.</t>
    <phoneticPr fontId="44"/>
  </si>
  <si>
    <t>What is your evaluation of the number of participants?</t>
    <phoneticPr fontId="44"/>
  </si>
  <si>
    <t>8.</t>
    <phoneticPr fontId="44"/>
  </si>
  <si>
    <t>What is your evaluation of the duration of the program?</t>
    <phoneticPr fontId="44"/>
  </si>
  <si>
    <r>
      <rPr>
        <b/>
        <sz val="10"/>
        <rFont val="Arial"/>
        <family val="2"/>
      </rPr>
      <t xml:space="preserve">Please write down any comment about the training, </t>
    </r>
    <r>
      <rPr>
        <sz val="10"/>
        <rFont val="Arial"/>
        <family val="2"/>
      </rPr>
      <t xml:space="preserve">
</t>
    </r>
    <r>
      <rPr>
        <sz val="10"/>
        <rFont val="ＭＳ Ｐ明朝"/>
        <family val="1"/>
        <charset val="128"/>
      </rPr>
      <t>（</t>
    </r>
    <r>
      <rPr>
        <sz val="10"/>
        <rFont val="Arial"/>
        <family val="2"/>
      </rPr>
      <t xml:space="preserve">about  lecturers, interpreters and  the training program such as interesting or difficult themes and contents, what you expect for the next training program and so on. </t>
    </r>
    <r>
      <rPr>
        <sz val="10"/>
        <rFont val="ＭＳ Ｐ明朝"/>
        <family val="1"/>
        <charset val="128"/>
      </rPr>
      <t>）</t>
    </r>
    <phoneticPr fontId="44"/>
  </si>
  <si>
    <t>Thank you for your cooperation!</t>
    <phoneticPr fontId="44"/>
  </si>
  <si>
    <t>1.</t>
    <phoneticPr fontId="44"/>
  </si>
  <si>
    <t>2.</t>
    <phoneticPr fontId="44"/>
  </si>
  <si>
    <t>3.</t>
    <phoneticPr fontId="44"/>
  </si>
  <si>
    <t>協力機関名</t>
    <rPh sb="0" eb="2">
      <t>キョウリョク</t>
    </rPh>
    <rPh sb="2" eb="4">
      <t>キカン</t>
    </rPh>
    <rPh sb="4" eb="5">
      <t>メイ</t>
    </rPh>
    <phoneticPr fontId="44"/>
  </si>
  <si>
    <t>実施国・都市名</t>
    <rPh sb="0" eb="2">
      <t>ジッシ</t>
    </rPh>
    <rPh sb="2" eb="3">
      <t>コク</t>
    </rPh>
    <rPh sb="4" eb="6">
      <t>トシ</t>
    </rPh>
    <rPh sb="6" eb="7">
      <t>メイ</t>
    </rPh>
    <phoneticPr fontId="44"/>
  </si>
  <si>
    <t>研修コース名</t>
    <rPh sb="0" eb="2">
      <t>ケンシュウ</t>
    </rPh>
    <rPh sb="5" eb="6">
      <t>メイ</t>
    </rPh>
    <phoneticPr fontId="44"/>
  </si>
  <si>
    <t>研修参加人数の適切さ</t>
    <phoneticPr fontId="44"/>
  </si>
  <si>
    <t>1</t>
    <phoneticPr fontId="1"/>
  </si>
  <si>
    <t>2</t>
    <phoneticPr fontId="1"/>
  </si>
  <si>
    <t>3</t>
    <phoneticPr fontId="1"/>
  </si>
  <si>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</si>
  <si>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</si>
  <si>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</si>
  <si>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</si>
  <si>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</si>
  <si>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</si>
  <si>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</si>
  <si>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</si>
  <si>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</si>
  <si>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</si>
  <si>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</si>
  <si>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</si>
  <si>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</si>
  <si>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</si>
  <si>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</si>
  <si>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</si>
  <si>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</si>
  <si>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</si>
  <si>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</si>
  <si>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</si>
  <si>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</si>
  <si>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</si>
  <si>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</si>
  <si>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</si>
  <si>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</si>
  <si>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</si>
  <si>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</si>
  <si>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</si>
  <si>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</si>
  <si>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</si>
  <si>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</si>
  <si>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</si>
  <si>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</si>
  <si>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</si>
  <si>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</si>
  <si>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</si>
  <si>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</si>
  <si>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</si>
  <si>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</si>
  <si>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</si>
  <si>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</si>
  <si>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</si>
  <si>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</si>
  <si>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</si>
  <si>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</si>
  <si>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</si>
  <si>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</si>
  <si>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研修生氏名</t>
    <rPh sb="0" eb="5">
      <t>ケンシュウセイシメイ</t>
    </rPh>
    <phoneticPr fontId="1"/>
  </si>
  <si>
    <t>6. 講義と演習・視察のバランス</t>
    <phoneticPr fontId="1"/>
  </si>
  <si>
    <t>7. 研修参加人数の適切さ</t>
    <phoneticPr fontId="1"/>
  </si>
  <si>
    <t>8. 研修期間の適切さ</t>
    <phoneticPr fontId="1"/>
  </si>
  <si>
    <t>設問</t>
    <rPh sb="0" eb="2">
      <t>セツモン</t>
    </rPh>
    <phoneticPr fontId="1"/>
  </si>
  <si>
    <t>4. 講師に対する評価</t>
    <phoneticPr fontId="1"/>
  </si>
  <si>
    <t>5. 通訳に対する評価</t>
    <phoneticPr fontId="1"/>
  </si>
  <si>
    <t>1. 研修コースの総合的な評価</t>
    <phoneticPr fontId="1"/>
  </si>
  <si>
    <t>2. 研修内容の理解度</t>
    <phoneticPr fontId="1"/>
  </si>
  <si>
    <r>
      <t xml:space="preserve">Points </t>
    </r>
    <r>
      <rPr>
        <sz val="10"/>
        <rFont val="游ゴシック"/>
        <family val="2"/>
        <charset val="128"/>
      </rPr>
      <t>→</t>
    </r>
    <phoneticPr fontId="44"/>
  </si>
  <si>
    <t>勤務先
従業員数</t>
    <rPh sb="0" eb="3">
      <t>キンムサキ</t>
    </rPh>
    <rPh sb="4" eb="8">
      <t>ジュウギョウインスウ</t>
    </rPh>
    <phoneticPr fontId="1"/>
  </si>
  <si>
    <t>3. 職場での活用可能性</t>
    <rPh sb="3" eb="5">
      <t>ショクバ</t>
    </rPh>
    <rPh sb="7" eb="12">
      <t>カツヨウカノウセイ</t>
    </rPh>
    <phoneticPr fontId="1"/>
  </si>
  <si>
    <t>（別添①）</t>
    <rPh sb="1" eb="3">
      <t>ベッテン</t>
    </rPh>
    <phoneticPr fontId="44"/>
  </si>
  <si>
    <t>海外研修直後評価調査票（研修生用）集計表</t>
    <rPh sb="0" eb="2">
      <t>カイガイ</t>
    </rPh>
    <rPh sb="2" eb="4">
      <t>ケンシュウ</t>
    </rPh>
    <rPh sb="4" eb="6">
      <t>チョクゴ</t>
    </rPh>
    <rPh sb="6" eb="8">
      <t>ヒョウカ</t>
    </rPh>
    <rPh sb="8" eb="11">
      <t>チョウサヒョウ</t>
    </rPh>
    <rPh sb="12" eb="15">
      <t>ケンシュウセイ</t>
    </rPh>
    <rPh sb="15" eb="16">
      <t>ヨウ</t>
    </rPh>
    <rPh sb="17" eb="19">
      <t>シュウケイ</t>
    </rPh>
    <rPh sb="19" eb="20">
      <t>ヒョウ</t>
    </rPh>
    <phoneticPr fontId="44"/>
  </si>
  <si>
    <t>実施国・都市名</t>
    <rPh sb="0" eb="2">
      <t>ジッシ</t>
    </rPh>
    <rPh sb="2" eb="3">
      <t>クニ</t>
    </rPh>
    <rPh sb="4" eb="6">
      <t>トシ</t>
    </rPh>
    <rPh sb="6" eb="7">
      <t>メイ</t>
    </rPh>
    <phoneticPr fontId="44"/>
  </si>
  <si>
    <t>参加研修生人数</t>
    <rPh sb="0" eb="2">
      <t>サンカ</t>
    </rPh>
    <rPh sb="2" eb="5">
      <t>ケンシュウセイ</t>
    </rPh>
    <rPh sb="5" eb="7">
      <t>ニンズウ</t>
    </rPh>
    <phoneticPr fontId="44"/>
  </si>
  <si>
    <t>調査票回収数</t>
    <rPh sb="0" eb="3">
      <t>チョウサヒョウ</t>
    </rPh>
    <rPh sb="3" eb="5">
      <t>カイシュウ</t>
    </rPh>
    <rPh sb="5" eb="6">
      <t>スウ</t>
    </rPh>
    <phoneticPr fontId="44"/>
  </si>
  <si>
    <t>調査票未回収数</t>
    <rPh sb="0" eb="3">
      <t>チョウサヒョウ</t>
    </rPh>
    <rPh sb="3" eb="4">
      <t>ミ</t>
    </rPh>
    <rPh sb="4" eb="6">
      <t>カイシュウ</t>
    </rPh>
    <rPh sb="6" eb="7">
      <t>スウ</t>
    </rPh>
    <phoneticPr fontId="44"/>
  </si>
  <si>
    <t>回収率</t>
    <rPh sb="0" eb="2">
      <t>カイシュウ</t>
    </rPh>
    <rPh sb="2" eb="3">
      <t>リツ</t>
    </rPh>
    <phoneticPr fontId="44"/>
  </si>
  <si>
    <t>総得点</t>
  </si>
  <si>
    <t>Ａ．</t>
    <phoneticPr fontId="44"/>
  </si>
  <si>
    <t>総合評価</t>
    <rPh sb="0" eb="2">
      <t>ソウゴウ</t>
    </rPh>
    <rPh sb="2" eb="4">
      <t>ヒョウカ</t>
    </rPh>
    <phoneticPr fontId="44"/>
  </si>
  <si>
    <t>B．</t>
    <phoneticPr fontId="44"/>
  </si>
  <si>
    <t>研修内容に対する評価</t>
    <rPh sb="0" eb="2">
      <t>ケンシュウ</t>
    </rPh>
    <rPh sb="2" eb="4">
      <t>ナイヨウ</t>
    </rPh>
    <rPh sb="5" eb="6">
      <t>タイ</t>
    </rPh>
    <rPh sb="8" eb="10">
      <t>ヒョウカ</t>
    </rPh>
    <phoneticPr fontId="44"/>
  </si>
  <si>
    <t>研修期間の適切さ</t>
    <phoneticPr fontId="44"/>
  </si>
  <si>
    <t>回収状況
（回収した
場合○）</t>
    <rPh sb="0" eb="4">
      <t>カイシュウジョウキョウ</t>
    </rPh>
    <rPh sb="6" eb="8">
      <t>カイシュウ</t>
    </rPh>
    <rPh sb="11" eb="13">
      <t>バアイ</t>
    </rPh>
    <phoneticPr fontId="1"/>
  </si>
  <si>
    <t>50名以下</t>
    <phoneticPr fontId="1"/>
  </si>
  <si>
    <t>1001名以上</t>
    <phoneticPr fontId="1"/>
  </si>
  <si>
    <t>勤務先従業員数</t>
    <phoneticPr fontId="1"/>
  </si>
  <si>
    <t>51名～100名</t>
    <phoneticPr fontId="1"/>
  </si>
  <si>
    <t>101名～300名</t>
    <phoneticPr fontId="1"/>
  </si>
  <si>
    <t>301名～1000名</t>
    <phoneticPr fontId="1"/>
  </si>
  <si>
    <t>～9</t>
    <phoneticPr fontId="1"/>
  </si>
  <si>
    <t>～19</t>
    <phoneticPr fontId="1"/>
  </si>
  <si>
    <t>～29</t>
    <phoneticPr fontId="1"/>
  </si>
  <si>
    <t>～39</t>
    <phoneticPr fontId="1"/>
  </si>
  <si>
    <t>～49</t>
    <phoneticPr fontId="1"/>
  </si>
  <si>
    <t>～59</t>
    <phoneticPr fontId="1"/>
  </si>
  <si>
    <t>～69</t>
    <phoneticPr fontId="1"/>
  </si>
  <si>
    <t>～79</t>
    <phoneticPr fontId="1"/>
  </si>
  <si>
    <t>～89</t>
    <phoneticPr fontId="1"/>
  </si>
  <si>
    <t>～99</t>
    <phoneticPr fontId="1"/>
  </si>
  <si>
    <t>NA</t>
    <phoneticPr fontId="1"/>
  </si>
  <si>
    <t>評価点数分布</t>
    <rPh sb="0" eb="4">
      <t>ヒョウカテンスウ</t>
    </rPh>
    <rPh sb="4" eb="6">
      <t>ブンプ</t>
    </rPh>
    <phoneticPr fontId="1"/>
  </si>
  <si>
    <t>研修コースの総合的な評価</t>
    <rPh sb="0" eb="2">
      <t>ケンシュウ</t>
    </rPh>
    <rPh sb="6" eb="9">
      <t>ソウゴウテキ</t>
    </rPh>
    <rPh sb="10" eb="12">
      <t>ヒョウカ</t>
    </rPh>
    <phoneticPr fontId="44"/>
  </si>
  <si>
    <t>研修内容の理解度</t>
    <rPh sb="0" eb="2">
      <t>ケンシュウ</t>
    </rPh>
    <rPh sb="2" eb="4">
      <t>ナイヨウ</t>
    </rPh>
    <rPh sb="5" eb="8">
      <t>リカイド</t>
    </rPh>
    <phoneticPr fontId="44"/>
  </si>
  <si>
    <t>職場での活用可能性</t>
    <phoneticPr fontId="1"/>
  </si>
  <si>
    <t>講師に対する評価</t>
    <phoneticPr fontId="44"/>
  </si>
  <si>
    <t>通訳に対する評価</t>
    <phoneticPr fontId="44"/>
  </si>
  <si>
    <t>講義と演習・視察のバランス</t>
    <phoneticPr fontId="44"/>
  </si>
  <si>
    <t>中項目
平均点</t>
    <rPh sb="6" eb="7">
      <t>テン</t>
    </rPh>
    <phoneticPr fontId="44"/>
  </si>
  <si>
    <t>小項目
平均点</t>
    <rPh sb="0" eb="3">
      <t>ショウコウモク</t>
    </rPh>
    <rPh sb="6" eb="7">
      <t>テン</t>
    </rPh>
    <phoneticPr fontId="1"/>
  </si>
  <si>
    <t>調査票
回収数</t>
    <rPh sb="0" eb="3">
      <t>チョウサヒョウ</t>
    </rPh>
    <rPh sb="4" eb="6">
      <t>カイシュウ</t>
    </rPh>
    <rPh sb="6" eb="7">
      <t>スウ</t>
    </rPh>
    <phoneticPr fontId="1"/>
  </si>
  <si>
    <t>うち有効
回答数</t>
    <phoneticPr fontId="44"/>
  </si>
  <si>
    <t>全平均点</t>
    <rPh sb="0" eb="1">
      <t>ゼン</t>
    </rPh>
    <rPh sb="3" eb="4">
      <t>テン</t>
    </rPh>
    <phoneticPr fontId="1"/>
  </si>
  <si>
    <t>C．</t>
    <phoneticPr fontId="44"/>
  </si>
  <si>
    <t>コメント</t>
    <phoneticPr fontId="1"/>
  </si>
  <si>
    <t>研修生氏名</t>
    <rPh sb="0" eb="5">
      <t>ケンシュウセイシメイ</t>
    </rPh>
    <phoneticPr fontId="1"/>
  </si>
  <si>
    <t>NO</t>
    <phoneticPr fontId="1"/>
  </si>
  <si>
    <t>回収</t>
    <rPh sb="0" eb="2">
      <t>カイシュウ</t>
    </rPh>
    <phoneticPr fontId="1"/>
  </si>
  <si>
    <r>
      <rPr>
        <b/>
        <sz val="12"/>
        <rFont val="游ゴシック"/>
        <family val="2"/>
        <charset val="128"/>
      </rPr>
      <t>※</t>
    </r>
    <r>
      <rPr>
        <b/>
        <sz val="12"/>
        <rFont val="Arial"/>
        <family val="2"/>
      </rPr>
      <t>Please fill in the bold-lined boxes.</t>
    </r>
    <phoneticPr fontId="1"/>
  </si>
  <si>
    <t>①-c</t>
    <phoneticPr fontId="1"/>
  </si>
  <si>
    <t>（ゼロエミ） 低炭素技術説明書（省エネ機器）</t>
    <phoneticPr fontId="1"/>
  </si>
  <si>
    <t>④-b</t>
    <phoneticPr fontId="1"/>
  </si>
  <si>
    <t>修了証書発行依頼書</t>
    <rPh sb="0" eb="2">
      <t>シュウリョウ</t>
    </rPh>
    <rPh sb="2" eb="4">
      <t>ショウショ</t>
    </rPh>
    <rPh sb="4" eb="6">
      <t>ハッコウ</t>
    </rPh>
    <rPh sb="6" eb="9">
      <t>イライショ</t>
    </rPh>
    <phoneticPr fontId="1"/>
  </si>
  <si>
    <t>研修生名簿 (修了証書用)</t>
    <rPh sb="0" eb="3">
      <t>ケンシュウセイ</t>
    </rPh>
    <rPh sb="3" eb="5">
      <t>メイボ</t>
    </rPh>
    <rPh sb="7" eb="9">
      <t>シュウリョウ</t>
    </rPh>
    <rPh sb="9" eb="12">
      <t>ショウショヨウ</t>
    </rPh>
    <phoneticPr fontId="1"/>
  </si>
  <si>
    <t>出張業務日程表、緊急連絡先（１人目～6人目）</t>
    <rPh sb="15" eb="16">
      <t>ニン</t>
    </rPh>
    <rPh sb="16" eb="17">
      <t>メ</t>
    </rPh>
    <rPh sb="19" eb="21">
      <t>ニンメ</t>
    </rPh>
    <phoneticPr fontId="1"/>
  </si>
  <si>
    <t>海外研修完了報告及び精算払請求書</t>
    <phoneticPr fontId="1"/>
  </si>
  <si>
    <t>費用入力</t>
    <rPh sb="0" eb="4">
      <t>ヒヨウニュウリョク</t>
    </rPh>
    <phoneticPr fontId="1"/>
  </si>
  <si>
    <t>⑲-b</t>
    <phoneticPr fontId="1"/>
  </si>
  <si>
    <t>海外研修実施結果（報告書）</t>
    <phoneticPr fontId="1"/>
  </si>
  <si>
    <t>㉒-b</t>
    <phoneticPr fontId="1"/>
  </si>
  <si>
    <t>出張業務日程表、滞在費（実績）（１人目～6人目）</t>
    <phoneticPr fontId="1"/>
  </si>
  <si>
    <t>㉕</t>
    <phoneticPr fontId="1"/>
  </si>
  <si>
    <t>㉖</t>
    <phoneticPr fontId="1"/>
  </si>
  <si>
    <t>㉗</t>
    <phoneticPr fontId="1"/>
  </si>
  <si>
    <t>㉘</t>
    <phoneticPr fontId="1"/>
  </si>
  <si>
    <t>㉙</t>
    <phoneticPr fontId="1"/>
  </si>
  <si>
    <t>㉙-b</t>
    <phoneticPr fontId="1"/>
  </si>
  <si>
    <t>日本円
以外</t>
    <rPh sb="0" eb="3">
      <t>ニホンエン</t>
    </rPh>
    <rPh sb="4" eb="6">
      <t>イガイ</t>
    </rPh>
    <phoneticPr fontId="1"/>
  </si>
  <si>
    <t>●</t>
  </si>
  <si>
    <t>海外研修日程案</t>
  </si>
  <si>
    <t>②</t>
  </si>
  <si>
    <t>※実施希望申込時の②を適宜修正して提出</t>
    <phoneticPr fontId="1"/>
  </si>
  <si>
    <t>⑭</t>
  </si>
  <si>
    <t>通訳略歴書</t>
  </si>
  <si>
    <t>※実施申請時の⑥を適宜修正して提出</t>
    <rPh sb="3" eb="5">
      <t>シンセイ</t>
    </rPh>
    <phoneticPr fontId="1"/>
  </si>
  <si>
    <t>※実施申請時の⑦を適宜修正して提出</t>
    <rPh sb="3" eb="5">
      <t>シンセイ</t>
    </rPh>
    <phoneticPr fontId="1"/>
  </si>
  <si>
    <t>％</t>
    <phoneticPr fontId="1"/>
  </si>
  <si>
    <t>（　　　　）</t>
    <phoneticPr fontId="1"/>
  </si>
  <si>
    <t>03-1111-2222</t>
    <phoneticPr fontId="1"/>
  </si>
  <si>
    <t>03-3333-4444</t>
    <phoneticPr fontId="1"/>
  </si>
  <si>
    <t>〒120-0025</t>
    <phoneticPr fontId="1"/>
  </si>
  <si>
    <t>（ 9:00 ～12:00 )</t>
    <phoneticPr fontId="1"/>
  </si>
  <si>
    <t>（ 13:30 ～ 16:30 )</t>
    <phoneticPr fontId="1"/>
  </si>
  <si>
    <t>（ゼロエミ） 低炭素技術説明書（プロセス・FA）</t>
    <phoneticPr fontId="1"/>
  </si>
  <si>
    <t>アンケート</t>
    <phoneticPr fontId="1"/>
  </si>
  <si>
    <r>
      <t>貴社にとって補助事業のメリットや必要性、意義に関する情報収集のため、補助事業をご利用できない場合の海外人材育成や海外事業展開に生じる影響等についてご意見を伺いたく、アンケートにご協力をお願いいたします。
（</t>
    </r>
    <r>
      <rPr>
        <sz val="11"/>
        <color rgb="FFFF0000"/>
        <rFont val="ＭＳ Ｐ明朝"/>
        <family val="1"/>
        <charset val="128"/>
      </rPr>
      <t>当年度初回のお申込み時にご回答ください</t>
    </r>
    <r>
      <rPr>
        <sz val="11"/>
        <rFont val="ＭＳ Ｐ明朝"/>
        <family val="1"/>
        <charset val="128"/>
      </rPr>
      <t>。２回目以降の申込みでは、初回とご回答が異なる場合のみ改めて回答をお願いいたします。）</t>
    </r>
    <rPh sb="0" eb="2">
      <t>キシャ</t>
    </rPh>
    <rPh sb="16" eb="19">
      <t>ヒツヨウセイ</t>
    </rPh>
    <rPh sb="20" eb="22">
      <t>イギ</t>
    </rPh>
    <rPh sb="23" eb="24">
      <t>カン</t>
    </rPh>
    <rPh sb="28" eb="30">
      <t>シュウシュウ</t>
    </rPh>
    <rPh sb="68" eb="69">
      <t>トウ</t>
    </rPh>
    <rPh sb="93" eb="94">
      <t>ネガ</t>
    </rPh>
    <rPh sb="103" eb="106">
      <t>トウネンド</t>
    </rPh>
    <rPh sb="106" eb="108">
      <t>ショカイ</t>
    </rPh>
    <rPh sb="110" eb="112">
      <t>モウシコ</t>
    </rPh>
    <rPh sb="113" eb="114">
      <t>ジ</t>
    </rPh>
    <rPh sb="116" eb="118">
      <t>カイトウ</t>
    </rPh>
    <rPh sb="124" eb="126">
      <t>カイメ</t>
    </rPh>
    <rPh sb="126" eb="128">
      <t>イコウ</t>
    </rPh>
    <rPh sb="129" eb="131">
      <t>モウシコミ</t>
    </rPh>
    <rPh sb="135" eb="137">
      <t>ショカイ</t>
    </rPh>
    <rPh sb="139" eb="141">
      <t>カイトウ</t>
    </rPh>
    <rPh sb="142" eb="143">
      <t>コト</t>
    </rPh>
    <rPh sb="145" eb="147">
      <t>バアイ</t>
    </rPh>
    <rPh sb="149" eb="150">
      <t>アラタ</t>
    </rPh>
    <rPh sb="152" eb="154">
      <t>カイトウ</t>
    </rPh>
    <rPh sb="156" eb="157">
      <t>ネガ</t>
    </rPh>
    <phoneticPr fontId="1"/>
  </si>
  <si>
    <t>国内企業からの紹介</t>
    <rPh sb="0" eb="2">
      <t>コクナイ</t>
    </rPh>
    <rPh sb="2" eb="4">
      <t>キギョウ</t>
    </rPh>
    <rPh sb="7" eb="9">
      <t>ショウカイ</t>
    </rPh>
    <phoneticPr fontId="1"/>
  </si>
  <si>
    <t>国内でのAOTS事業説明会</t>
    <rPh sb="0" eb="2">
      <t>コクナイ</t>
    </rPh>
    <rPh sb="8" eb="10">
      <t>ジギョウ</t>
    </rPh>
    <rPh sb="10" eb="12">
      <t>セツメイ</t>
    </rPh>
    <rPh sb="12" eb="13">
      <t>カイ</t>
    </rPh>
    <phoneticPr fontId="1"/>
  </si>
  <si>
    <t>海外でのAOTS事業説明会</t>
    <rPh sb="0" eb="2">
      <t>カイガイ</t>
    </rPh>
    <rPh sb="8" eb="10">
      <t>ジギョウ</t>
    </rPh>
    <rPh sb="10" eb="12">
      <t>セツメイ</t>
    </rPh>
    <rPh sb="12" eb="13">
      <t>カイ</t>
    </rPh>
    <phoneticPr fontId="1"/>
  </si>
  <si>
    <t>本制度をご利用される理由についてお答えください。</t>
    <rPh sb="5" eb="7">
      <t>リヨウ</t>
    </rPh>
    <phoneticPr fontId="1"/>
  </si>
  <si>
    <t>AOTSを知ったきっかけ（一番最初にAOTSを知ったきっかけ）をお教え下さい。</t>
    <phoneticPr fontId="1"/>
  </si>
  <si>
    <t>（</t>
    <phoneticPr fontId="1"/>
  </si>
  <si>
    <t>）</t>
    <phoneticPr fontId="1"/>
  </si>
  <si>
    <t>研修計画立案から実施までAOTSのサポートを受けられるため</t>
    <rPh sb="0" eb="4">
      <t>ケンシュウケイカク</t>
    </rPh>
    <rPh sb="4" eb="6">
      <t>リツアン</t>
    </rPh>
    <rPh sb="8" eb="10">
      <t>ジッシ</t>
    </rPh>
    <phoneticPr fontId="1"/>
  </si>
  <si>
    <t>本制度を利用する場合と同等の海外研修ができないことにより想定される影響はどの程度ですか。
（今回の海外研修により達成したい目標を100とした場合、Q3の代替措置・手段でどの程度のレベルまで達成可能と考えられますか）</t>
    <rPh sb="14" eb="16">
      <t>カイガイ</t>
    </rPh>
    <rPh sb="16" eb="18">
      <t>ケンシュウ</t>
    </rPh>
    <rPh sb="49" eb="51">
      <t>カイガイ</t>
    </rPh>
    <rPh sb="51" eb="53">
      <t>ケンシュウ</t>
    </rPh>
    <phoneticPr fontId="1"/>
  </si>
  <si>
    <t>大きな影響が生じる。（代替措置・手段では目標達成度が50%未満となる）</t>
    <rPh sb="0" eb="1">
      <t>オオ</t>
    </rPh>
    <rPh sb="3" eb="5">
      <t>エイキョウ</t>
    </rPh>
    <rPh sb="6" eb="7">
      <t>ショウ</t>
    </rPh>
    <rPh sb="11" eb="13">
      <t>ダイタイ</t>
    </rPh>
    <rPh sb="13" eb="15">
      <t>ソチ</t>
    </rPh>
    <rPh sb="16" eb="18">
      <t>シュダン</t>
    </rPh>
    <rPh sb="20" eb="22">
      <t>モクヒョウ</t>
    </rPh>
    <rPh sb="22" eb="24">
      <t>タッセイ</t>
    </rPh>
    <rPh sb="24" eb="25">
      <t>ド</t>
    </rPh>
    <rPh sb="29" eb="31">
      <t>ミマン</t>
    </rPh>
    <phoneticPr fontId="1"/>
  </si>
  <si>
    <t>影響は生じない（代替措置・手段でも目標は100%達成できる）</t>
    <rPh sb="24" eb="26">
      <t>タッセイ</t>
    </rPh>
    <phoneticPr fontId="1"/>
  </si>
  <si>
    <t>ある程度影響が生じる。（代替措置・手段でも目標は50%以上80%未満達成できる）</t>
    <rPh sb="2" eb="4">
      <t>テイド</t>
    </rPh>
    <rPh sb="4" eb="6">
      <t>エイキョウ</t>
    </rPh>
    <rPh sb="7" eb="8">
      <t>ショウ</t>
    </rPh>
    <rPh sb="12" eb="14">
      <t>ダイタイ</t>
    </rPh>
    <rPh sb="14" eb="16">
      <t>ソチ</t>
    </rPh>
    <rPh sb="17" eb="19">
      <t>シュダン</t>
    </rPh>
    <rPh sb="21" eb="23">
      <t>モクヒョウ</t>
    </rPh>
    <rPh sb="27" eb="29">
      <t>イジョウ</t>
    </rPh>
    <rPh sb="32" eb="34">
      <t>ミマン</t>
    </rPh>
    <rPh sb="34" eb="36">
      <t>タッセイ</t>
    </rPh>
    <phoneticPr fontId="1"/>
  </si>
  <si>
    <t>あまり影響は生じない。（代替措置・手段でも目標は80%以上100未満達成できる）</t>
    <rPh sb="3" eb="5">
      <t>エイキョウ</t>
    </rPh>
    <rPh sb="6" eb="7">
      <t>ショウ</t>
    </rPh>
    <rPh sb="12" eb="14">
      <t>ダイタイ</t>
    </rPh>
    <rPh sb="14" eb="16">
      <t>ソチ</t>
    </rPh>
    <rPh sb="17" eb="19">
      <t>シュダン</t>
    </rPh>
    <rPh sb="21" eb="23">
      <t>モクヒョウ</t>
    </rPh>
    <rPh sb="27" eb="29">
      <t>イジョウ</t>
    </rPh>
    <rPh sb="32" eb="34">
      <t>ミマン</t>
    </rPh>
    <rPh sb="34" eb="36">
      <t>タッセイ</t>
    </rPh>
    <phoneticPr fontId="1"/>
  </si>
  <si>
    <t>どのような影響が生じる可能性があるかご記入ください。</t>
    <rPh sb="8" eb="9">
      <t>ショウ</t>
    </rPh>
    <rPh sb="11" eb="14">
      <t>カノウセイ</t>
    </rPh>
    <phoneticPr fontId="1"/>
  </si>
  <si>
    <t>個人情報の取り扱いについて（講師・通訳・管理員各人分）</t>
    <rPh sb="0" eb="2">
      <t>コジン</t>
    </rPh>
    <rPh sb="2" eb="4">
      <t>ジョウホウ</t>
    </rPh>
    <rPh sb="5" eb="6">
      <t>ト</t>
    </rPh>
    <rPh sb="7" eb="8">
      <t>アツカ</t>
    </rPh>
    <rPh sb="23" eb="25">
      <t>カクジン</t>
    </rPh>
    <phoneticPr fontId="1"/>
  </si>
  <si>
    <t>海外研修実施申請書提出にあたり、以下のとおり申告いたします。</t>
    <phoneticPr fontId="1"/>
  </si>
  <si>
    <t>資本金又は出資金が10億円以上の法人に直接又は間接に100%の株式を</t>
    <phoneticPr fontId="1"/>
  </si>
  <si>
    <t>保有される企業ではない</t>
    <phoneticPr fontId="1"/>
  </si>
  <si>
    <t>対象となる企業の要件につきまして、以下のとおり申告いたします。</t>
    <phoneticPr fontId="1"/>
  </si>
  <si>
    <t>・資本金又は出資金が5億円以上の法人に直接又は間接に100%の株式を</t>
    <phoneticPr fontId="1"/>
  </si>
  <si>
    <r>
      <t>研修生数</t>
    </r>
    <r>
      <rPr>
        <sz val="11"/>
        <color theme="1"/>
        <rFont val="ＭＳ Ｐ明朝"/>
        <family val="1"/>
        <charset val="128"/>
      </rPr>
      <t>（第三国型の場合、国別に人数の内訳を括弧内に入力してください。）</t>
    </r>
    <rPh sb="0" eb="3">
      <t>ケンシュウセイ</t>
    </rPh>
    <rPh sb="3" eb="4">
      <t>スウ</t>
    </rPh>
    <rPh sb="5" eb="6">
      <t>ダイ</t>
    </rPh>
    <rPh sb="6" eb="8">
      <t>サンゴク</t>
    </rPh>
    <rPh sb="8" eb="9">
      <t>ガタ</t>
    </rPh>
    <rPh sb="10" eb="12">
      <t>バアイ</t>
    </rPh>
    <rPh sb="13" eb="15">
      <t>クニベツ</t>
    </rPh>
    <rPh sb="16" eb="18">
      <t>ニンズウ</t>
    </rPh>
    <rPh sb="19" eb="21">
      <t>ウチワケ</t>
    </rPh>
    <rPh sb="22" eb="24">
      <t>カッコ</t>
    </rPh>
    <rPh sb="24" eb="25">
      <t>ナイ</t>
    </rPh>
    <rPh sb="26" eb="28">
      <t>ニュウリョク</t>
    </rPh>
    <phoneticPr fontId="1"/>
  </si>
  <si>
    <t>所属する企業・組織・機関および職位</t>
    <rPh sb="0" eb="2">
      <t>ショゾク</t>
    </rPh>
    <rPh sb="4" eb="6">
      <t>キギョウ</t>
    </rPh>
    <rPh sb="7" eb="9">
      <t>ソシキ</t>
    </rPh>
    <rPh sb="10" eb="12">
      <t>キカン</t>
    </rPh>
    <rPh sb="15" eb="17">
      <t>ショクイ</t>
    </rPh>
    <phoneticPr fontId="1"/>
  </si>
  <si>
    <t>指導分野経験年数（年）</t>
    <rPh sb="0" eb="2">
      <t>シドウ</t>
    </rPh>
    <rPh sb="2" eb="4">
      <t>ブンヤ</t>
    </rPh>
    <rPh sb="4" eb="6">
      <t>ケイケン</t>
    </rPh>
    <rPh sb="6" eb="8">
      <t>ネンスウ</t>
    </rPh>
    <rPh sb="9" eb="10">
      <t>ネン</t>
    </rPh>
    <phoneticPr fontId="1"/>
  </si>
  <si>
    <t>研修効果評価方法（研修生の研修内容理解度の確認方法を具体的にご入力ください。）</t>
    <rPh sb="0" eb="2">
      <t>ケンシュウ</t>
    </rPh>
    <rPh sb="2" eb="4">
      <t>コウカ</t>
    </rPh>
    <rPh sb="4" eb="6">
      <t>ヒョウカ</t>
    </rPh>
    <rPh sb="6" eb="8">
      <t>ホウホウ</t>
    </rPh>
    <rPh sb="9" eb="12">
      <t>ケンシュウセイ</t>
    </rPh>
    <rPh sb="13" eb="17">
      <t>ケンシュウナイヨウ</t>
    </rPh>
    <rPh sb="17" eb="20">
      <t>リカイド</t>
    </rPh>
    <rPh sb="21" eb="23">
      <t>カクニン</t>
    </rPh>
    <rPh sb="23" eb="25">
      <t>ホウホウ</t>
    </rPh>
    <rPh sb="26" eb="29">
      <t>グタイテキ</t>
    </rPh>
    <rPh sb="31" eb="33">
      <t>ニュウリョク</t>
    </rPh>
    <phoneticPr fontId="1"/>
  </si>
  <si>
    <t>②全事業所分の労働保険申告書（写）（中小企業基本法に規定する中小企業のうち、従業員数で判断する場合のみ）</t>
    <rPh sb="18" eb="20">
      <t>チュウショウ</t>
    </rPh>
    <rPh sb="20" eb="22">
      <t>キギョウ</t>
    </rPh>
    <rPh sb="22" eb="25">
      <t>キホンホウ</t>
    </rPh>
    <rPh sb="26" eb="28">
      <t>キテイ</t>
    </rPh>
    <rPh sb="30" eb="32">
      <t>チュウショウ</t>
    </rPh>
    <rPh sb="32" eb="34">
      <t>キギョウ</t>
    </rPh>
    <rPh sb="38" eb="41">
      <t>ジュウギョウイン</t>
    </rPh>
    <rPh sb="41" eb="42">
      <t>スウ</t>
    </rPh>
    <rPh sb="43" eb="45">
      <t>ハンダン</t>
    </rPh>
    <rPh sb="47" eb="49">
      <t>バアイ</t>
    </rPh>
    <phoneticPr fontId="1"/>
  </si>
  <si>
    <t>④申請法人概要</t>
    <phoneticPr fontId="1"/>
  </si>
  <si>
    <t xml:space="preserve">⑤申請法人経歴書　 </t>
    <phoneticPr fontId="1"/>
  </si>
  <si>
    <t>④：初めて本制度を利用する場合、協力機関と海外協力機関各々についてご提出ください。</t>
    <phoneticPr fontId="1"/>
  </si>
  <si>
    <t>⑤⑥：初めて本制度を利用する場合、協力機関についてご提出ください。</t>
    <phoneticPr fontId="1"/>
  </si>
  <si>
    <r>
      <t>実施の理由及び目的　</t>
    </r>
    <r>
      <rPr>
        <sz val="11"/>
        <color theme="1"/>
        <rFont val="ＭＳ Ｐ明朝"/>
        <family val="1"/>
        <charset val="128"/>
      </rPr>
      <t>（研修の背景、必要性、及び目的を具体的にご入力ください。）</t>
    </r>
    <rPh sb="0" eb="2">
      <t>ジッシ</t>
    </rPh>
    <rPh sb="3" eb="5">
      <t>リユウ</t>
    </rPh>
    <rPh sb="5" eb="6">
      <t>オヨ</t>
    </rPh>
    <rPh sb="7" eb="9">
      <t>モクテキ</t>
    </rPh>
    <rPh sb="11" eb="13">
      <t>ケンシュウ</t>
    </rPh>
    <rPh sb="14" eb="16">
      <t>ハイケイ</t>
    </rPh>
    <rPh sb="17" eb="20">
      <t>ヒツヨウセイ</t>
    </rPh>
    <rPh sb="21" eb="22">
      <t>オヨ</t>
    </rPh>
    <rPh sb="23" eb="25">
      <t>モクテキ</t>
    </rPh>
    <rPh sb="26" eb="29">
      <t>グタイテキ</t>
    </rPh>
    <rPh sb="31" eb="33">
      <t>ニュウリョク</t>
    </rPh>
    <phoneticPr fontId="1"/>
  </si>
  <si>
    <r>
      <t>研修技術（研修内容）の詳細　</t>
    </r>
    <r>
      <rPr>
        <sz val="11"/>
        <color theme="1"/>
        <rFont val="ＭＳ Ｐ明朝"/>
        <family val="1"/>
        <charset val="128"/>
      </rPr>
      <t>（研修技術に関する参考資料がありましたら添付してください。）</t>
    </r>
    <rPh sb="0" eb="2">
      <t>ケンシュウ</t>
    </rPh>
    <rPh sb="2" eb="4">
      <t>ギジュツ</t>
    </rPh>
    <rPh sb="5" eb="7">
      <t>ケンシュウ</t>
    </rPh>
    <rPh sb="7" eb="9">
      <t>ナイヨウ</t>
    </rPh>
    <rPh sb="11" eb="13">
      <t>ショウサイ</t>
    </rPh>
    <rPh sb="15" eb="17">
      <t>ケンシュウ</t>
    </rPh>
    <rPh sb="17" eb="19">
      <t>ギジュツ</t>
    </rPh>
    <rPh sb="20" eb="21">
      <t>カン</t>
    </rPh>
    <rPh sb="23" eb="25">
      <t>サンコウ</t>
    </rPh>
    <rPh sb="25" eb="27">
      <t>シリョウ</t>
    </rPh>
    <rPh sb="34" eb="36">
      <t>テンプ</t>
    </rPh>
    <phoneticPr fontId="1"/>
  </si>
  <si>
    <t>⑦個人情報の取り扱いについて　※1</t>
    <rPh sb="1" eb="3">
      <t>コジン</t>
    </rPh>
    <rPh sb="3" eb="5">
      <t>ジョウホウ</t>
    </rPh>
    <rPh sb="6" eb="7">
      <t>ト</t>
    </rPh>
    <rPh sb="8" eb="9">
      <t>アツカ</t>
    </rPh>
    <phoneticPr fontId="1"/>
  </si>
  <si>
    <t>※1</t>
    <phoneticPr fontId="1"/>
  </si>
  <si>
    <t xml:space="preserve">AOTSの個人情報保護方針の詳細は当協会ホームページに公開しています。
https://www.aots.jp/privacy-policy/
ご提出いただいた個人情報は、当協会の個人情報保護方針に基づき、安全に管理し保護の徹底に努めます。
また、海外研修に係る事務手続き並びに今後の当協会からの各種ご案内に使用します。
</t>
    <rPh sb="14" eb="16">
      <t>ショウサイ</t>
    </rPh>
    <rPh sb="73" eb="75">
      <t>テイシュツ</t>
    </rPh>
    <rPh sb="139" eb="141">
      <t>コンゴ</t>
    </rPh>
    <phoneticPr fontId="1"/>
  </si>
  <si>
    <t>生年月</t>
    <rPh sb="0" eb="2">
      <t>セイネン</t>
    </rPh>
    <rPh sb="2" eb="3">
      <t>ガツ</t>
    </rPh>
    <phoneticPr fontId="1"/>
  </si>
  <si>
    <t>（西暦）</t>
    <rPh sb="1" eb="3">
      <t>セイレキ</t>
    </rPh>
    <phoneticPr fontId="1"/>
  </si>
  <si>
    <t>AOTSの個人情報保護方針の詳細は当協会ホームページに公開しています。
https://www.aots.jp/privacy-policy/</t>
    <phoneticPr fontId="1"/>
  </si>
  <si>
    <t>　　①研修にかかる申込受付、審査、運営・実施管理のため
　　②当協会事業のご案内、資料・申請書等の送付のため
　　③制度利用に関する相談・お問い合わせへの回答、連絡のため
　　④研修コース・イベント等の案内、アンケート送付のため
　　⑤統計資料作成のため</t>
    <phoneticPr fontId="1"/>
  </si>
  <si>
    <t>【想定される委託先】
　　・審査委員（申請された案件を審査するために外部有識者で構成された委員会の委員）</t>
    <rPh sb="34" eb="36">
      <t>ガイブ</t>
    </rPh>
    <rPh sb="36" eb="39">
      <t>ユウシキシャ</t>
    </rPh>
    <phoneticPr fontId="1"/>
  </si>
  <si>
    <t>依頼日</t>
    <rPh sb="0" eb="3">
      <t>イライビ</t>
    </rPh>
    <phoneticPr fontId="1"/>
  </si>
  <si>
    <t>「⑪研修生名簿 (修了証書用)」シートの通り</t>
    <rPh sb="20" eb="21">
      <t>トオ</t>
    </rPh>
    <phoneticPr fontId="1"/>
  </si>
  <si>
    <t>個人情報及び要配慮個人情報の取り扱いについて</t>
    <rPh sb="0" eb="2">
      <t>コジン</t>
    </rPh>
    <rPh sb="2" eb="4">
      <t>ジョウホウ</t>
    </rPh>
    <rPh sb="4" eb="5">
      <t>オヨ</t>
    </rPh>
    <rPh sb="6" eb="7">
      <t>ヨウ</t>
    </rPh>
    <rPh sb="7" eb="9">
      <t>ハイリョ</t>
    </rPh>
    <rPh sb="9" eb="11">
      <t>コジン</t>
    </rPh>
    <rPh sb="11" eb="13">
      <t>ジョウホウ</t>
    </rPh>
    <rPh sb="14" eb="15">
      <t>ト</t>
    </rPh>
    <rPh sb="16" eb="17">
      <t>アツカ</t>
    </rPh>
    <phoneticPr fontId="1"/>
  </si>
  <si>
    <t>当協会では、海外研修お申し込みに際して取得する個人情報及び要配慮個人情報を下記の通り取り扱います。</t>
    <rPh sb="0" eb="3">
      <t>トウキョウカイ</t>
    </rPh>
    <rPh sb="6" eb="8">
      <t>カイガイ</t>
    </rPh>
    <rPh sb="8" eb="10">
      <t>ケンシュウ</t>
    </rPh>
    <rPh sb="11" eb="12">
      <t>モウ</t>
    </rPh>
    <rPh sb="13" eb="14">
      <t>コ</t>
    </rPh>
    <rPh sb="16" eb="17">
      <t>サイ</t>
    </rPh>
    <rPh sb="19" eb="21">
      <t>シュトク</t>
    </rPh>
    <rPh sb="23" eb="25">
      <t>コジン</t>
    </rPh>
    <rPh sb="25" eb="27">
      <t>ジョウホウ</t>
    </rPh>
    <rPh sb="27" eb="28">
      <t>オヨ</t>
    </rPh>
    <rPh sb="29" eb="30">
      <t>ヨウ</t>
    </rPh>
    <rPh sb="30" eb="32">
      <t>ハイリョ</t>
    </rPh>
    <rPh sb="32" eb="34">
      <t>コジン</t>
    </rPh>
    <rPh sb="34" eb="36">
      <t>ジョウホウ</t>
    </rPh>
    <rPh sb="37" eb="39">
      <t>カキ</t>
    </rPh>
    <rPh sb="40" eb="41">
      <t>トオ</t>
    </rPh>
    <rPh sb="42" eb="43">
      <t>ト</t>
    </rPh>
    <rPh sb="44" eb="45">
      <t>アツカ</t>
    </rPh>
    <phoneticPr fontId="1"/>
  </si>
  <si>
    <t>個人情報及び要配慮個人情報の管理者及び連絡先</t>
    <rPh sb="0" eb="2">
      <t>コジン</t>
    </rPh>
    <rPh sb="2" eb="4">
      <t>ジョウホウ</t>
    </rPh>
    <rPh sb="4" eb="5">
      <t>オヨ</t>
    </rPh>
    <rPh sb="6" eb="7">
      <t>ヨウ</t>
    </rPh>
    <rPh sb="7" eb="9">
      <t>ハイリョ</t>
    </rPh>
    <rPh sb="9" eb="11">
      <t>コジン</t>
    </rPh>
    <rPh sb="11" eb="13">
      <t>ジョウホウ</t>
    </rPh>
    <rPh sb="14" eb="17">
      <t>カンリシャ</t>
    </rPh>
    <rPh sb="17" eb="18">
      <t>オヨ</t>
    </rPh>
    <rPh sb="19" eb="22">
      <t>レンラクサキ</t>
    </rPh>
    <phoneticPr fontId="1"/>
  </si>
  <si>
    <t>当協会は、収集した個人情報及び要配慮個人情報について、以下の目的のために利用いたします。それ以外の利用目的又は法令等に基づく要請の範囲を超えた利用はいたしません。</t>
    <phoneticPr fontId="1"/>
  </si>
  <si>
    <t>お預かりした個人情報及び要配慮個人情報は、予めご本人の同意を得ることなく、以下の場合を除き第三者に提供することはありません。</t>
    <phoneticPr fontId="1"/>
  </si>
  <si>
    <t>個人情報及び要配慮個人情報の委託について</t>
    <phoneticPr fontId="1"/>
  </si>
  <si>
    <t>当協会は、ご提供いただいた個人情報及び要配慮個人情報を取り扱う業務の全部又は一部を、第三者に外部委託することがあります。この場合、当協会は一定の基準により委託業者を選定し、委託業者と秘密保持等の個人情報及び要配慮個人情報保護に関する契約を締結した上で、定期的にお預かりした個人情報及び要配慮個人情報が安全に管理されているかの確認を行う等、委託業者に対する必要かつ適切な監督を行います。</t>
    <rPh sb="6" eb="8">
      <t>テイキョウ</t>
    </rPh>
    <rPh sb="62" eb="64">
      <t>バアイ</t>
    </rPh>
    <rPh sb="131" eb="132">
      <t>アズ</t>
    </rPh>
    <phoneticPr fontId="1"/>
  </si>
  <si>
    <t>個人情報及び要配慮個人情報の提供は任意ですが、同意いただけない場合は、制度をご利用できない場合があります。</t>
    <rPh sb="0" eb="2">
      <t>コジン</t>
    </rPh>
    <rPh sb="2" eb="4">
      <t>ジョウホウ</t>
    </rPh>
    <rPh sb="4" eb="5">
      <t>オヨ</t>
    </rPh>
    <rPh sb="6" eb="7">
      <t>ヨウ</t>
    </rPh>
    <rPh sb="7" eb="9">
      <t>ハイリョ</t>
    </rPh>
    <rPh sb="9" eb="11">
      <t>コジン</t>
    </rPh>
    <rPh sb="11" eb="13">
      <t>ジョウホウ</t>
    </rPh>
    <rPh sb="14" eb="16">
      <t>テイキョウ</t>
    </rPh>
    <rPh sb="17" eb="19">
      <t>ニンイ</t>
    </rPh>
    <rPh sb="23" eb="25">
      <t>ドウイ</t>
    </rPh>
    <rPh sb="31" eb="33">
      <t>バアイ</t>
    </rPh>
    <rPh sb="35" eb="37">
      <t>セイド</t>
    </rPh>
    <rPh sb="39" eb="41">
      <t>リヨウ</t>
    </rPh>
    <rPh sb="45" eb="47">
      <t>バアイ</t>
    </rPh>
    <phoneticPr fontId="1"/>
  </si>
  <si>
    <t>個人情報及び要配慮個人情報の開示・訂正・利用停止・消去等</t>
    <rPh sb="0" eb="2">
      <t>コジン</t>
    </rPh>
    <rPh sb="2" eb="4">
      <t>ジョウホウ</t>
    </rPh>
    <rPh sb="4" eb="5">
      <t>オヨ</t>
    </rPh>
    <rPh sb="6" eb="7">
      <t>ヨウ</t>
    </rPh>
    <rPh sb="7" eb="9">
      <t>ハイリョ</t>
    </rPh>
    <rPh sb="9" eb="11">
      <t>コジン</t>
    </rPh>
    <rPh sb="11" eb="13">
      <t>ジョウホウ</t>
    </rPh>
    <rPh sb="14" eb="16">
      <t>カイジ</t>
    </rPh>
    <rPh sb="17" eb="19">
      <t>テイセイ</t>
    </rPh>
    <rPh sb="20" eb="22">
      <t>リヨウ</t>
    </rPh>
    <rPh sb="22" eb="24">
      <t>テイシ</t>
    </rPh>
    <rPh sb="25" eb="27">
      <t>ショウキョ</t>
    </rPh>
    <rPh sb="27" eb="28">
      <t>トウ</t>
    </rPh>
    <phoneticPr fontId="1"/>
  </si>
  <si>
    <t>ご提供いただいた個人情報及び要配慮個人情報について、ご本人には開示・訂正・削除・利用停止を請求する権利があります。このような場合、請求者がご本人であることを確認の上で対応しますが、代理人による請求も可能です。詳細は、以下「個人情報及び要配慮個人情報相談窓口」へご連絡ください。</t>
    <rPh sb="1" eb="3">
      <t>テイキョウ</t>
    </rPh>
    <rPh sb="62" eb="64">
      <t>バアイ</t>
    </rPh>
    <rPh sb="65" eb="68">
      <t>セイキュウシャ</t>
    </rPh>
    <rPh sb="96" eb="98">
      <t>セイキュウ</t>
    </rPh>
    <phoneticPr fontId="1"/>
  </si>
  <si>
    <t>＜個人情報及び要配慮個人情報相談受付窓口＞　</t>
    <rPh sb="1" eb="3">
      <t>コジン</t>
    </rPh>
    <rPh sb="3" eb="5">
      <t>ジョウホウ</t>
    </rPh>
    <rPh sb="5" eb="6">
      <t>オヨ</t>
    </rPh>
    <rPh sb="7" eb="8">
      <t>ヨウ</t>
    </rPh>
    <rPh sb="8" eb="10">
      <t>ハイリョ</t>
    </rPh>
    <rPh sb="10" eb="12">
      <t>コジン</t>
    </rPh>
    <rPh sb="12" eb="14">
      <t>ジョウホウ</t>
    </rPh>
    <rPh sb="14" eb="16">
      <t>ソウダン</t>
    </rPh>
    <rPh sb="16" eb="18">
      <t>ウケツケ</t>
    </rPh>
    <rPh sb="18" eb="20">
      <t>マドグチ</t>
    </rPh>
    <phoneticPr fontId="1"/>
  </si>
  <si>
    <t>管理者：一般財団法人海外産業人材育成協会　総務企画部長</t>
    <phoneticPr fontId="1"/>
  </si>
  <si>
    <t>上記「個人情報及び要配慮個人情報の取り扱いについて」にご同意いただけますか？</t>
    <rPh sb="0" eb="2">
      <t>ジョウキ</t>
    </rPh>
    <rPh sb="3" eb="5">
      <t>コジン</t>
    </rPh>
    <rPh sb="5" eb="7">
      <t>ジョウホウ</t>
    </rPh>
    <rPh sb="7" eb="8">
      <t>オヨ</t>
    </rPh>
    <rPh sb="9" eb="10">
      <t>ヨウ</t>
    </rPh>
    <rPh sb="10" eb="12">
      <t>ハイリョ</t>
    </rPh>
    <rPh sb="12" eb="14">
      <t>コジン</t>
    </rPh>
    <rPh sb="14" eb="16">
      <t>ジョウホウ</t>
    </rPh>
    <rPh sb="17" eb="18">
      <t>ト</t>
    </rPh>
    <rPh sb="19" eb="20">
      <t>アツカ</t>
    </rPh>
    <rPh sb="28" eb="30">
      <t>ドウイ</t>
    </rPh>
    <phoneticPr fontId="1"/>
  </si>
  <si>
    <t>下記いずれかにチェック☑と自署をお願いします。</t>
    <phoneticPr fontId="1"/>
  </si>
  <si>
    <t>個人情報及び要配慮個人情報の取り扱いについて</t>
    <phoneticPr fontId="1"/>
  </si>
  <si>
    <t xml:space="preserve">3.
</t>
    <phoneticPr fontId="1"/>
  </si>
  <si>
    <t xml:space="preserve">4.
</t>
    <phoneticPr fontId="44"/>
  </si>
  <si>
    <t xml:space="preserve">5.
</t>
    <phoneticPr fontId="44"/>
  </si>
  <si>
    <t>海外研修直後評価調査票（研修生記入用）</t>
    <rPh sb="0" eb="2">
      <t>カイガイ</t>
    </rPh>
    <rPh sb="2" eb="4">
      <t>ケンシュウ</t>
    </rPh>
    <rPh sb="4" eb="6">
      <t>チョクゴ</t>
    </rPh>
    <rPh sb="6" eb="8">
      <t>ヒョウカ</t>
    </rPh>
    <rPh sb="8" eb="11">
      <t>チョウサヒョウ</t>
    </rPh>
    <rPh sb="12" eb="15">
      <t>ケンシュウセイ</t>
    </rPh>
    <rPh sb="15" eb="18">
      <t>キニュウヨウ</t>
    </rPh>
    <phoneticPr fontId="1"/>
  </si>
  <si>
    <t>海外研修直後評価調査票（集計表）</t>
    <rPh sb="0" eb="2">
      <t>カイガイ</t>
    </rPh>
    <rPh sb="2" eb="4">
      <t>ケンシュウ</t>
    </rPh>
    <rPh sb="4" eb="6">
      <t>チョクゴ</t>
    </rPh>
    <rPh sb="6" eb="8">
      <t>ヒョウカ</t>
    </rPh>
    <rPh sb="8" eb="11">
      <t>チョウサヒョウ</t>
    </rPh>
    <rPh sb="12" eb="14">
      <t>シュウケイ</t>
    </rPh>
    <rPh sb="14" eb="15">
      <t>ヒョウ</t>
    </rPh>
    <phoneticPr fontId="1"/>
  </si>
  <si>
    <t>海外研修直後評価入力</t>
    <rPh sb="0" eb="2">
      <t>カイガイ</t>
    </rPh>
    <rPh sb="2" eb="4">
      <t>ケンシュウ</t>
    </rPh>
    <rPh sb="4" eb="6">
      <t>チョクゴ</t>
    </rPh>
    <rPh sb="6" eb="8">
      <t>ヒョウカ</t>
    </rPh>
    <rPh sb="8" eb="10">
      <t>ニュウリョク</t>
    </rPh>
    <phoneticPr fontId="1"/>
  </si>
  <si>
    <t>研修生実績人数</t>
    <rPh sb="0" eb="3">
      <t>ケンシュウセイ</t>
    </rPh>
    <rPh sb="3" eb="5">
      <t>ジッセキ</t>
    </rPh>
    <rPh sb="5" eb="6">
      <t>ニン</t>
    </rPh>
    <rPh sb="6" eb="7">
      <t>スウ</t>
    </rPh>
    <phoneticPr fontId="1"/>
  </si>
  <si>
    <t>●：記入、○：必要に応じて記入</t>
    <rPh sb="2" eb="4">
      <t>キニュウ</t>
    </rPh>
    <rPh sb="7" eb="9">
      <t>ヒツヨウ</t>
    </rPh>
    <rPh sb="10" eb="11">
      <t>オウ</t>
    </rPh>
    <rPh sb="13" eb="15">
      <t>キニュウ</t>
    </rPh>
    <phoneticPr fontId="1"/>
  </si>
  <si>
    <t>教材費（印刷製本費）</t>
  </si>
  <si>
    <t>教材費（消耗品費）</t>
  </si>
  <si>
    <t>教材費（委託・外注費）</t>
  </si>
  <si>
    <t>機材調達・環境等整備費（備品費、借料及び損料）</t>
  </si>
  <si>
    <t>機材調達・環境等整備費（その他諸経費）</t>
  </si>
  <si>
    <t>現地運営関係諸費（旅費）</t>
  </si>
  <si>
    <t>現地運営関係諸費（消耗品費）</t>
  </si>
  <si>
    <t>現地運営関係諸費（印刷製本費）</t>
  </si>
  <si>
    <t>現地運営関係諸費（補助員人件費）</t>
  </si>
  <si>
    <t>現地運営関係諸費（その他諸経費）</t>
  </si>
  <si>
    <t>海外研修日程表【実績】</t>
    <rPh sb="0" eb="2">
      <t>カイガイ</t>
    </rPh>
    <rPh sb="2" eb="4">
      <t>ケンシュウ</t>
    </rPh>
    <rPh sb="4" eb="6">
      <t>ニッテイ</t>
    </rPh>
    <rPh sb="6" eb="7">
      <t>ヒョウ</t>
    </rPh>
    <rPh sb="8" eb="10">
      <t>ジッセキ</t>
    </rPh>
    <phoneticPr fontId="1"/>
  </si>
  <si>
    <t>No</t>
    <phoneticPr fontId="1"/>
  </si>
  <si>
    <t>振込先口座届（日本以外）</t>
    <rPh sb="0" eb="3">
      <t>フリコミサキ</t>
    </rPh>
    <rPh sb="3" eb="5">
      <t>コウザ</t>
    </rPh>
    <rPh sb="5" eb="6">
      <t>トドケ</t>
    </rPh>
    <rPh sb="7" eb="9">
      <t>ニホン</t>
    </rPh>
    <rPh sb="9" eb="11">
      <t>イガイ</t>
    </rPh>
    <phoneticPr fontId="1"/>
  </si>
  <si>
    <t>※通訳付きの場合のみ</t>
    <phoneticPr fontId="1"/>
  </si>
  <si>
    <t>※審査承認後に研修時期、研修日数等を変更する場合のみ</t>
    <phoneticPr fontId="1"/>
  </si>
  <si>
    <t>※講師、通訳、管理員が渡航する場合のみ</t>
    <phoneticPr fontId="1"/>
  </si>
  <si>
    <t>　　※研修協力謝金を支払う場合のみ</t>
    <rPh sb="3" eb="7">
      <t>ケンシュウキョウリョク</t>
    </rPh>
    <rPh sb="7" eb="9">
      <t>シャキン</t>
    </rPh>
    <rPh sb="10" eb="12">
      <t>シハラ</t>
    </rPh>
    <phoneticPr fontId="1"/>
  </si>
  <si>
    <t>研修実施国内遠隔地からの参加者の宿泊費等明細</t>
    <rPh sb="0" eb="2">
      <t>ケンシュウ</t>
    </rPh>
    <rPh sb="2" eb="4">
      <t>ジッシ</t>
    </rPh>
    <rPh sb="4" eb="6">
      <t>コクナイ</t>
    </rPh>
    <rPh sb="6" eb="9">
      <t>エンカクチ</t>
    </rPh>
    <rPh sb="19" eb="20">
      <t>トウ</t>
    </rPh>
    <rPh sb="20" eb="22">
      <t>メイサイ</t>
    </rPh>
    <phoneticPr fontId="1"/>
  </si>
  <si>
    <t>※研修実施国内遠隔地からの参加者がいる場合のみ</t>
    <phoneticPr fontId="1"/>
  </si>
  <si>
    <t>研修実施国内遠隔地からの参加者の宿泊費等明細</t>
    <rPh sb="0" eb="2">
      <t>ケンシュウ</t>
    </rPh>
    <rPh sb="2" eb="4">
      <t>ジッシ</t>
    </rPh>
    <rPh sb="4" eb="6">
      <t>コクナイ</t>
    </rPh>
    <rPh sb="6" eb="9">
      <t>エンカクチ</t>
    </rPh>
    <rPh sb="12" eb="15">
      <t>サンカシャ</t>
    </rPh>
    <rPh sb="16" eb="18">
      <t>シュクハク</t>
    </rPh>
    <rPh sb="18" eb="19">
      <t>ヒ</t>
    </rPh>
    <rPh sb="19" eb="20">
      <t>トウ</t>
    </rPh>
    <rPh sb="20" eb="22">
      <t>メイサイ</t>
    </rPh>
    <phoneticPr fontId="1"/>
  </si>
  <si>
    <t>https://www.aots.jp/privacy-policy/</t>
    <phoneticPr fontId="1"/>
  </si>
  <si>
    <t>※申請者が中小企業の場合のみ</t>
    <phoneticPr fontId="1"/>
  </si>
  <si>
    <t>中小</t>
    <rPh sb="0" eb="2">
      <t>チュウショウ</t>
    </rPh>
    <phoneticPr fontId="1"/>
  </si>
  <si>
    <t>中小企業</t>
    <rPh sb="0" eb="2">
      <t>チュウショウ</t>
    </rPh>
    <rPh sb="2" eb="4">
      <t>キギョウ</t>
    </rPh>
    <phoneticPr fontId="1"/>
  </si>
  <si>
    <r>
      <t>申請者は、中小企業基本法に規定される中小企業に</t>
    </r>
    <r>
      <rPr>
        <u/>
        <sz val="11"/>
        <color theme="1"/>
        <rFont val="ＭＳ Ｐ明朝"/>
        <family val="1"/>
        <charset val="128"/>
      </rPr>
      <t>該当します</t>
    </r>
    <r>
      <rPr>
        <sz val="11"/>
        <color theme="1"/>
        <rFont val="ＭＳ Ｐ明朝"/>
        <family val="1"/>
        <charset val="128"/>
      </rPr>
      <t>。</t>
    </r>
    <rPh sb="0" eb="3">
      <t>シンセイシャ</t>
    </rPh>
    <rPh sb="18" eb="22">
      <t>チュウショウキギョウ</t>
    </rPh>
    <rPh sb="23" eb="25">
      <t>ガイトウ</t>
    </rPh>
    <phoneticPr fontId="1"/>
  </si>
  <si>
    <r>
      <t>申請者は、資本金又は出資金が5億円以上の法人に直接又は間接に100％の株式を保有される中小企業には</t>
    </r>
    <r>
      <rPr>
        <u/>
        <sz val="11"/>
        <color theme="1"/>
        <rFont val="ＭＳ Ｐ明朝"/>
        <family val="1"/>
        <charset val="128"/>
      </rPr>
      <t>該当しません</t>
    </r>
    <r>
      <rPr>
        <sz val="11"/>
        <color theme="1"/>
        <rFont val="ＭＳ Ｐ明朝"/>
        <family val="1"/>
        <charset val="128"/>
      </rPr>
      <t>。</t>
    </r>
    <rPh sb="0" eb="3">
      <t>シンセイシャ</t>
    </rPh>
    <rPh sb="5" eb="8">
      <t>シホンキン</t>
    </rPh>
    <rPh sb="8" eb="9">
      <t>マタ</t>
    </rPh>
    <rPh sb="10" eb="13">
      <t>シュッシキン</t>
    </rPh>
    <rPh sb="15" eb="16">
      <t>オク</t>
    </rPh>
    <rPh sb="16" eb="17">
      <t>エン</t>
    </rPh>
    <rPh sb="17" eb="19">
      <t>イジョウ</t>
    </rPh>
    <rPh sb="20" eb="22">
      <t>ホウジン</t>
    </rPh>
    <rPh sb="23" eb="25">
      <t>チョクセツ</t>
    </rPh>
    <rPh sb="25" eb="26">
      <t>マタ</t>
    </rPh>
    <rPh sb="27" eb="29">
      <t>カンセツ</t>
    </rPh>
    <rPh sb="35" eb="37">
      <t>カブシキ</t>
    </rPh>
    <rPh sb="38" eb="40">
      <t>ホユウ</t>
    </rPh>
    <rPh sb="43" eb="45">
      <t>チュウショウ</t>
    </rPh>
    <rPh sb="45" eb="47">
      <t>キギョウ</t>
    </rPh>
    <rPh sb="49" eb="51">
      <t>ガイトウ</t>
    </rPh>
    <phoneticPr fontId="1"/>
  </si>
  <si>
    <t>申告書（中小企業のみ）</t>
    <rPh sb="0" eb="3">
      <t>シンコクショ</t>
    </rPh>
    <rPh sb="4" eb="8">
      <t>チュウショウキギョウ</t>
    </rPh>
    <phoneticPr fontId="1"/>
  </si>
  <si>
    <t>（※中小企業のみ提出）</t>
    <rPh sb="2" eb="6">
      <t>チュウショウキギョウ</t>
    </rPh>
    <rPh sb="8" eb="10">
      <t>テイシュツ</t>
    </rPh>
    <phoneticPr fontId="1"/>
  </si>
  <si>
    <t>1. 当社は、以下に該当します。</t>
    <phoneticPr fontId="1"/>
  </si>
  <si>
    <t>　保有される中小企業</t>
    <phoneticPr fontId="1"/>
  </si>
  <si>
    <t>技術・人材協力を通じた新興国との共創推進事業（研修・専門家派遣・寄附講座開設事業）</t>
  </si>
  <si>
    <t>【技術・人材協力を通じた新興国との共創推進事業（研修・専門家派遣・寄附講座開設事業）】</t>
  </si>
  <si>
    <t>当社は「技術・人材協力を通じた新興国との共創推進事業（研修・専門家派遣・寄附講座開設事業）」</t>
  </si>
  <si>
    <t>XXXX年XX月XX日付、技術・人材協力を通じた新興国との共創推進事業（研修・専門家派遣・寄附講座開設事業）第XX回審査委員会にて承認された海外研修について、下記の通り、内容を変更したいので申請します。</t>
  </si>
  <si>
    <t>※申請者が中堅・中小企業の場合のみ</t>
    <phoneticPr fontId="1"/>
  </si>
  <si>
    <t>省エネ機器等の設計・製造技術及び導入・メンテナンスに係る人材育成事業</t>
    <phoneticPr fontId="1"/>
  </si>
  <si>
    <t>省エネ機器等の設計・製造技術及び導入・メンテナンスに係る人材育成事業
（ⅰ）省エネ機器等の設計・製造技術及び導入やメンテナンス</t>
    <phoneticPr fontId="1"/>
  </si>
  <si>
    <t>省エネ機器等の設計・製造技術及び導入・メンテナンスに係る人材育成事業　　
（ⅱ）ロボット、ファクトリーオートメーション(工場のスマート化)の設計・製造技術及び導入やメンテナンス</t>
    <phoneticPr fontId="1"/>
  </si>
  <si>
    <t>生産プロセス省エネ化に係る人材育成事業　　</t>
    <phoneticPr fontId="1"/>
  </si>
  <si>
    <t>1. 当社は、以下のいずれかに該当します。</t>
    <phoneticPr fontId="1"/>
  </si>
  <si>
    <t>（中小企業には該当しないが）資本金10億円未満の企業（以下、中堅企業という）</t>
  </si>
  <si>
    <t>2-1. 当社は、以下のいずれにも該当しません。</t>
    <phoneticPr fontId="1"/>
  </si>
  <si>
    <t>以下のいずれにも該当しない</t>
    <phoneticPr fontId="1"/>
  </si>
  <si>
    <r>
      <t>2-2. 以下の書類のいずれかを提出します。</t>
    </r>
    <r>
      <rPr>
        <sz val="10"/>
        <rFont val="ＭＳ Ｐ明朝"/>
        <family val="1"/>
        <charset val="128"/>
      </rPr>
      <t>（提出する書類のチェック☑を入れてください。書式自由）</t>
    </r>
    <rPh sb="23" eb="25">
      <t>テイシュツ</t>
    </rPh>
    <rPh sb="27" eb="29">
      <t>ショルイ</t>
    </rPh>
    <rPh sb="36" eb="37">
      <t>イ</t>
    </rPh>
    <phoneticPr fontId="1"/>
  </si>
  <si>
    <t>3-1．本申告書提出時点で当社の確定している（申告済みの）直近過去3年分の各年</t>
    <rPh sb="5" eb="7">
      <t>シンコク</t>
    </rPh>
    <phoneticPr fontId="1"/>
  </si>
  <si>
    <t xml:space="preserve">  または各事業年度の課税所得の年平均は15億円を超えていません。</t>
    <phoneticPr fontId="1"/>
  </si>
  <si>
    <t>超えていない （以下のいずれかにチェック☑を入れてください）</t>
    <phoneticPr fontId="1"/>
  </si>
  <si>
    <t>（※課税所得額が15億円超の年がある場合は、以下に各年の課税所得額を</t>
    <rPh sb="22" eb="24">
      <t>イカ</t>
    </rPh>
    <phoneticPr fontId="1"/>
  </si>
  <si>
    <t>億円単位で記載願います）</t>
    <phoneticPr fontId="1"/>
  </si>
  <si>
    <t>　保有される中堅企業</t>
    <phoneticPr fontId="1"/>
  </si>
  <si>
    <t>・資本金又は出資金が10億円以上の法人に直接又は間接に100%の株式を</t>
    <phoneticPr fontId="1"/>
  </si>
  <si>
    <t>本事業では、1.に示す中小・中堅企業であっても、2-1. および3-1．の要件を満たさない
企業は大企業とみなし、大企業の補助率が適用されます。</t>
    <rPh sb="0" eb="1">
      <t>ホン</t>
    </rPh>
    <rPh sb="1" eb="3">
      <t>ジギョウ</t>
    </rPh>
    <rPh sb="9" eb="10">
      <t>シメ</t>
    </rPh>
    <rPh sb="11" eb="13">
      <t>チュウショウ</t>
    </rPh>
    <rPh sb="14" eb="16">
      <t>チュウケン</t>
    </rPh>
    <rPh sb="16" eb="18">
      <t>キギョウ</t>
    </rPh>
    <rPh sb="37" eb="39">
      <t>ヨウケン</t>
    </rPh>
    <rPh sb="40" eb="41">
      <t>ミ</t>
    </rPh>
    <rPh sb="46" eb="48">
      <t>キギョウ</t>
    </rPh>
    <rPh sb="49" eb="52">
      <t>ダイキギョウ</t>
    </rPh>
    <rPh sb="57" eb="60">
      <t>ダイキギョウ</t>
    </rPh>
    <rPh sb="61" eb="64">
      <t>ホジョリツ</t>
    </rPh>
    <rPh sb="65" eb="67">
      <t>テキヨウ</t>
    </rPh>
    <phoneticPr fontId="1"/>
  </si>
  <si>
    <t>（※中堅・中小企業のみご提出）</t>
    <phoneticPr fontId="1"/>
  </si>
  <si>
    <t>2. 当社は、以下に該当します。</t>
    <rPh sb="7" eb="9">
      <t>イカ</t>
    </rPh>
    <rPh sb="10" eb="12">
      <t>ガイトウ</t>
    </rPh>
    <phoneticPr fontId="1"/>
  </si>
  <si>
    <t>③株主名簿等、出資者とその出資比率を記載した書類（写）（ゼロエミ事業に申し込む中小企業のみ）</t>
    <rPh sb="1" eb="3">
      <t>カブヌシ</t>
    </rPh>
    <rPh sb="3" eb="5">
      <t>メイボ</t>
    </rPh>
    <rPh sb="5" eb="6">
      <t>ナド</t>
    </rPh>
    <rPh sb="7" eb="10">
      <t>シュッシシャ</t>
    </rPh>
    <rPh sb="13" eb="15">
      <t>シュッシ</t>
    </rPh>
    <rPh sb="15" eb="17">
      <t>ヒリツ</t>
    </rPh>
    <rPh sb="18" eb="20">
      <t>キサイ</t>
    </rPh>
    <rPh sb="22" eb="24">
      <t>ショルイ</t>
    </rPh>
    <rPh sb="25" eb="26">
      <t>シャ</t>
    </rPh>
    <phoneticPr fontId="1"/>
  </si>
  <si>
    <t>ver.2026.05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</si>
</sst>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quot;¥&quot;#,##0;&quot;¥&quot;\-#,##0"/>
    <numFmt numFmtId="176" formatCode="#,###&quot;名&quot;"/>
    <numFmt numFmtId="177" formatCode="[$-F800]dddd\,\ mmmm\ dd\,\ yyyy"/>
    <numFmt numFmtId="178" formatCode="yyyy&quot;年&quot;m&quot;月&quot;;@"/>
    <numFmt numFmtId="179" formatCode="&quot;（&quot;#,###&quot;日間）&quot;"/>
    <numFmt numFmtId="180" formatCode="#,###&quot;円&quot;"/>
    <numFmt numFmtId="181" formatCode="#,###&quot;日間&quot;"/>
    <numFmt numFmtId="182" formatCode="&quot;(&quot;aaa&quot;)&quot;"/>
    <numFmt numFmtId="183" formatCode="0.0&quot; hrs&quot;"/>
    <numFmt numFmtId="184" formatCode="#,##0.0_ "/>
    <numFmt numFmtId="185" formatCode="&quot;（実施国：&quot;@&quot;）&quot;"/>
    <numFmt numFmtId="186" formatCode="#&quot;年&quot;"/>
    <numFmt numFmtId="187" formatCode="#,###&quot;千円&quot;"/>
    <numFmt numFmtId="188" formatCode="#,###&quot;人&quot;"/>
    <numFmt numFmtId="189" formatCode="&quot;（予定人数：&quot;#&quot;名）&quot;"/>
    <numFmt numFmtId="190" formatCode="#&quot;年／&quot;"/>
    <numFmt numFmtId="191" formatCode="#,###&quot;名／&quot;"/>
    <numFmt numFmtId="192" formatCode="#,###&quot;千円／&quot;"/>
    <numFmt numFmtId="193" formatCode="#&quot;級&quot;"/>
    <numFmt numFmtId="194" formatCode="#&quot;月&quot;"/>
    <numFmt numFmtId="195" formatCode="#,##0_ ;[Red]\-#,##0\ "/>
    <numFmt numFmtId="196" formatCode="&quot;（満　&quot;#&quot;　歳）&quot;"/>
    <numFmt numFmtId="197" formatCode="&quot;合計参加人数：　&quot;#,###&quot;　名&quot;"/>
    <numFmt numFmtId="198" formatCode="#,###&quot;　名、&quot;"/>
    <numFmt numFmtId="199" formatCode="#,###&quot;　名）&quot;"/>
    <numFmt numFmtId="200" formatCode="#&quot;日&quot;"/>
    <numFmt numFmtId="201" formatCode="#&quot;　日】&quot;"/>
    <numFmt numFmtId="202" formatCode="&quot;（&quot;aaa&quot;）&quot;"/>
    <numFmt numFmtId="203" formatCode="[$-409]mmmm\ d\,\ yyyy;@"/>
    <numFmt numFmtId="204" formatCode="#,##0.00_ "/>
    <numFmt numFmtId="205" formatCode="[$-409]mmm/d/yyyy;@"/>
    <numFmt numFmtId="206" formatCode="#,##0&quot;名&quot;"/>
    <numFmt numFmtId="207" formatCode="#,##0&quot;千円&quot;"/>
    <numFmt numFmtId="208" formatCode="#,##0_ "/>
    <numFmt numFmtId="209" formatCode="#,##0_);[Red]\(#,##0\)"/>
    <numFmt numFmtId="210" formatCode="#,##0.00_);[Red]\(#,##0.00\)"/>
    <numFmt numFmtId="211" formatCode="0.0_ "/>
    <numFmt numFmtId="212" formatCode="yyyy&quot;年&quot;m&quot;月&quot;d&quot;日&quot;;@"/>
    <numFmt numFmtId="213" formatCode="0_ "/>
    <numFmt numFmtId="214" formatCode="#,##0&quot;円&quot;"/>
    <numFmt numFmtId="215" formatCode="###&quot;名&quot;"/>
    <numFmt numFmtId="216" formatCode="@&quot;　様&quot;"/>
    <numFmt numFmtId="217" formatCode="#&quot;名&quot;"/>
    <numFmt numFmtId="218" formatCode="yyyy/m/d;@"/>
    <numFmt numFmtId="219" formatCode="#,###&quot;%&quot;"/>
    <numFmt numFmtId="220" formatCode="0_);[Red]\(0\)"/>
    <numFmt numFmtId="221" formatCode="####&quot;年&quot;"/>
    <numFmt numFmtId="222" formatCode="&quot; &quot;#,###&quot; 名&quot;"/>
    <numFmt numFmtId="223" formatCode="0.0_);[Red]\(0.0\)"/>
    <numFmt numFmtId="224" formatCode="0.00_ "/>
  </numFmts>
  <fonts count="124">
    <font>
      <sz val="11"/>
      <color theme="1"/>
      <name val="ＭＳ Ｐゴシック"/>
      <family val="2"/>
      <charset val="128"/>
      <scheme val="minor"/>
    </font>
    <font>
      <sz val="6"/>
      <name val="ＭＳ Ｐゴシック"/>
      <family val="2"/>
      <charset val="128"/>
      <scheme val="minor"/>
    </font>
    <font>
      <b/>
      <sz val="14"/>
      <color theme="1"/>
      <name val="ＭＳ Ｐ明朝"/>
      <family val="1"/>
      <charset val="128"/>
    </font>
    <font>
      <sz val="11"/>
      <color theme="1"/>
      <name val="ＭＳ Ｐ明朝"/>
      <family val="1"/>
      <charset val="128"/>
    </font>
    <font>
      <b/>
      <sz val="12"/>
      <color theme="1"/>
      <name val="ＭＳ Ｐ明朝"/>
      <family val="1"/>
      <charset val="128"/>
    </font>
    <font>
      <b/>
      <sz val="11"/>
      <color theme="1"/>
      <name val="ＭＳ Ｐ明朝"/>
      <family val="1"/>
      <charset val="128"/>
    </font>
    <font>
      <sz val="11"/>
      <color rgb="FFFF0000"/>
      <name val="ＭＳ Ｐ明朝"/>
      <family val="1"/>
      <charset val="128"/>
    </font>
    <font>
      <b/>
      <sz val="11"/>
      <color rgb="FFFF0000"/>
      <name val="ＭＳ Ｐ明朝"/>
      <family val="1"/>
      <charset val="128"/>
    </font>
    <font>
      <sz val="12"/>
      <color theme="1"/>
      <name val="ＭＳ Ｐ明朝"/>
      <family val="1"/>
      <charset val="128"/>
    </font>
    <font>
      <vertAlign val="superscript"/>
      <sz val="11"/>
      <color theme="1"/>
      <name val="ＭＳ Ｐ明朝"/>
      <family val="1"/>
      <charset val="128"/>
    </font>
    <font>
      <sz val="10"/>
      <color theme="1"/>
      <name val="ＭＳ Ｐ明朝"/>
      <family val="1"/>
      <charset val="128"/>
    </font>
    <font>
      <b/>
      <vertAlign val="superscript"/>
      <sz val="11"/>
      <color theme="1"/>
      <name val="ＭＳ Ｐ明朝"/>
      <family val="1"/>
      <charset val="128"/>
    </font>
    <font>
      <sz val="11"/>
      <name val="ＭＳ Ｐゴシック"/>
      <family val="3"/>
      <charset val="128"/>
    </font>
    <font>
      <sz val="10"/>
      <name val="ＭＳ Ｐ明朝"/>
      <family val="1"/>
      <charset val="128"/>
    </font>
    <font>
      <sz val="9"/>
      <color theme="1"/>
      <name val="ＭＳ Ｐ明朝"/>
      <family val="1"/>
      <charset val="128"/>
    </font>
    <font>
      <sz val="10"/>
      <color indexed="81"/>
      <name val="ＭＳ Ｐゴシック"/>
      <family val="3"/>
      <charset val="128"/>
    </font>
    <font>
      <sz val="11"/>
      <name val="ＭＳ 明朝"/>
      <family val="1"/>
      <charset val="128"/>
    </font>
    <font>
      <sz val="11"/>
      <name val="ＭＳ Ｐ明朝"/>
      <family val="1"/>
      <charset val="128"/>
    </font>
    <font>
      <b/>
      <sz val="11"/>
      <color theme="3"/>
      <name val="ＭＳ Ｐゴシック"/>
      <family val="2"/>
      <charset val="128"/>
      <scheme val="minor"/>
    </font>
    <font>
      <sz val="11"/>
      <color theme="1"/>
      <name val="Times New Roman"/>
      <family val="1"/>
    </font>
    <font>
      <sz val="14"/>
      <color theme="1"/>
      <name val="Times New Roman"/>
      <family val="1"/>
    </font>
    <font>
      <b/>
      <sz val="11"/>
      <color theme="1"/>
      <name val="Times New Roman"/>
      <family val="1"/>
    </font>
    <font>
      <b/>
      <sz val="14"/>
      <color theme="1"/>
      <name val="Times New Roman"/>
      <family val="1"/>
    </font>
    <font>
      <sz val="11"/>
      <color theme="1"/>
      <name val="ＭＳ Ｐゴシック"/>
      <family val="2"/>
      <charset val="128"/>
      <scheme val="minor"/>
    </font>
    <font>
      <u/>
      <sz val="11"/>
      <color theme="1"/>
      <name val="ＭＳ Ｐ明朝"/>
      <family val="1"/>
      <charset val="128"/>
    </font>
    <font>
      <b/>
      <sz val="14"/>
      <color theme="1"/>
      <name val="ＭＳ Ｐゴシック"/>
      <family val="2"/>
      <charset val="128"/>
      <scheme val="minor"/>
    </font>
    <font>
      <sz val="11"/>
      <color rgb="FF0070C0"/>
      <name val="ＭＳ Ｐ明朝"/>
      <family val="1"/>
      <charset val="128"/>
    </font>
    <font>
      <sz val="11"/>
      <color rgb="FF002060"/>
      <name val="ＭＳ Ｐ明朝"/>
      <family val="1"/>
      <charset val="128"/>
    </font>
    <font>
      <sz val="10"/>
      <color rgb="FF0070C0"/>
      <name val="ＭＳ Ｐ明朝"/>
      <family val="1"/>
      <charset val="128"/>
    </font>
    <font>
      <sz val="11"/>
      <color rgb="FF0070C0"/>
      <name val="ＭＳ Ｐゴシック"/>
      <family val="2"/>
      <charset val="128"/>
      <scheme val="minor"/>
    </font>
    <font>
      <sz val="11"/>
      <color rgb="FF002060"/>
      <name val="Times New Roman"/>
      <family val="1"/>
    </font>
    <font>
      <sz val="14"/>
      <color rgb="FF002060"/>
      <name val="Times New Roman"/>
      <family val="1"/>
    </font>
    <font>
      <sz val="11"/>
      <name val="Times New Roman"/>
      <family val="1"/>
    </font>
    <font>
      <sz val="11"/>
      <color rgb="FF0070C0"/>
      <name val="Times New Roman"/>
      <family val="1"/>
    </font>
    <font>
      <sz val="12"/>
      <color rgb="FF0070C0"/>
      <name val="ＭＳ Ｐ明朝"/>
      <family val="1"/>
      <charset val="128"/>
    </font>
    <font>
      <u/>
      <sz val="11"/>
      <name val="ＭＳ Ｐ明朝"/>
      <family val="1"/>
      <charset val="128"/>
    </font>
    <font>
      <sz val="11"/>
      <name val="ＭＳ Ｐゴシック"/>
      <family val="2"/>
      <charset val="128"/>
      <scheme val="minor"/>
    </font>
    <font>
      <b/>
      <sz val="11"/>
      <name val="ＭＳ Ｐ明朝"/>
      <family val="1"/>
      <charset val="128"/>
    </font>
    <font>
      <sz val="10"/>
      <color theme="1"/>
      <name val="ＭＳ Ｐゴシック"/>
      <family val="2"/>
      <charset val="128"/>
      <scheme val="minor"/>
    </font>
    <font>
      <sz val="10"/>
      <color theme="1"/>
      <name val="ＭＳ Ｐゴシック"/>
      <family val="3"/>
      <charset val="128"/>
      <scheme val="minor"/>
    </font>
    <font>
      <sz val="10"/>
      <color rgb="FF000000"/>
      <name val="ＭＳ Ｐゴシック"/>
      <family val="2"/>
      <charset val="128"/>
    </font>
    <font>
      <sz val="9"/>
      <color indexed="81"/>
      <name val="MS P ゴシック"/>
      <family val="3"/>
      <charset val="128"/>
    </font>
    <font>
      <sz val="9"/>
      <color rgb="FF000000"/>
      <name val="Meiryo UI"/>
      <family val="3"/>
      <charset val="128"/>
    </font>
    <font>
      <sz val="11"/>
      <color indexed="81"/>
      <name val="MS P ゴシック"/>
      <family val="3"/>
      <charset val="128"/>
    </font>
    <font>
      <sz val="6"/>
      <name val="ＭＳ Ｐゴシック"/>
      <family val="3"/>
      <charset val="128"/>
    </font>
    <font>
      <sz val="9"/>
      <name val="ＭＳ Ｐゴシック"/>
      <family val="3"/>
      <charset val="128"/>
    </font>
    <font>
      <sz val="12"/>
      <name val="ＭＳ Ｐゴシック"/>
      <family val="3"/>
      <charset val="128"/>
    </font>
    <font>
      <sz val="11"/>
      <color indexed="10"/>
      <name val="ＭＳ Ｐゴシック"/>
      <family val="3"/>
      <charset val="128"/>
    </font>
    <font>
      <sz val="8"/>
      <name val="ＭＳ Ｐゴシック"/>
      <family val="3"/>
      <charset val="128"/>
    </font>
    <font>
      <sz val="12"/>
      <name val="ＭＳ Ｐ明朝"/>
      <family val="1"/>
      <charset val="128"/>
    </font>
    <font>
      <sz val="10"/>
      <name val="ＭＳ Ｐゴシック"/>
      <family val="3"/>
      <charset val="128"/>
    </font>
    <font>
      <b/>
      <sz val="12"/>
      <name val="ＭＳ Ｐ明朝"/>
      <family val="1"/>
      <charset val="128"/>
    </font>
    <font>
      <sz val="11"/>
      <color theme="1"/>
      <name val="ＭＳ Ｐゴシック"/>
      <family val="3"/>
      <charset val="128"/>
      <scheme val="minor"/>
    </font>
    <font>
      <sz val="16"/>
      <color theme="1"/>
      <name val="ＭＳ Ｐゴシック"/>
      <family val="2"/>
      <charset val="128"/>
      <scheme val="minor"/>
    </font>
    <font>
      <b/>
      <sz val="28"/>
      <color theme="1"/>
      <name val="ＭＳ Ｐ明朝"/>
      <family val="1"/>
      <charset val="128"/>
    </font>
    <font>
      <b/>
      <sz val="10"/>
      <color rgb="FFC00000"/>
      <name val="ＭＳ Ｐ明朝"/>
      <family val="1"/>
      <charset val="128"/>
    </font>
    <font>
      <b/>
      <sz val="14"/>
      <color rgb="FFFFFFFF"/>
      <name val="ＭＳ Ｐ明朝"/>
      <family val="1"/>
      <charset val="128"/>
    </font>
    <font>
      <b/>
      <u/>
      <sz val="11"/>
      <color theme="1"/>
      <name val="ＭＳ Ｐ明朝"/>
      <family val="1"/>
      <charset val="128"/>
    </font>
    <font>
      <sz val="8"/>
      <name val="ＭＳ Ｐ明朝"/>
      <family val="1"/>
      <charset val="128"/>
    </font>
    <font>
      <b/>
      <sz val="11"/>
      <color rgb="FFFFFFFF"/>
      <name val="ＭＳ Ｐ明朝"/>
      <family val="1"/>
      <charset val="128"/>
    </font>
    <font>
      <sz val="9"/>
      <name val="ＭＳ Ｐ明朝"/>
      <family val="1"/>
      <charset val="128"/>
    </font>
    <font>
      <b/>
      <sz val="10"/>
      <name val="ＭＳ Ｐ明朝"/>
      <family val="1"/>
      <charset val="128"/>
    </font>
    <font>
      <sz val="8"/>
      <color theme="1"/>
      <name val="Meiryo UI"/>
      <family val="3"/>
      <charset val="128"/>
    </font>
    <font>
      <b/>
      <sz val="14"/>
      <name val="MS P 明朝"/>
      <family val="3"/>
      <charset val="128"/>
    </font>
    <font>
      <sz val="8"/>
      <color rgb="FF002060"/>
      <name val="Meiryo UI"/>
      <family val="3"/>
      <charset val="128"/>
    </font>
    <font>
      <b/>
      <sz val="9"/>
      <color rgb="FFFF0000"/>
      <name val="ＭＳ Ｐ明朝"/>
      <family val="1"/>
      <charset val="128"/>
    </font>
    <font>
      <sz val="11"/>
      <name val="ＭＳ Ｐゴシック"/>
      <family val="3"/>
      <charset val="128"/>
      <scheme val="minor"/>
    </font>
    <font>
      <sz val="10"/>
      <name val="ＭＳ Ｐゴシック"/>
      <family val="3"/>
      <charset val="128"/>
      <scheme val="minor"/>
    </font>
    <font>
      <sz val="12"/>
      <color indexed="81"/>
      <name val="MS P ゴシック"/>
      <family val="3"/>
      <charset val="128"/>
    </font>
    <font>
      <sz val="10"/>
      <name val="ＭＳ Ｐゴシック"/>
      <family val="2"/>
      <charset val="128"/>
      <scheme val="minor"/>
    </font>
    <font>
      <sz val="12"/>
      <name val="Osaka"/>
      <family val="3"/>
      <charset val="128"/>
    </font>
    <font>
      <sz val="10"/>
      <color indexed="81"/>
      <name val="MS P ゴシック"/>
      <family val="3"/>
      <charset val="128"/>
    </font>
    <font>
      <b/>
      <sz val="14"/>
      <name val="ＭＳ Ｐ明朝"/>
      <family val="1"/>
      <charset val="128"/>
    </font>
    <font>
      <sz val="11"/>
      <name val="Arial"/>
      <family val="2"/>
    </font>
    <font>
      <sz val="9"/>
      <color rgb="FFC00000"/>
      <name val="ＭＳ Ｐ明朝"/>
      <family val="1"/>
      <charset val="128"/>
    </font>
    <font>
      <sz val="8"/>
      <color theme="1"/>
      <name val="ＭＳ Ｐゴシック"/>
      <family val="3"/>
      <charset val="128"/>
      <scheme val="minor"/>
    </font>
    <font>
      <i/>
      <sz val="9"/>
      <color rgb="FF0070C0"/>
      <name val="ＭＳ Ｐ明朝"/>
      <family val="1"/>
      <charset val="128"/>
    </font>
    <font>
      <sz val="9"/>
      <color rgb="FF0070C0"/>
      <name val="ＭＳ Ｐ明朝"/>
      <family val="1"/>
      <charset val="128"/>
    </font>
    <font>
      <sz val="6"/>
      <color theme="1"/>
      <name val="ＭＳ Ｐ明朝"/>
      <family val="1"/>
      <charset val="128"/>
    </font>
    <font>
      <sz val="9"/>
      <name val="ＭＳ Ｐゴシック"/>
      <family val="3"/>
      <charset val="128"/>
      <scheme val="minor"/>
    </font>
    <font>
      <sz val="8"/>
      <color rgb="FF000000"/>
      <name val="ＭＳ Ｐゴシック"/>
      <family val="3"/>
      <charset val="128"/>
      <scheme val="minor"/>
    </font>
    <font>
      <sz val="11"/>
      <color theme="1"/>
      <name val="ＭＳ Ｐゴシック"/>
      <family val="3"/>
      <charset val="128"/>
    </font>
    <font>
      <strike/>
      <sz val="11"/>
      <name val="ＭＳ Ｐ明朝"/>
      <family val="1"/>
      <charset val="128"/>
    </font>
    <font>
      <sz val="9"/>
      <color theme="1"/>
      <name val="ＭＳ Ｐゴシック"/>
      <family val="3"/>
      <charset val="128"/>
      <scheme val="minor"/>
    </font>
    <font>
      <sz val="11"/>
      <color theme="0" tint="-0.34998626667073579"/>
      <name val="ＭＳ Ｐ明朝"/>
      <family val="1"/>
      <charset val="128"/>
    </font>
    <font>
      <sz val="10"/>
      <color rgb="FFFFFFCC"/>
      <name val="ＭＳ Ｐ明朝"/>
      <family val="1"/>
      <charset val="128"/>
    </font>
    <font>
      <sz val="10"/>
      <color theme="0" tint="-0.34998626667073579"/>
      <name val="ＭＳ Ｐ明朝"/>
      <family val="1"/>
      <charset val="128"/>
    </font>
    <font>
      <b/>
      <sz val="11"/>
      <color theme="0" tint="-0.34998626667073579"/>
      <name val="ＭＳ Ｐ明朝"/>
      <family val="1"/>
      <charset val="128"/>
    </font>
    <font>
      <sz val="10"/>
      <color theme="0" tint="-0.34998626667073579"/>
      <name val="ＭＳ Ｐゴシック"/>
      <family val="2"/>
      <charset val="128"/>
      <scheme val="minor"/>
    </font>
    <font>
      <sz val="9"/>
      <color theme="1"/>
      <name val="ＭＳ Ｐゴシック"/>
      <family val="2"/>
      <charset val="128"/>
      <scheme val="minor"/>
    </font>
    <font>
      <sz val="9"/>
      <name val="ＭＳ Ｐゴシック"/>
      <family val="2"/>
      <charset val="128"/>
      <scheme val="minor"/>
    </font>
    <font>
      <sz val="8"/>
      <color rgb="FF0070C0"/>
      <name val="Meiryo UI"/>
      <family val="3"/>
      <charset val="128"/>
    </font>
    <font>
      <sz val="11"/>
      <color theme="0" tint="-0.34998626667073579"/>
      <name val="ＭＳ Ｐゴシック"/>
      <family val="3"/>
      <charset val="128"/>
    </font>
    <font>
      <sz val="10"/>
      <color rgb="FF0070C0"/>
      <name val="ＭＳ Ｐゴシック"/>
      <family val="3"/>
      <charset val="128"/>
      <scheme val="minor"/>
    </font>
    <font>
      <sz val="12"/>
      <color rgb="FFFF0000"/>
      <name val="ＭＳ Ｐ明朝"/>
      <family val="1"/>
      <charset val="128"/>
    </font>
    <font>
      <b/>
      <sz val="11"/>
      <color rgb="FF0066FF"/>
      <name val="ＭＳ Ｐ明朝"/>
      <family val="1"/>
      <charset val="128"/>
    </font>
    <font>
      <sz val="11"/>
      <color theme="4" tint="-0.249977111117893"/>
      <name val="ＭＳ Ｐ明朝"/>
      <family val="1"/>
      <charset val="128"/>
    </font>
    <font>
      <b/>
      <sz val="9"/>
      <color theme="1"/>
      <name val="ＭＳ Ｐゴシック"/>
      <family val="3"/>
      <charset val="128"/>
      <scheme val="minor"/>
    </font>
    <font>
      <b/>
      <sz val="9"/>
      <name val="ＭＳ Ｐゴシック"/>
      <family val="3"/>
      <charset val="128"/>
      <scheme val="minor"/>
    </font>
    <font>
      <u/>
      <sz val="11"/>
      <color theme="10"/>
      <name val="ＭＳ Ｐゴシック"/>
      <family val="2"/>
      <charset val="128"/>
      <scheme val="minor"/>
    </font>
    <font>
      <sz val="10"/>
      <name val="Arial"/>
      <family val="2"/>
    </font>
    <font>
      <b/>
      <sz val="12"/>
      <name val="Arial"/>
      <family val="2"/>
    </font>
    <font>
      <b/>
      <sz val="10"/>
      <name val="Arial"/>
      <family val="2"/>
    </font>
    <font>
      <sz val="9"/>
      <name val="Arial"/>
      <family val="2"/>
    </font>
    <font>
      <sz val="8"/>
      <name val="Arial"/>
      <family val="2"/>
    </font>
    <font>
      <sz val="10"/>
      <color rgb="FF0070C0"/>
      <name val="Arial"/>
      <family val="2"/>
    </font>
    <font>
      <sz val="10"/>
      <name val="游ゴシック"/>
      <family val="2"/>
      <charset val="128"/>
    </font>
    <font>
      <sz val="9"/>
      <color rgb="FF0070C0"/>
      <name val="ＭＳ Ｐゴシック"/>
      <family val="3"/>
      <charset val="128"/>
      <scheme val="minor"/>
    </font>
    <font>
      <b/>
      <sz val="16"/>
      <name val="ＭＳ Ｐゴシック"/>
      <family val="3"/>
      <charset val="128"/>
    </font>
    <font>
      <sz val="11"/>
      <color rgb="FF0070C0"/>
      <name val="ＭＳ Ｐゴシック"/>
      <family val="3"/>
      <charset val="128"/>
    </font>
    <font>
      <sz val="11"/>
      <color rgb="FF0070C0"/>
      <name val="ＭＳ Ｐゴシック"/>
      <family val="3"/>
      <charset val="128"/>
      <scheme val="minor"/>
    </font>
    <font>
      <sz val="11"/>
      <color rgb="FF0066FF"/>
      <name val="ＭＳ Ｐゴシック"/>
      <family val="3"/>
      <charset val="128"/>
    </font>
    <font>
      <b/>
      <sz val="12"/>
      <name val="Arial"/>
      <family val="2"/>
      <charset val="128"/>
    </font>
    <font>
      <b/>
      <sz val="12"/>
      <name val="游ゴシック"/>
      <family val="2"/>
      <charset val="128"/>
    </font>
    <font>
      <sz val="12"/>
      <name val="Arial"/>
      <family val="2"/>
    </font>
    <font>
      <b/>
      <sz val="11"/>
      <color theme="0"/>
      <name val="ＭＳ Ｐ明朝"/>
      <family val="1"/>
      <charset val="128"/>
    </font>
    <font>
      <sz val="9"/>
      <color theme="0" tint="-0.34998626667073579"/>
      <name val="ＭＳ Ｐ明朝"/>
      <family val="1"/>
      <charset val="128"/>
    </font>
    <font>
      <sz val="8"/>
      <name val="Meiryo UI"/>
      <family val="3"/>
      <charset val="128"/>
    </font>
    <font>
      <b/>
      <sz val="14"/>
      <name val="ＭＳ Ｐゴシック"/>
      <family val="3"/>
      <charset val="128"/>
    </font>
    <font>
      <b/>
      <sz val="14"/>
      <color theme="1"/>
      <name val="ＭＳ Ｐゴシック"/>
      <family val="3"/>
      <charset val="128"/>
    </font>
    <font>
      <sz val="11"/>
      <color rgb="FF002060"/>
      <name val="ＭＳ Ｐゴシック"/>
      <family val="3"/>
      <charset val="128"/>
    </font>
    <font>
      <sz val="11"/>
      <color theme="0" tint="-0.14999847407452621"/>
      <name val="ＭＳ Ｐ明朝"/>
      <family val="1"/>
      <charset val="128"/>
    </font>
    <font>
      <b/>
      <sz val="10"/>
      <color rgb="FFFF0000"/>
      <name val="ＭＳ Ｐ明朝"/>
      <family val="1"/>
      <charset val="128"/>
    </font>
    <font>
      <sz val="10"/>
      <color rgb="FFFF0000"/>
      <name val="ＭＳ Ｐ明朝"/>
      <family val="1"/>
      <charset val="128"/>
    </font>
  </fonts>
  <fills count="19">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CC"/>
        <bgColor indexed="64"/>
      </patternFill>
    </fill>
    <fill>
      <patternFill patternType="solid">
        <fgColor rgb="FFCCFFFF"/>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indexed="42"/>
        <bgColor indexed="64"/>
      </patternFill>
    </fill>
    <fill>
      <patternFill patternType="solid">
        <fgColor rgb="FFFFFF00"/>
        <bgColor indexed="64"/>
      </patternFill>
    </fill>
    <fill>
      <patternFill patternType="solid">
        <fgColor rgb="FF006666"/>
        <bgColor indexed="64"/>
      </patternFill>
    </fill>
    <fill>
      <patternFill patternType="solid">
        <fgColor rgb="FFCCECFF"/>
        <bgColor indexed="64"/>
      </patternFill>
    </fill>
    <fill>
      <patternFill patternType="solid">
        <fgColor theme="8" tint="-0.249977111117893"/>
        <bgColor indexed="64"/>
      </patternFill>
    </fill>
    <fill>
      <patternFill patternType="solid">
        <fgColor indexed="43"/>
        <bgColor indexed="64"/>
      </patternFill>
    </fill>
    <fill>
      <patternFill patternType="solid">
        <fgColor indexed="9"/>
        <bgColor indexed="64"/>
      </patternFill>
    </fill>
    <fill>
      <patternFill patternType="solid">
        <fgColor theme="0" tint="-0.249977111117893"/>
        <bgColor indexed="64"/>
      </patternFill>
    </fill>
  </fills>
  <borders count="238">
    <border>
      <left/>
      <right/>
      <top/>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medium">
        <color indexed="64"/>
      </left>
      <right style="dotted">
        <color indexed="64"/>
      </right>
      <top/>
      <bottom style="dotted">
        <color indexed="64"/>
      </bottom>
      <diagonal/>
    </border>
    <border>
      <left/>
      <right style="medium">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top style="dotted">
        <color indexed="64"/>
      </top>
      <bottom style="medium">
        <color indexed="64"/>
      </bottom>
      <diagonal/>
    </border>
    <border>
      <left/>
      <right/>
      <top style="dotted">
        <color indexed="64"/>
      </top>
      <bottom style="dotted">
        <color indexed="64"/>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indexed="64"/>
      </right>
      <top style="hair">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style="medium">
        <color indexed="64"/>
      </right>
      <top style="dotted">
        <color indexed="64"/>
      </top>
      <bottom style="hair">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dotted">
        <color indexed="64"/>
      </left>
      <right/>
      <top style="dotted">
        <color indexed="64"/>
      </top>
      <bottom style="medium">
        <color indexed="64"/>
      </bottom>
      <diagonal/>
    </border>
    <border>
      <left style="dotted">
        <color indexed="64"/>
      </left>
      <right/>
      <top style="dotted">
        <color indexed="64"/>
      </top>
      <bottom style="dotted">
        <color indexed="64"/>
      </bottom>
      <diagonal/>
    </border>
    <border>
      <left style="medium">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dotted">
        <color indexed="64"/>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right/>
      <top style="dotted">
        <color indexed="64"/>
      </top>
      <bottom/>
      <diagonal/>
    </border>
    <border>
      <left style="medium">
        <color indexed="64"/>
      </left>
      <right style="dotted">
        <color indexed="64"/>
      </right>
      <top style="dotted">
        <color indexed="64"/>
      </top>
      <bottom/>
      <diagonal/>
    </border>
    <border>
      <left/>
      <right style="medium">
        <color indexed="64"/>
      </right>
      <top style="dotted">
        <color indexed="64"/>
      </top>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dotted">
        <color indexed="64"/>
      </left>
      <right/>
      <top style="dotted">
        <color indexed="64"/>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style="medium">
        <color indexed="64"/>
      </top>
      <bottom/>
      <diagonal/>
    </border>
    <border>
      <left style="double">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bottom style="thin">
        <color indexed="64"/>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right style="hair">
        <color auto="1"/>
      </right>
      <top/>
      <bottom/>
      <diagonal/>
    </border>
    <border>
      <left style="hair">
        <color auto="1"/>
      </left>
      <right style="hair">
        <color auto="1"/>
      </right>
      <top/>
      <bottom style="hair">
        <color auto="1"/>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dotted">
        <color indexed="64"/>
      </right>
      <top/>
      <bottom/>
      <diagonal/>
    </border>
    <border>
      <left/>
      <right style="medium">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dotted">
        <color indexed="64"/>
      </right>
      <top style="medium">
        <color indexed="64"/>
      </top>
      <bottom style="dotted">
        <color indexed="64"/>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right/>
      <top style="hair">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tted">
        <color indexed="64"/>
      </left>
      <right/>
      <top/>
      <bottom style="dotted">
        <color indexed="64"/>
      </bottom>
      <diagonal/>
    </border>
    <border>
      <left/>
      <right/>
      <top/>
      <bottom style="dotted">
        <color indexed="64"/>
      </bottom>
      <diagonal/>
    </border>
    <border>
      <left style="medium">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double">
        <color indexed="64"/>
      </left>
      <right/>
      <top style="double">
        <color indexed="64"/>
      </top>
      <bottom/>
      <diagonal/>
    </border>
    <border>
      <left/>
      <right/>
      <top style="double">
        <color auto="1"/>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auto="1"/>
      </bottom>
      <diagonal/>
    </border>
    <border>
      <left/>
      <right style="double">
        <color indexed="64"/>
      </right>
      <top/>
      <bottom style="double">
        <color auto="1"/>
      </bottom>
      <diagonal/>
    </border>
    <border>
      <left/>
      <right/>
      <top/>
      <bottom style="hair">
        <color theme="0" tint="-0.499984740745262"/>
      </bottom>
      <diagonal/>
    </border>
    <border>
      <left style="thin">
        <color indexed="64"/>
      </left>
      <right/>
      <top style="dotted">
        <color indexed="64"/>
      </top>
      <bottom style="medium">
        <color indexed="64"/>
      </bottom>
      <diagonal/>
    </border>
    <border>
      <left style="thin">
        <color indexed="64"/>
      </left>
      <right/>
      <top style="dotted">
        <color indexed="64"/>
      </top>
      <bottom style="dotted">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top style="medium">
        <color indexed="64"/>
      </top>
      <bottom style="dotted">
        <color indexed="64"/>
      </bottom>
      <diagonal/>
    </border>
    <border>
      <left style="thin">
        <color indexed="64"/>
      </left>
      <right/>
      <top style="medium">
        <color indexed="64"/>
      </top>
      <bottom style="medium">
        <color indexed="64"/>
      </bottom>
      <diagonal/>
    </border>
    <border>
      <left style="thin">
        <color indexed="64"/>
      </left>
      <right/>
      <top/>
      <bottom style="dotted">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style="medium">
        <color indexed="64"/>
      </right>
      <top/>
      <bottom style="dotted">
        <color indexed="64"/>
      </bottom>
      <diagonal/>
    </border>
    <border>
      <left style="medium">
        <color indexed="64"/>
      </left>
      <right/>
      <top style="hair">
        <color indexed="64"/>
      </top>
      <bottom/>
      <diagonal/>
    </border>
    <border>
      <left style="thin">
        <color indexed="64"/>
      </left>
      <right style="medium">
        <color indexed="64"/>
      </right>
      <top style="hair">
        <color indexed="64"/>
      </top>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medium">
        <color indexed="64"/>
      </right>
      <top style="dotted">
        <color indexed="64"/>
      </top>
      <bottom/>
      <diagonal/>
    </border>
    <border>
      <left style="dotted">
        <color indexed="64"/>
      </left>
      <right/>
      <top/>
      <bottom/>
      <diagonal/>
    </border>
    <border>
      <left style="medium">
        <color indexed="64"/>
      </left>
      <right style="thin">
        <color indexed="64"/>
      </right>
      <top style="dotted">
        <color indexed="64"/>
      </top>
      <bottom/>
      <diagonal/>
    </border>
    <border>
      <left style="medium">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bottom style="medium">
        <color indexed="64"/>
      </bottom>
      <diagonal/>
    </border>
  </borders>
  <cellStyleXfs count="20">
    <xf numFmtId="0" fontId="0" fillId="0" borderId="0">
      <alignment vertical="center"/>
    </xf>
    <xf numFmtId="0" fontId="12" fillId="0" borderId="0">
      <alignment vertical="center"/>
    </xf>
    <xf numFmtId="38" fontId="16" fillId="0" borderId="0" applyFont="0" applyFill="0" applyBorder="0" applyAlignment="0" applyProtection="0"/>
    <xf numFmtId="0" fontId="12" fillId="0" borderId="0">
      <alignment vertical="center"/>
    </xf>
    <xf numFmtId="38" fontId="12" fillId="0" borderId="0" applyFont="0" applyFill="0" applyBorder="0" applyAlignment="0" applyProtection="0">
      <alignment vertical="center"/>
    </xf>
    <xf numFmtId="38" fontId="23" fillId="0" borderId="0" applyFont="0" applyFill="0" applyBorder="0" applyAlignment="0" applyProtection="0">
      <alignment vertical="center"/>
    </xf>
    <xf numFmtId="9" fontId="23" fillId="0" borderId="0" applyFont="0" applyFill="0" applyBorder="0" applyAlignment="0" applyProtection="0">
      <alignment vertical="center"/>
    </xf>
    <xf numFmtId="0" fontId="12" fillId="0" borderId="0">
      <alignment vertical="center"/>
    </xf>
    <xf numFmtId="38" fontId="70" fillId="0" borderId="0" applyFont="0" applyFill="0" applyBorder="0" applyAlignment="0" applyProtection="0"/>
    <xf numFmtId="0" fontId="70" fillId="0" borderId="0"/>
    <xf numFmtId="38" fontId="70" fillId="0" borderId="0" applyFont="0" applyFill="0" applyBorder="0" applyAlignment="0" applyProtection="0">
      <alignment vertical="center"/>
    </xf>
    <xf numFmtId="38" fontId="16" fillId="0" borderId="0" applyFont="0" applyFill="0" applyBorder="0" applyAlignment="0" applyProtection="0"/>
    <xf numFmtId="0" fontId="12"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99" fillId="0" borderId="0" applyNumberFormat="0" applyFill="0" applyBorder="0" applyAlignment="0" applyProtection="0">
      <alignment vertical="center"/>
    </xf>
    <xf numFmtId="0" fontId="12" fillId="0" borderId="0">
      <alignment vertical="center"/>
    </xf>
    <xf numFmtId="0" fontId="12" fillId="0" borderId="0">
      <alignment vertical="center"/>
    </xf>
  </cellStyleXfs>
  <cellXfs count="1987">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3" fillId="0" borderId="0" xfId="0" applyFont="1" applyAlignment="1">
      <alignment horizontal="right" vertical="center"/>
    </xf>
    <xf numFmtId="0" fontId="4" fillId="0" borderId="0" xfId="0" applyFont="1">
      <alignment vertical="center"/>
    </xf>
    <xf numFmtId="0" fontId="4" fillId="0" borderId="0" xfId="0" applyFont="1" applyAlignment="1">
      <alignment horizontal="right" vertical="center"/>
    </xf>
    <xf numFmtId="0" fontId="3" fillId="5" borderId="10" xfId="0" applyFont="1" applyFill="1" applyBorder="1" applyAlignment="1">
      <alignment horizontal="center" vertical="center"/>
    </xf>
    <xf numFmtId="0" fontId="3" fillId="0" borderId="8" xfId="0" applyFont="1" applyBorder="1">
      <alignment vertical="center"/>
    </xf>
    <xf numFmtId="0" fontId="3" fillId="0" borderId="14" xfId="0" applyFont="1" applyBorder="1" applyAlignment="1">
      <alignment horizontal="center" vertical="center"/>
    </xf>
    <xf numFmtId="0" fontId="3" fillId="0" borderId="0" xfId="0" applyFont="1" applyAlignment="1">
      <alignment horizontal="center" vertical="center"/>
    </xf>
    <xf numFmtId="0" fontId="3" fillId="0" borderId="19" xfId="0" applyFont="1" applyBorder="1">
      <alignment vertical="center"/>
    </xf>
    <xf numFmtId="0" fontId="3" fillId="0" borderId="15" xfId="0" applyFont="1" applyBorder="1">
      <alignment vertical="center"/>
    </xf>
    <xf numFmtId="0" fontId="3" fillId="0" borderId="28" xfId="0" applyFont="1" applyBorder="1" applyAlignment="1">
      <alignment horizontal="right" vertical="center"/>
    </xf>
    <xf numFmtId="0" fontId="3" fillId="0" borderId="0" xfId="0" applyFont="1" applyAlignment="1">
      <alignment vertical="top"/>
    </xf>
    <xf numFmtId="49" fontId="5" fillId="0" borderId="12" xfId="0" applyNumberFormat="1" applyFont="1" applyBorder="1" applyAlignment="1">
      <alignment horizontal="center" vertical="center"/>
    </xf>
    <xf numFmtId="49" fontId="5" fillId="0" borderId="18" xfId="0" applyNumberFormat="1" applyFont="1" applyBorder="1" applyAlignment="1">
      <alignment horizontal="center" vertical="center"/>
    </xf>
    <xf numFmtId="0" fontId="3" fillId="0" borderId="41" xfId="0" applyFont="1" applyBorder="1" applyAlignment="1">
      <alignment horizontal="center" vertical="center"/>
    </xf>
    <xf numFmtId="0" fontId="3" fillId="0" borderId="49" xfId="0" applyFont="1" applyBorder="1" applyAlignment="1">
      <alignment horizontal="right" vertical="center"/>
    </xf>
    <xf numFmtId="0" fontId="3" fillId="0" borderId="11" xfId="0" applyFont="1" applyBorder="1" applyAlignment="1">
      <alignment horizontal="right"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0" fontId="3" fillId="0" borderId="40" xfId="0" applyFont="1" applyBorder="1" applyAlignment="1">
      <alignment horizontal="right" vertical="center"/>
    </xf>
    <xf numFmtId="0" fontId="3" fillId="0" borderId="36" xfId="0" applyFont="1" applyBorder="1" applyAlignment="1">
      <alignment horizontal="right" vertical="center"/>
    </xf>
    <xf numFmtId="0" fontId="3" fillId="0" borderId="27" xfId="0" applyFont="1" applyBorder="1" applyAlignment="1">
      <alignment horizontal="left" vertical="center"/>
    </xf>
    <xf numFmtId="0" fontId="3" fillId="0" borderId="14" xfId="0" applyFont="1" applyBorder="1" applyAlignment="1">
      <alignment horizontal="left" vertical="center"/>
    </xf>
    <xf numFmtId="0" fontId="3" fillId="0" borderId="0" xfId="0" applyFont="1" applyAlignment="1">
      <alignment vertical="center" shrinkToFit="1"/>
    </xf>
    <xf numFmtId="0" fontId="3" fillId="0" borderId="17" xfId="0" applyFont="1" applyBorder="1">
      <alignment vertical="center"/>
    </xf>
    <xf numFmtId="0" fontId="3" fillId="0" borderId="23" xfId="0" applyFont="1" applyBorder="1" applyAlignment="1">
      <alignment horizontal="center" vertical="center"/>
    </xf>
    <xf numFmtId="0" fontId="3" fillId="0" borderId="23" xfId="0" applyFont="1" applyBorder="1">
      <alignment vertical="center"/>
    </xf>
    <xf numFmtId="0" fontId="3" fillId="0" borderId="10" xfId="0" applyFont="1" applyBorder="1">
      <alignment vertical="center"/>
    </xf>
    <xf numFmtId="0" fontId="3" fillId="0" borderId="23" xfId="0" applyFont="1" applyBorder="1" applyAlignment="1">
      <alignment horizontal="right" vertical="center"/>
    </xf>
    <xf numFmtId="0" fontId="3" fillId="0" borderId="14" xfId="0" applyFont="1" applyBorder="1">
      <alignment vertical="center"/>
    </xf>
    <xf numFmtId="0" fontId="3" fillId="0" borderId="16" xfId="0" applyFont="1" applyBorder="1">
      <alignment vertical="center"/>
    </xf>
    <xf numFmtId="49" fontId="3" fillId="0" borderId="16" xfId="0" applyNumberFormat="1" applyFont="1" applyBorder="1" applyAlignment="1">
      <alignment vertical="top"/>
    </xf>
    <xf numFmtId="49" fontId="3" fillId="0" borderId="16" xfId="0" applyNumberFormat="1" applyFont="1" applyBorder="1">
      <alignment vertical="center"/>
    </xf>
    <xf numFmtId="49" fontId="3" fillId="0" borderId="14" xfId="0" applyNumberFormat="1" applyFont="1" applyBorder="1">
      <alignment vertical="center"/>
    </xf>
    <xf numFmtId="49" fontId="3" fillId="0" borderId="14" xfId="0" applyNumberFormat="1" applyFont="1" applyBorder="1" applyAlignment="1">
      <alignment vertical="top"/>
    </xf>
    <xf numFmtId="0" fontId="3" fillId="0" borderId="26" xfId="0" applyFont="1" applyBorder="1">
      <alignment vertical="center"/>
    </xf>
    <xf numFmtId="49" fontId="3" fillId="0" borderId="24" xfId="0" applyNumberFormat="1" applyFont="1" applyBorder="1">
      <alignment vertical="center"/>
    </xf>
    <xf numFmtId="0" fontId="3" fillId="0" borderId="25" xfId="0" applyFont="1" applyBorder="1">
      <alignment vertical="center"/>
    </xf>
    <xf numFmtId="0" fontId="3" fillId="0" borderId="12" xfId="0" applyFont="1" applyBorder="1">
      <alignment vertical="center"/>
    </xf>
    <xf numFmtId="0" fontId="3" fillId="0" borderId="41" xfId="0" applyFont="1" applyBorder="1">
      <alignment vertical="center"/>
    </xf>
    <xf numFmtId="0" fontId="3" fillId="0" borderId="10" xfId="0" applyFont="1" applyBorder="1" applyAlignment="1">
      <alignment horizontal="center" vertical="center"/>
    </xf>
    <xf numFmtId="0" fontId="3" fillId="0" borderId="52" xfId="0" applyFont="1" applyBorder="1">
      <alignment vertical="center"/>
    </xf>
    <xf numFmtId="0" fontId="3" fillId="0" borderId="22" xfId="0" applyFont="1" applyBorder="1">
      <alignment vertical="center"/>
    </xf>
    <xf numFmtId="0" fontId="3" fillId="0" borderId="13" xfId="0" applyFont="1" applyBorder="1">
      <alignment vertical="center"/>
    </xf>
    <xf numFmtId="0" fontId="3" fillId="0" borderId="25" xfId="0" applyFont="1" applyBorder="1" applyAlignment="1">
      <alignment horizontal="right" vertical="center"/>
    </xf>
    <xf numFmtId="0" fontId="3" fillId="0" borderId="23" xfId="0" applyFont="1" applyBorder="1" applyAlignment="1">
      <alignment vertical="top"/>
    </xf>
    <xf numFmtId="0" fontId="3" fillId="0" borderId="15" xfId="0" applyFont="1" applyBorder="1" applyAlignment="1">
      <alignment vertical="top"/>
    </xf>
    <xf numFmtId="0" fontId="3" fillId="0" borderId="35" xfId="0" applyFont="1" applyBorder="1">
      <alignment vertical="center"/>
    </xf>
    <xf numFmtId="0" fontId="3" fillId="0" borderId="17" xfId="0" applyFont="1" applyBorder="1" applyAlignment="1">
      <alignment vertical="top"/>
    </xf>
    <xf numFmtId="49" fontId="5" fillId="0" borderId="12" xfId="0" applyNumberFormat="1" applyFont="1" applyBorder="1" applyAlignment="1">
      <alignment horizontal="center" vertical="top"/>
    </xf>
    <xf numFmtId="49" fontId="5" fillId="0" borderId="16" xfId="0" applyNumberFormat="1" applyFont="1" applyBorder="1" applyAlignment="1">
      <alignment horizontal="center" vertical="center"/>
    </xf>
    <xf numFmtId="0" fontId="3" fillId="0" borderId="35" xfId="0" applyFont="1" applyBorder="1" applyAlignment="1">
      <alignment horizontal="center" vertical="center"/>
    </xf>
    <xf numFmtId="0" fontId="3" fillId="0" borderId="11" xfId="0" applyFont="1" applyBorder="1" applyAlignment="1">
      <alignment horizontal="center" vertical="center"/>
    </xf>
    <xf numFmtId="0" fontId="3" fillId="0" borderId="39" xfId="0" applyFont="1" applyBorder="1" applyAlignment="1">
      <alignment horizontal="center" vertical="center"/>
    </xf>
    <xf numFmtId="189" fontId="3" fillId="0" borderId="0" xfId="0" applyNumberFormat="1" applyFont="1" applyAlignment="1">
      <alignment horizontal="left" vertical="center"/>
    </xf>
    <xf numFmtId="0" fontId="3" fillId="0" borderId="54" xfId="0" applyFont="1" applyBorder="1" applyAlignment="1">
      <alignment horizontal="center" vertical="center"/>
    </xf>
    <xf numFmtId="0" fontId="3" fillId="0" borderId="55" xfId="0" applyFont="1" applyBorder="1">
      <alignment vertical="center"/>
    </xf>
    <xf numFmtId="0" fontId="3" fillId="0" borderId="55" xfId="0" applyFont="1" applyBorder="1" applyAlignment="1">
      <alignment horizontal="center" vertical="center"/>
    </xf>
    <xf numFmtId="0" fontId="3" fillId="0" borderId="62" xfId="0" applyFont="1" applyBorder="1">
      <alignment vertical="center"/>
    </xf>
    <xf numFmtId="0" fontId="3" fillId="0" borderId="61" xfId="0" applyFont="1" applyBorder="1">
      <alignment vertical="center"/>
    </xf>
    <xf numFmtId="0" fontId="3" fillId="0" borderId="63" xfId="0" applyFont="1" applyBorder="1" applyAlignment="1">
      <alignment horizontal="center" vertical="center"/>
    </xf>
    <xf numFmtId="0" fontId="3" fillId="0" borderId="67" xfId="0" applyFont="1" applyBorder="1">
      <alignment vertical="center"/>
    </xf>
    <xf numFmtId="0" fontId="3" fillId="0" borderId="68" xfId="0" applyFont="1" applyBorder="1">
      <alignment vertical="center"/>
    </xf>
    <xf numFmtId="0" fontId="3" fillId="0" borderId="69" xfId="0" applyFont="1" applyBorder="1" applyAlignment="1">
      <alignment horizontal="center" vertical="center"/>
    </xf>
    <xf numFmtId="0" fontId="3" fillId="0" borderId="50" xfId="0" applyFont="1" applyBorder="1">
      <alignment vertical="center"/>
    </xf>
    <xf numFmtId="0" fontId="3" fillId="0" borderId="71" xfId="0" applyFont="1" applyBorder="1">
      <alignment vertical="center"/>
    </xf>
    <xf numFmtId="0" fontId="3" fillId="0" borderId="72" xfId="0" applyFont="1" applyBorder="1" applyAlignment="1">
      <alignment horizontal="center" vertical="center"/>
    </xf>
    <xf numFmtId="0" fontId="3" fillId="0" borderId="73" xfId="0" applyFont="1" applyBorder="1">
      <alignment vertical="center"/>
    </xf>
    <xf numFmtId="49" fontId="5" fillId="0" borderId="0" xfId="0" applyNumberFormat="1" applyFont="1" applyAlignment="1">
      <alignment horizontal="center" vertical="center"/>
    </xf>
    <xf numFmtId="0" fontId="8" fillId="0" borderId="0" xfId="0" applyFont="1">
      <alignment vertical="center"/>
    </xf>
    <xf numFmtId="0" fontId="3" fillId="0" borderId="52" xfId="0" applyFont="1" applyBorder="1" applyAlignment="1">
      <alignment horizontal="center" vertical="center"/>
    </xf>
    <xf numFmtId="0" fontId="3" fillId="0" borderId="17" xfId="0" applyFont="1" applyBorder="1" applyAlignment="1">
      <alignment horizontal="right" vertical="center"/>
    </xf>
    <xf numFmtId="0" fontId="3" fillId="0" borderId="15" xfId="0" applyFont="1" applyBorder="1" applyAlignment="1">
      <alignment horizontal="right" vertical="center"/>
    </xf>
    <xf numFmtId="0" fontId="3" fillId="0" borderId="38" xfId="0" applyFont="1" applyBorder="1" applyAlignment="1">
      <alignment horizontal="right" vertical="center"/>
    </xf>
    <xf numFmtId="0" fontId="3" fillId="0" borderId="0" xfId="0" applyFont="1" applyAlignment="1">
      <alignment horizontal="center" vertical="top"/>
    </xf>
    <xf numFmtId="0" fontId="3" fillId="0" borderId="0" xfId="0" applyFont="1" applyAlignment="1">
      <alignment horizontal="right" vertical="top"/>
    </xf>
    <xf numFmtId="0" fontId="3" fillId="0" borderId="49" xfId="0" applyFont="1" applyBorder="1" applyAlignment="1">
      <alignment horizontal="center" vertical="center"/>
    </xf>
    <xf numFmtId="0" fontId="3" fillId="0" borderId="34" xfId="0" applyFont="1" applyBorder="1" applyAlignment="1">
      <alignment horizontal="center" vertical="center"/>
    </xf>
    <xf numFmtId="0" fontId="3" fillId="0" borderId="0" xfId="0" applyFont="1" applyAlignment="1">
      <alignment horizontal="left" vertical="center"/>
    </xf>
    <xf numFmtId="0" fontId="3" fillId="0" borderId="68" xfId="0" applyFont="1" applyBorder="1" applyAlignment="1">
      <alignment horizontal="center" vertical="center"/>
    </xf>
    <xf numFmtId="0" fontId="3" fillId="0" borderId="71" xfId="0" applyFont="1" applyBorder="1" applyAlignment="1">
      <alignment horizontal="center" vertical="center"/>
    </xf>
    <xf numFmtId="0" fontId="3" fillId="0" borderId="76" xfId="0" applyFont="1" applyBorder="1" applyAlignment="1">
      <alignment horizontal="center" vertical="center"/>
    </xf>
    <xf numFmtId="0" fontId="3" fillId="5" borderId="18" xfId="0" applyFont="1" applyFill="1" applyBorder="1">
      <alignment vertical="center"/>
    </xf>
    <xf numFmtId="0" fontId="3" fillId="5" borderId="10" xfId="0" applyFont="1" applyFill="1" applyBorder="1" applyAlignment="1">
      <alignment horizontal="center" vertical="center" shrinkToFit="1"/>
    </xf>
    <xf numFmtId="200" fontId="3" fillId="5" borderId="10" xfId="0" applyNumberFormat="1" applyFont="1" applyFill="1" applyBorder="1" applyAlignment="1">
      <alignment horizontal="center" vertical="center" shrinkToFit="1"/>
    </xf>
    <xf numFmtId="184" fontId="3" fillId="0" borderId="0" xfId="0" applyNumberFormat="1" applyFont="1" applyAlignment="1">
      <alignment horizontal="left" vertical="center"/>
    </xf>
    <xf numFmtId="184" fontId="3" fillId="0" borderId="0" xfId="0" applyNumberFormat="1" applyFont="1" applyAlignment="1">
      <alignment horizontal="right" vertical="center"/>
    </xf>
    <xf numFmtId="184" fontId="3" fillId="0" borderId="10" xfId="0" applyNumberFormat="1" applyFont="1" applyBorder="1" applyAlignment="1">
      <alignment horizontal="center" vertical="center"/>
    </xf>
    <xf numFmtId="0" fontId="5"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9" fillId="0" borderId="10" xfId="0" applyFont="1" applyBorder="1" applyAlignment="1">
      <alignment horizontal="center" vertical="center"/>
    </xf>
    <xf numFmtId="0" fontId="20" fillId="0" borderId="10" xfId="0" applyFont="1" applyBorder="1" applyAlignment="1">
      <alignment horizontal="center" vertical="center"/>
    </xf>
    <xf numFmtId="0" fontId="20" fillId="5" borderId="10" xfId="0" applyFont="1" applyFill="1" applyBorder="1" applyAlignment="1">
      <alignment horizontal="center" vertical="center"/>
    </xf>
    <xf numFmtId="0" fontId="21" fillId="0" borderId="10" xfId="0" applyFont="1" applyBorder="1" applyAlignment="1">
      <alignment horizontal="center" vertical="center"/>
    </xf>
    <xf numFmtId="0" fontId="19" fillId="0" borderId="18" xfId="0" applyFont="1" applyBorder="1" applyAlignment="1">
      <alignment vertical="center" shrinkToFit="1"/>
    </xf>
    <xf numFmtId="0" fontId="19" fillId="0" borderId="10" xfId="0" applyFont="1" applyBorder="1" applyAlignment="1">
      <alignment horizontal="center" vertical="center" shrinkToFit="1"/>
    </xf>
    <xf numFmtId="0" fontId="22" fillId="0" borderId="0" xfId="0" applyFont="1" applyAlignment="1">
      <alignment horizontal="center" vertical="center"/>
    </xf>
    <xf numFmtId="0" fontId="19" fillId="0" borderId="19" xfId="0" applyFont="1" applyBorder="1" applyAlignment="1">
      <alignment horizontal="left" vertical="center" shrinkToFit="1"/>
    </xf>
    <xf numFmtId="0" fontId="19" fillId="0" borderId="0" xfId="0" applyFont="1" applyAlignment="1">
      <alignment horizontal="right" vertical="center"/>
    </xf>
    <xf numFmtId="0" fontId="3" fillId="0" borderId="12" xfId="0" applyFont="1" applyBorder="1" applyAlignment="1">
      <alignment horizontal="center" vertical="center"/>
    </xf>
    <xf numFmtId="0" fontId="3" fillId="0" borderId="10" xfId="0" applyFont="1" applyBorder="1" applyAlignment="1">
      <alignment horizontal="center" vertical="center" wrapText="1"/>
    </xf>
    <xf numFmtId="191" fontId="3" fillId="0" borderId="0" xfId="0" applyNumberFormat="1" applyFont="1" applyAlignment="1">
      <alignment horizontal="left" vertical="center"/>
    </xf>
    <xf numFmtId="0" fontId="3" fillId="9" borderId="0" xfId="0" applyFont="1" applyFill="1" applyAlignment="1">
      <alignment horizontal="left" vertical="center"/>
    </xf>
    <xf numFmtId="0" fontId="3" fillId="9" borderId="0" xfId="0" quotePrefix="1" applyFont="1" applyFill="1" applyAlignment="1">
      <alignment horizontal="left" vertical="center"/>
    </xf>
    <xf numFmtId="0" fontId="3" fillId="0" borderId="39" xfId="0" applyFont="1" applyBorder="1">
      <alignment vertical="center"/>
    </xf>
    <xf numFmtId="49" fontId="3" fillId="0" borderId="37" xfId="0" applyNumberFormat="1" applyFont="1" applyBorder="1">
      <alignment vertical="center"/>
    </xf>
    <xf numFmtId="0" fontId="3" fillId="5" borderId="39" xfId="0" applyFont="1" applyFill="1" applyBorder="1" applyAlignment="1">
      <alignment horizontal="right" vertical="center"/>
    </xf>
    <xf numFmtId="0" fontId="3" fillId="0" borderId="30" xfId="0" applyFont="1" applyBorder="1">
      <alignment vertical="center"/>
    </xf>
    <xf numFmtId="49" fontId="3" fillId="0" borderId="27" xfId="0" applyNumberFormat="1" applyFont="1" applyBorder="1">
      <alignment vertical="center"/>
    </xf>
    <xf numFmtId="0" fontId="3" fillId="0" borderId="82" xfId="0" applyFont="1" applyBorder="1" applyAlignment="1">
      <alignment horizontal="center" vertical="center"/>
    </xf>
    <xf numFmtId="0" fontId="3" fillId="0" borderId="69" xfId="0" applyFont="1" applyBorder="1">
      <alignment vertical="center"/>
    </xf>
    <xf numFmtId="0" fontId="3" fillId="0" borderId="82" xfId="0" applyFont="1" applyBorder="1">
      <alignment vertical="center"/>
    </xf>
    <xf numFmtId="0" fontId="3" fillId="0" borderId="87" xfId="0" applyFont="1" applyBorder="1" applyAlignment="1">
      <alignment horizontal="center" vertical="center"/>
    </xf>
    <xf numFmtId="0" fontId="3" fillId="0" borderId="86" xfId="0" applyFont="1" applyBorder="1">
      <alignment vertical="center"/>
    </xf>
    <xf numFmtId="0" fontId="7" fillId="0" borderId="0" xfId="0" applyFont="1" applyAlignment="1">
      <alignment horizontal="right" vertical="center"/>
    </xf>
    <xf numFmtId="49" fontId="3" fillId="0" borderId="7" xfId="0" applyNumberFormat="1" applyFont="1" applyBorder="1" applyAlignment="1">
      <alignment horizontal="left" vertical="center"/>
    </xf>
    <xf numFmtId="0" fontId="3" fillId="0" borderId="0" xfId="0" applyFont="1" applyAlignment="1">
      <alignment vertical="center" wrapText="1"/>
    </xf>
    <xf numFmtId="0" fontId="3" fillId="0" borderId="16" xfId="0" applyFont="1" applyBorder="1" applyAlignment="1">
      <alignment horizontal="center" vertical="center"/>
    </xf>
    <xf numFmtId="0" fontId="5" fillId="0" borderId="22" xfId="0" applyFont="1" applyBorder="1">
      <alignment vertical="center"/>
    </xf>
    <xf numFmtId="0" fontId="5" fillId="0" borderId="22" xfId="0" applyFont="1" applyBorder="1" applyAlignment="1">
      <alignment vertical="top"/>
    </xf>
    <xf numFmtId="0" fontId="3" fillId="0" borderId="16" xfId="0" applyFont="1" applyBorder="1" applyAlignment="1">
      <alignment horizontal="center" vertical="center" wrapText="1"/>
    </xf>
    <xf numFmtId="0" fontId="5" fillId="0" borderId="35" xfId="0" applyFont="1" applyBorder="1">
      <alignment vertical="center"/>
    </xf>
    <xf numFmtId="179" fontId="26" fillId="5" borderId="35" xfId="0" applyNumberFormat="1" applyFont="1" applyFill="1" applyBorder="1" applyAlignment="1">
      <alignment horizontal="left" vertical="center" shrinkToFit="1"/>
    </xf>
    <xf numFmtId="176" fontId="26" fillId="5" borderId="0" xfId="0" applyNumberFormat="1" applyFont="1" applyFill="1" applyAlignment="1">
      <alignment horizontal="center" vertical="center"/>
    </xf>
    <xf numFmtId="183" fontId="28" fillId="5" borderId="40" xfId="1" applyNumberFormat="1" applyFont="1" applyFill="1" applyBorder="1" applyAlignment="1">
      <alignment horizontal="center" shrinkToFit="1"/>
    </xf>
    <xf numFmtId="0" fontId="28" fillId="5" borderId="11" xfId="1" applyFont="1" applyFill="1" applyBorder="1" applyAlignment="1">
      <alignment horizontal="center" shrinkToFit="1"/>
    </xf>
    <xf numFmtId="186" fontId="26" fillId="5" borderId="10" xfId="0" applyNumberFormat="1" applyFont="1" applyFill="1" applyBorder="1" applyAlignment="1">
      <alignment horizontal="right" vertical="center" shrinkToFit="1"/>
    </xf>
    <xf numFmtId="0" fontId="26" fillId="0" borderId="0" xfId="0" applyFont="1">
      <alignment vertical="center"/>
    </xf>
    <xf numFmtId="0" fontId="26" fillId="0" borderId="17" xfId="0" applyFont="1" applyBorder="1">
      <alignment vertical="center"/>
    </xf>
    <xf numFmtId="0" fontId="26" fillId="0" borderId="0" xfId="0" applyFont="1" applyAlignment="1">
      <alignment vertical="top"/>
    </xf>
    <xf numFmtId="0" fontId="26" fillId="9" borderId="0" xfId="0" applyFont="1" applyFill="1">
      <alignment vertical="center"/>
    </xf>
    <xf numFmtId="0" fontId="26" fillId="9" borderId="0" xfId="0" applyFont="1" applyFill="1" applyAlignment="1">
      <alignment vertical="top"/>
    </xf>
    <xf numFmtId="0" fontId="29" fillId="9" borderId="0" xfId="0" applyFont="1" applyFill="1">
      <alignment vertical="center"/>
    </xf>
    <xf numFmtId="0" fontId="29" fillId="9" borderId="0" xfId="0" applyFont="1" applyFill="1" applyAlignment="1">
      <alignment vertical="top"/>
    </xf>
    <xf numFmtId="0" fontId="26" fillId="0" borderId="17" xfId="0" applyFont="1" applyBorder="1" applyAlignment="1">
      <alignment vertical="top"/>
    </xf>
    <xf numFmtId="0" fontId="29" fillId="9" borderId="17" xfId="0" applyFont="1" applyFill="1" applyBorder="1">
      <alignment vertical="center"/>
    </xf>
    <xf numFmtId="0" fontId="29" fillId="9" borderId="0" xfId="0" applyFont="1" applyFill="1" applyAlignment="1">
      <alignment horizontal="left" vertical="center"/>
    </xf>
    <xf numFmtId="190" fontId="26" fillId="9" borderId="0" xfId="0" applyNumberFormat="1" applyFont="1" applyFill="1" applyAlignment="1">
      <alignment horizontal="left" vertical="center"/>
    </xf>
    <xf numFmtId="0" fontId="26" fillId="9" borderId="17" xfId="0" applyFont="1" applyFill="1" applyBorder="1">
      <alignment vertical="center"/>
    </xf>
    <xf numFmtId="206" fontId="29" fillId="9" borderId="0" xfId="0" applyNumberFormat="1" applyFont="1" applyFill="1" applyAlignment="1">
      <alignment horizontal="center" vertical="center"/>
    </xf>
    <xf numFmtId="191" fontId="26" fillId="9" borderId="0" xfId="0" applyNumberFormat="1" applyFont="1" applyFill="1" applyAlignment="1">
      <alignment horizontal="left" vertical="center"/>
    </xf>
    <xf numFmtId="207" fontId="26" fillId="9" borderId="0" xfId="5" applyNumberFormat="1" applyFont="1" applyFill="1" applyAlignment="1">
      <alignment horizontal="center" vertical="center"/>
    </xf>
    <xf numFmtId="207" fontId="29" fillId="9" borderId="0" xfId="5" applyNumberFormat="1" applyFont="1" applyFill="1" applyAlignment="1">
      <alignment horizontal="center" vertical="center"/>
    </xf>
    <xf numFmtId="192" fontId="26" fillId="9" borderId="0" xfId="0" applyNumberFormat="1" applyFont="1" applyFill="1" applyAlignment="1">
      <alignment horizontal="left" vertical="center"/>
    </xf>
    <xf numFmtId="9" fontId="26" fillId="9" borderId="0" xfId="0" applyNumberFormat="1" applyFont="1" applyFill="1" applyAlignment="1">
      <alignment horizontal="center" vertical="center"/>
    </xf>
    <xf numFmtId="0" fontId="29" fillId="9" borderId="17" xfId="0" applyFont="1" applyFill="1" applyBorder="1" applyAlignment="1">
      <alignment horizontal="center" vertical="center"/>
    </xf>
    <xf numFmtId="0" fontId="26" fillId="6" borderId="18" xfId="0" applyFont="1" applyFill="1" applyBorder="1" applyAlignment="1">
      <alignment horizontal="center" vertical="center"/>
    </xf>
    <xf numFmtId="0" fontId="14" fillId="0" borderId="94" xfId="0" applyFont="1" applyBorder="1" applyAlignment="1">
      <alignment horizontal="center" vertical="center"/>
    </xf>
    <xf numFmtId="0" fontId="26" fillId="5" borderId="11" xfId="0" applyFont="1" applyFill="1" applyBorder="1" applyAlignment="1">
      <alignment horizontal="center" vertical="center"/>
    </xf>
    <xf numFmtId="0" fontId="26" fillId="5" borderId="11" xfId="0" applyFont="1" applyFill="1" applyBorder="1" applyAlignment="1">
      <alignment horizontal="center" vertical="center" shrinkToFit="1"/>
    </xf>
    <xf numFmtId="200" fontId="26" fillId="5" borderId="11" xfId="0" applyNumberFormat="1" applyFont="1" applyFill="1" applyBorder="1" applyAlignment="1">
      <alignment horizontal="center" vertical="center" shrinkToFit="1"/>
    </xf>
    <xf numFmtId="0" fontId="26" fillId="5" borderId="10" xfId="0" applyFont="1" applyFill="1" applyBorder="1" applyAlignment="1">
      <alignment horizontal="center" vertical="center"/>
    </xf>
    <xf numFmtId="0" fontId="26" fillId="5" borderId="10" xfId="0" applyFont="1" applyFill="1" applyBorder="1" applyAlignment="1">
      <alignment horizontal="center" vertical="center" shrinkToFit="1"/>
    </xf>
    <xf numFmtId="200" fontId="26" fillId="5" borderId="10" xfId="0" applyNumberFormat="1" applyFont="1" applyFill="1" applyBorder="1" applyAlignment="1">
      <alignment horizontal="center" vertical="center" shrinkToFit="1"/>
    </xf>
    <xf numFmtId="177" fontId="26" fillId="5" borderId="0" xfId="0" applyNumberFormat="1" applyFont="1" applyFill="1" applyAlignment="1">
      <alignment horizontal="right" vertical="center"/>
    </xf>
    <xf numFmtId="182" fontId="26" fillId="0" borderId="45" xfId="0" applyNumberFormat="1" applyFont="1" applyBorder="1" applyAlignment="1">
      <alignment horizontal="center" vertical="center" shrinkToFit="1"/>
    </xf>
    <xf numFmtId="0" fontId="26" fillId="0" borderId="47" xfId="0" applyFont="1" applyBorder="1" applyAlignment="1">
      <alignment horizontal="center" vertical="center" shrinkToFit="1"/>
    </xf>
    <xf numFmtId="184" fontId="26" fillId="5" borderId="10" xfId="0" applyNumberFormat="1" applyFont="1" applyFill="1" applyBorder="1" applyAlignment="1">
      <alignment horizontal="center" vertical="center"/>
    </xf>
    <xf numFmtId="195" fontId="26" fillId="5" borderId="10" xfId="0" applyNumberFormat="1" applyFont="1" applyFill="1" applyBorder="1" applyAlignment="1">
      <alignment vertical="center" shrinkToFit="1"/>
    </xf>
    <xf numFmtId="0" fontId="19" fillId="0" borderId="11" xfId="0" applyFont="1" applyBorder="1" applyAlignment="1">
      <alignment horizontal="center" vertical="center"/>
    </xf>
    <xf numFmtId="0" fontId="21" fillId="0" borderId="90" xfId="0" applyFont="1" applyBorder="1" applyAlignment="1">
      <alignment horizontal="center" vertical="center"/>
    </xf>
    <xf numFmtId="195" fontId="33" fillId="5" borderId="0" xfId="0" applyNumberFormat="1" applyFont="1" applyFill="1" applyAlignment="1">
      <alignment horizontal="center" vertical="center" shrinkToFit="1"/>
    </xf>
    <xf numFmtId="205" fontId="33" fillId="0" borderId="0" xfId="0" applyNumberFormat="1" applyFont="1" applyAlignment="1">
      <alignment horizontal="center" vertical="center" shrinkToFit="1"/>
    </xf>
    <xf numFmtId="0" fontId="30" fillId="0" borderId="0" xfId="0" applyFont="1">
      <alignment vertical="center"/>
    </xf>
    <xf numFmtId="0" fontId="30" fillId="0" borderId="0" xfId="0" applyFont="1" applyAlignment="1">
      <alignment horizontal="center" vertical="center"/>
    </xf>
    <xf numFmtId="204" fontId="30" fillId="0" borderId="0" xfId="0" applyNumberFormat="1" applyFont="1">
      <alignment vertical="center"/>
    </xf>
    <xf numFmtId="0" fontId="17" fillId="0" borderId="16" xfId="0" applyFont="1" applyBorder="1">
      <alignment vertical="center"/>
    </xf>
    <xf numFmtId="0" fontId="17" fillId="0" borderId="0" xfId="0" applyFont="1">
      <alignment vertical="center"/>
    </xf>
    <xf numFmtId="0" fontId="17" fillId="0" borderId="17" xfId="0" applyFont="1" applyBorder="1">
      <alignment vertical="center"/>
    </xf>
    <xf numFmtId="195" fontId="26" fillId="5" borderId="11" xfId="0" applyNumberFormat="1" applyFont="1" applyFill="1" applyBorder="1" applyAlignment="1">
      <alignment vertical="center" shrinkToFit="1"/>
    </xf>
    <xf numFmtId="49" fontId="26" fillId="5" borderId="31" xfId="0" applyNumberFormat="1" applyFont="1" applyFill="1" applyBorder="1" applyAlignment="1">
      <alignment vertical="center" shrinkToFit="1"/>
    </xf>
    <xf numFmtId="49" fontId="26" fillId="5" borderId="32" xfId="0" applyNumberFormat="1" applyFont="1" applyFill="1" applyBorder="1" applyAlignment="1">
      <alignment vertical="center" shrinkToFit="1"/>
    </xf>
    <xf numFmtId="195" fontId="26" fillId="0" borderId="64" xfId="0" applyNumberFormat="1" applyFont="1" applyBorder="1" applyAlignment="1">
      <alignment vertical="center" shrinkToFit="1"/>
    </xf>
    <xf numFmtId="49" fontId="26" fillId="0" borderId="65" xfId="0" applyNumberFormat="1" applyFont="1" applyBorder="1" applyAlignment="1">
      <alignment vertical="center" shrinkToFit="1"/>
    </xf>
    <xf numFmtId="195" fontId="26" fillId="9" borderId="34" xfId="0" applyNumberFormat="1" applyFont="1" applyFill="1" applyBorder="1" applyAlignment="1">
      <alignment vertical="center" shrinkToFit="1"/>
    </xf>
    <xf numFmtId="49" fontId="26" fillId="9" borderId="77" xfId="0" applyNumberFormat="1" applyFont="1" applyFill="1" applyBorder="1" applyAlignment="1">
      <alignment vertical="center" shrinkToFit="1"/>
    </xf>
    <xf numFmtId="195" fontId="26" fillId="5" borderId="74" xfId="0" applyNumberFormat="1" applyFont="1" applyFill="1" applyBorder="1" applyAlignment="1">
      <alignment vertical="center" shrinkToFit="1"/>
    </xf>
    <xf numFmtId="49" fontId="26" fillId="5" borderId="75" xfId="0" applyNumberFormat="1" applyFont="1" applyFill="1" applyBorder="1" applyAlignment="1">
      <alignment vertical="center" shrinkToFit="1"/>
    </xf>
    <xf numFmtId="195" fontId="26" fillId="5" borderId="21" xfId="0" applyNumberFormat="1" applyFont="1" applyFill="1" applyBorder="1" applyAlignment="1">
      <alignment vertical="center" shrinkToFit="1"/>
    </xf>
    <xf numFmtId="49" fontId="26" fillId="5" borderId="70" xfId="0" applyNumberFormat="1" applyFont="1" applyFill="1" applyBorder="1" applyAlignment="1">
      <alignment vertical="center" shrinkToFit="1"/>
    </xf>
    <xf numFmtId="195" fontId="26" fillId="5" borderId="36" xfId="0" applyNumberFormat="1" applyFont="1" applyFill="1" applyBorder="1" applyAlignment="1">
      <alignment vertical="center" shrinkToFit="1"/>
    </xf>
    <xf numFmtId="49" fontId="26" fillId="5" borderId="83" xfId="0" applyNumberFormat="1" applyFont="1" applyFill="1" applyBorder="1" applyAlignment="1">
      <alignment vertical="center" shrinkToFit="1"/>
    </xf>
    <xf numFmtId="195" fontId="26" fillId="5" borderId="85" xfId="0" applyNumberFormat="1" applyFont="1" applyFill="1" applyBorder="1" applyAlignment="1">
      <alignment vertical="center" shrinkToFit="1"/>
    </xf>
    <xf numFmtId="49" fontId="26" fillId="5" borderId="84" xfId="0" applyNumberFormat="1" applyFont="1" applyFill="1" applyBorder="1" applyAlignment="1">
      <alignment vertical="center" wrapText="1"/>
    </xf>
    <xf numFmtId="195" fontId="26" fillId="9" borderId="21" xfId="0" applyNumberFormat="1" applyFont="1" applyFill="1" applyBorder="1" applyAlignment="1">
      <alignment vertical="center" shrinkToFit="1"/>
    </xf>
    <xf numFmtId="49" fontId="26" fillId="9" borderId="70" xfId="0" applyNumberFormat="1" applyFont="1" applyFill="1" applyBorder="1" applyAlignment="1">
      <alignment vertical="center" shrinkToFit="1"/>
    </xf>
    <xf numFmtId="195" fontId="26" fillId="0" borderId="59" xfId="0" applyNumberFormat="1" applyFont="1" applyBorder="1" applyAlignment="1">
      <alignment vertical="center" shrinkToFit="1"/>
    </xf>
    <xf numFmtId="0" fontId="26" fillId="0" borderId="60" xfId="0" applyFont="1" applyBorder="1">
      <alignment vertical="center"/>
    </xf>
    <xf numFmtId="56" fontId="26" fillId="5" borderId="45" xfId="0" applyNumberFormat="1" applyFont="1" applyFill="1" applyBorder="1" applyAlignment="1">
      <alignment horizontal="center" vertical="center" shrinkToFit="1"/>
    </xf>
    <xf numFmtId="0" fontId="27" fillId="0" borderId="0" xfId="0" applyFont="1">
      <alignment vertical="center"/>
    </xf>
    <xf numFmtId="0" fontId="17" fillId="0" borderId="16" xfId="0" applyFont="1" applyBorder="1" applyAlignment="1">
      <alignment horizontal="center" vertical="center"/>
    </xf>
    <xf numFmtId="0" fontId="17" fillId="0" borderId="14" xfId="0" applyFont="1" applyBorder="1" applyAlignment="1">
      <alignment horizontal="center" vertical="center"/>
    </xf>
    <xf numFmtId="0" fontId="17" fillId="0" borderId="23" xfId="0" applyFont="1" applyBorder="1">
      <alignment vertical="center"/>
    </xf>
    <xf numFmtId="0" fontId="38" fillId="0" borderId="0" xfId="0" applyFont="1">
      <alignment vertical="center"/>
    </xf>
    <xf numFmtId="0" fontId="39" fillId="0" borderId="0" xfId="0" applyFont="1">
      <alignment vertical="center"/>
    </xf>
    <xf numFmtId="0" fontId="39" fillId="0" borderId="0" xfId="0" applyFont="1" applyAlignment="1">
      <alignment vertical="center" wrapText="1"/>
    </xf>
    <xf numFmtId="0" fontId="39" fillId="0" borderId="0" xfId="0" applyFont="1" applyAlignment="1">
      <alignment vertical="center" shrinkToFit="1"/>
    </xf>
    <xf numFmtId="209" fontId="39" fillId="0" borderId="0" xfId="0" applyNumberFormat="1" applyFont="1">
      <alignment vertical="center"/>
    </xf>
    <xf numFmtId="210" fontId="39" fillId="0" borderId="0" xfId="0" applyNumberFormat="1" applyFont="1">
      <alignment vertical="center"/>
    </xf>
    <xf numFmtId="0" fontId="38" fillId="0" borderId="0" xfId="0" applyFont="1" applyAlignment="1">
      <alignment horizontal="center" vertical="center"/>
    </xf>
    <xf numFmtId="0" fontId="38" fillId="0" borderId="0" xfId="0" applyFont="1" applyAlignment="1">
      <alignment vertical="center" shrinkToFit="1"/>
    </xf>
    <xf numFmtId="208" fontId="38" fillId="0" borderId="0" xfId="0" applyNumberFormat="1" applyFont="1" applyAlignment="1">
      <alignment vertical="center" shrinkToFit="1"/>
    </xf>
    <xf numFmtId="0" fontId="39" fillId="0" borderId="0" xfId="0" applyFont="1" applyAlignment="1">
      <alignment horizontal="center" vertical="center"/>
    </xf>
    <xf numFmtId="0" fontId="27" fillId="0" borderId="0" xfId="0" applyFont="1" applyAlignment="1">
      <alignment horizontal="left" vertical="top" wrapText="1"/>
    </xf>
    <xf numFmtId="0" fontId="27" fillId="0" borderId="17" xfId="0" applyFont="1" applyBorder="1" applyAlignment="1">
      <alignment horizontal="left" vertical="top" wrapText="1"/>
    </xf>
    <xf numFmtId="0" fontId="17" fillId="0" borderId="0" xfId="0" applyFont="1" applyAlignment="1">
      <alignment horizontal="left" vertical="top" wrapText="1"/>
    </xf>
    <xf numFmtId="0" fontId="17" fillId="0" borderId="17" xfId="0" applyFont="1" applyBorder="1" applyAlignment="1">
      <alignment horizontal="left" wrapText="1"/>
    </xf>
    <xf numFmtId="0" fontId="12" fillId="0" borderId="0" xfId="1">
      <alignment vertical="center"/>
    </xf>
    <xf numFmtId="0" fontId="12" fillId="0" borderId="95" xfId="1" applyBorder="1" applyAlignment="1">
      <alignment horizontal="left" vertical="center" indent="1"/>
    </xf>
    <xf numFmtId="0" fontId="12" fillId="0" borderId="0" xfId="1" applyAlignment="1">
      <alignment horizontal="left" vertical="center" indent="1"/>
    </xf>
    <xf numFmtId="0" fontId="12" fillId="0" borderId="0" xfId="7">
      <alignment vertical="center"/>
    </xf>
    <xf numFmtId="0" fontId="12" fillId="0" borderId="95" xfId="7" applyBorder="1">
      <alignment vertical="center"/>
    </xf>
    <xf numFmtId="0" fontId="12" fillId="0" borderId="95" xfId="7" quotePrefix="1" applyBorder="1" applyAlignment="1">
      <alignment horizontal="center" vertical="center"/>
    </xf>
    <xf numFmtId="49" fontId="12" fillId="0" borderId="0" xfId="1" applyNumberFormat="1" applyAlignment="1">
      <alignment horizontal="left" vertical="center"/>
    </xf>
    <xf numFmtId="0" fontId="12" fillId="0" borderId="0" xfId="1" applyAlignment="1">
      <alignment horizontal="left"/>
    </xf>
    <xf numFmtId="0" fontId="48" fillId="0" borderId="0" xfId="7" applyFont="1" applyAlignment="1">
      <alignment horizontal="left" vertical="center" indent="1"/>
    </xf>
    <xf numFmtId="0" fontId="12" fillId="0" borderId="95" xfId="1" applyBorder="1" applyAlignment="1">
      <alignment horizontal="left" vertical="center" indent="1" shrinkToFit="1"/>
    </xf>
    <xf numFmtId="0" fontId="50" fillId="0" borderId="0" xfId="1" applyFont="1" applyAlignment="1">
      <alignment horizontal="right" vertical="center"/>
    </xf>
    <xf numFmtId="0" fontId="3" fillId="0" borderId="7" xfId="0" applyFont="1" applyBorder="1">
      <alignment vertical="center"/>
    </xf>
    <xf numFmtId="0" fontId="3" fillId="0" borderId="5" xfId="0" applyFont="1" applyBorder="1">
      <alignment vertical="center"/>
    </xf>
    <xf numFmtId="0" fontId="3" fillId="0" borderId="17" xfId="0" applyFont="1" applyBorder="1" applyAlignment="1">
      <alignment horizontal="left" vertical="center"/>
    </xf>
    <xf numFmtId="49" fontId="3" fillId="9" borderId="16" xfId="0" applyNumberFormat="1" applyFont="1" applyFill="1" applyBorder="1">
      <alignment vertical="center"/>
    </xf>
    <xf numFmtId="0" fontId="3" fillId="9" borderId="0" xfId="0" applyFont="1" applyFill="1" applyAlignment="1">
      <alignment horizontal="right" vertical="center"/>
    </xf>
    <xf numFmtId="0" fontId="27" fillId="9" borderId="0" xfId="0" applyFont="1" applyFill="1" applyAlignment="1">
      <alignment horizontal="left" vertical="top" wrapText="1"/>
    </xf>
    <xf numFmtId="0" fontId="27" fillId="9" borderId="17" xfId="0" applyFont="1" applyFill="1" applyBorder="1" applyAlignment="1">
      <alignment horizontal="left" vertical="top" wrapText="1"/>
    </xf>
    <xf numFmtId="0" fontId="3" fillId="9" borderId="0" xfId="0" applyFont="1" applyFill="1">
      <alignment vertical="center"/>
    </xf>
    <xf numFmtId="0" fontId="3" fillId="0" borderId="0" xfId="0" applyFont="1" applyAlignment="1">
      <alignment horizontal="left"/>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88" xfId="0" applyFont="1" applyBorder="1" applyAlignment="1">
      <alignment horizontal="center" vertical="center"/>
    </xf>
    <xf numFmtId="0" fontId="3" fillId="0" borderId="2" xfId="0" applyFont="1" applyBorder="1" applyAlignment="1">
      <alignment horizontal="center" vertical="center"/>
    </xf>
    <xf numFmtId="0" fontId="3" fillId="0" borderId="120" xfId="0" applyFont="1" applyBorder="1">
      <alignment vertical="center"/>
    </xf>
    <xf numFmtId="0" fontId="3" fillId="0" borderId="87" xfId="0" applyFont="1" applyBorder="1">
      <alignment vertical="center"/>
    </xf>
    <xf numFmtId="0" fontId="3" fillId="0" borderId="89" xfId="0" applyFont="1" applyBorder="1">
      <alignment vertical="center"/>
    </xf>
    <xf numFmtId="0" fontId="3" fillId="0" borderId="90" xfId="0" applyFont="1" applyBorder="1" applyAlignment="1">
      <alignment horizontal="center" vertical="center"/>
    </xf>
    <xf numFmtId="0" fontId="5" fillId="0" borderId="13" xfId="0" applyFont="1" applyBorder="1">
      <alignment vertical="center"/>
    </xf>
    <xf numFmtId="0" fontId="5" fillId="0" borderId="34" xfId="0" applyFont="1" applyBorder="1">
      <alignment vertical="center"/>
    </xf>
    <xf numFmtId="0" fontId="26" fillId="9" borderId="17" xfId="0" applyFont="1" applyFill="1" applyBorder="1" applyAlignment="1">
      <alignment horizontal="left" vertical="center" shrinkToFit="1"/>
    </xf>
    <xf numFmtId="0" fontId="26" fillId="9" borderId="17" xfId="0" applyFont="1" applyFill="1" applyBorder="1" applyAlignment="1">
      <alignment vertical="center" shrinkToFit="1"/>
    </xf>
    <xf numFmtId="0" fontId="3" fillId="9" borderId="17" xfId="0" applyFont="1" applyFill="1" applyBorder="1">
      <alignment vertical="center"/>
    </xf>
    <xf numFmtId="183" fontId="28" fillId="5" borderId="51" xfId="1" applyNumberFormat="1" applyFont="1" applyFill="1" applyBorder="1" applyAlignment="1">
      <alignment horizontal="center" vertical="center" shrinkToFit="1"/>
    </xf>
    <xf numFmtId="183" fontId="28" fillId="5" borderId="21" xfId="1" applyNumberFormat="1" applyFont="1" applyFill="1" applyBorder="1" applyAlignment="1">
      <alignment horizontal="center" vertical="center" shrinkToFit="1"/>
    </xf>
    <xf numFmtId="0" fontId="28" fillId="5" borderId="37" xfId="1" applyFont="1" applyFill="1" applyBorder="1" applyAlignment="1">
      <alignment horizontal="center" vertical="center" shrinkToFit="1"/>
    </xf>
    <xf numFmtId="0" fontId="28" fillId="5" borderId="40" xfId="1" applyFont="1" applyFill="1" applyBorder="1" applyAlignment="1">
      <alignment horizontal="center" vertical="center" shrinkToFit="1"/>
    </xf>
    <xf numFmtId="0" fontId="28" fillId="5" borderId="24" xfId="1" applyFont="1" applyFill="1" applyBorder="1" applyAlignment="1">
      <alignment horizontal="center" vertical="center" shrinkToFit="1"/>
    </xf>
    <xf numFmtId="0" fontId="3" fillId="0" borderId="125" xfId="0" applyFont="1" applyBorder="1" applyAlignment="1">
      <alignment horizontal="center" vertical="center"/>
    </xf>
    <xf numFmtId="183" fontId="28" fillId="5" borderId="49" xfId="1" applyNumberFormat="1" applyFont="1" applyFill="1" applyBorder="1" applyAlignment="1">
      <alignment horizontal="center" vertical="center" shrinkToFit="1"/>
    </xf>
    <xf numFmtId="183" fontId="28" fillId="5" borderId="36" xfId="1" applyNumberFormat="1" applyFont="1" applyFill="1" applyBorder="1" applyAlignment="1">
      <alignment horizontal="center" vertical="center" shrinkToFit="1"/>
    </xf>
    <xf numFmtId="183" fontId="28" fillId="5" borderId="49" xfId="1" applyNumberFormat="1" applyFont="1" applyFill="1" applyBorder="1" applyAlignment="1">
      <alignment vertical="center" shrinkToFit="1"/>
    </xf>
    <xf numFmtId="183" fontId="28" fillId="5" borderId="21" xfId="1" applyNumberFormat="1" applyFont="1" applyFill="1" applyBorder="1" applyAlignment="1">
      <alignment vertical="center" shrinkToFit="1"/>
    </xf>
    <xf numFmtId="183" fontId="28" fillId="5" borderId="36" xfId="1" applyNumberFormat="1" applyFont="1" applyFill="1" applyBorder="1" applyAlignment="1">
      <alignment vertical="center" shrinkToFit="1"/>
    </xf>
    <xf numFmtId="182" fontId="26" fillId="0" borderId="40" xfId="0" applyNumberFormat="1" applyFont="1" applyBorder="1" applyAlignment="1">
      <alignment horizontal="center" vertical="center" shrinkToFit="1"/>
    </xf>
    <xf numFmtId="0" fontId="26" fillId="0" borderId="11" xfId="0" applyFont="1" applyBorder="1" applyAlignment="1">
      <alignment horizontal="center" vertical="center" shrinkToFit="1"/>
    </xf>
    <xf numFmtId="177" fontId="27" fillId="0" borderId="23" xfId="0" applyNumberFormat="1" applyFont="1" applyBorder="1">
      <alignment vertical="center"/>
    </xf>
    <xf numFmtId="177" fontId="27" fillId="0" borderId="15" xfId="0" applyNumberFormat="1" applyFont="1" applyBorder="1">
      <alignment vertical="center"/>
    </xf>
    <xf numFmtId="49" fontId="3" fillId="0" borderId="12" xfId="0" applyNumberFormat="1" applyFont="1" applyBorder="1" applyAlignment="1">
      <alignment horizontal="center" vertical="top"/>
    </xf>
    <xf numFmtId="0" fontId="3" fillId="0" borderId="22" xfId="0" applyFont="1" applyBorder="1" applyAlignment="1">
      <alignment vertical="top"/>
    </xf>
    <xf numFmtId="49" fontId="3" fillId="0" borderId="12" xfId="0" applyNumberFormat="1" applyFont="1" applyBorder="1" applyAlignment="1">
      <alignment horizontal="center" vertical="center"/>
    </xf>
    <xf numFmtId="0" fontId="3" fillId="0" borderId="34" xfId="0" applyFont="1" applyBorder="1">
      <alignment vertical="center"/>
    </xf>
    <xf numFmtId="49" fontId="3" fillId="0" borderId="18" xfId="0" applyNumberFormat="1" applyFont="1" applyBorder="1" applyAlignment="1">
      <alignment horizontal="center" vertical="top"/>
    </xf>
    <xf numFmtId="0" fontId="3" fillId="0" borderId="35" xfId="0" applyFont="1" applyBorder="1" applyAlignment="1">
      <alignment vertical="top"/>
    </xf>
    <xf numFmtId="216" fontId="3" fillId="0" borderId="0" xfId="0" applyNumberFormat="1" applyFont="1">
      <alignment vertical="center"/>
    </xf>
    <xf numFmtId="0" fontId="54" fillId="0" borderId="129" xfId="0" applyFont="1" applyBorder="1">
      <alignment vertical="center"/>
    </xf>
    <xf numFmtId="0" fontId="10" fillId="0" borderId="8" xfId="0" applyFont="1" applyBorder="1">
      <alignment vertical="center"/>
    </xf>
    <xf numFmtId="0" fontId="10" fillId="0" borderId="0" xfId="0" applyFont="1">
      <alignment vertical="center"/>
    </xf>
    <xf numFmtId="0" fontId="55" fillId="0" borderId="33" xfId="0" applyFont="1" applyBorder="1">
      <alignment vertical="center"/>
    </xf>
    <xf numFmtId="0" fontId="10" fillId="0" borderId="0" xfId="0" applyFont="1" applyAlignment="1">
      <alignment horizontal="left" vertical="center"/>
    </xf>
    <xf numFmtId="0" fontId="55" fillId="0" borderId="0" xfId="0" applyFont="1">
      <alignment vertical="center"/>
    </xf>
    <xf numFmtId="0" fontId="57" fillId="0" borderId="0" xfId="0" applyFont="1" applyAlignment="1">
      <alignment horizontal="center" vertical="center"/>
    </xf>
    <xf numFmtId="0" fontId="58" fillId="0" borderId="0" xfId="0" applyFont="1" applyAlignment="1">
      <alignment horizontal="center" vertical="center" shrinkToFit="1"/>
    </xf>
    <xf numFmtId="0" fontId="13" fillId="0" borderId="95" xfId="0" applyFont="1" applyBorder="1" applyAlignment="1">
      <alignment horizontal="center" vertical="center"/>
    </xf>
    <xf numFmtId="0" fontId="13" fillId="0" borderId="0" xfId="0" applyFont="1" applyAlignment="1">
      <alignment horizontal="left" vertical="center"/>
    </xf>
    <xf numFmtId="0" fontId="13" fillId="0" borderId="128" xfId="0" applyFont="1" applyBorder="1" applyAlignment="1">
      <alignment horizontal="center" vertical="center"/>
    </xf>
    <xf numFmtId="0" fontId="13" fillId="0" borderId="0" xfId="0" applyFont="1" applyAlignment="1">
      <alignment horizontal="center" vertical="center"/>
    </xf>
    <xf numFmtId="0" fontId="13" fillId="0" borderId="130" xfId="0" applyFont="1" applyBorder="1" applyAlignment="1">
      <alignment horizontal="left" vertical="center"/>
    </xf>
    <xf numFmtId="0" fontId="37" fillId="0" borderId="0" xfId="0" applyFont="1">
      <alignment vertical="center"/>
    </xf>
    <xf numFmtId="0" fontId="59" fillId="0" borderId="128" xfId="0" applyFont="1" applyBorder="1" applyAlignment="1">
      <alignment horizontal="left" vertical="center"/>
    </xf>
    <xf numFmtId="0" fontId="59" fillId="0" borderId="0" xfId="0" applyFont="1" applyAlignment="1">
      <alignment horizontal="left" vertical="center"/>
    </xf>
    <xf numFmtId="0" fontId="59" fillId="0" borderId="130" xfId="0" applyFont="1" applyBorder="1" applyAlignment="1">
      <alignment horizontal="left" vertical="center"/>
    </xf>
    <xf numFmtId="0" fontId="61" fillId="0" borderId="0" xfId="0" applyFont="1" applyAlignment="1">
      <alignment horizontal="left" vertical="center" shrinkToFit="1"/>
    </xf>
    <xf numFmtId="0" fontId="60" fillId="0" borderId="0" xfId="0" applyFont="1" applyAlignment="1">
      <alignment horizontal="left" vertical="center"/>
    </xf>
    <xf numFmtId="0" fontId="58" fillId="0" borderId="128" xfId="0" applyFont="1" applyBorder="1" applyAlignment="1">
      <alignment vertical="top"/>
    </xf>
    <xf numFmtId="0" fontId="58" fillId="0" borderId="0" xfId="0" applyFont="1" applyAlignment="1">
      <alignment vertical="top"/>
    </xf>
    <xf numFmtId="0" fontId="58" fillId="0" borderId="130" xfId="0" applyFont="1" applyBorder="1" applyAlignment="1">
      <alignment vertical="top"/>
    </xf>
    <xf numFmtId="0" fontId="13" fillId="9" borderId="128" xfId="0" applyFont="1" applyFill="1" applyBorder="1" applyAlignment="1">
      <alignment horizontal="left" vertical="top" wrapText="1"/>
    </xf>
    <xf numFmtId="0" fontId="13" fillId="9" borderId="0" xfId="0" applyFont="1" applyFill="1" applyAlignment="1">
      <alignment horizontal="left" vertical="top" wrapText="1"/>
    </xf>
    <xf numFmtId="0" fontId="13" fillId="0" borderId="130" xfId="0" applyFont="1" applyBorder="1" applyAlignment="1">
      <alignment horizontal="left" vertical="center" wrapText="1"/>
    </xf>
    <xf numFmtId="0" fontId="13" fillId="0" borderId="128" xfId="0" applyFont="1" applyBorder="1" applyAlignment="1">
      <alignment horizontal="right" vertical="top" wrapText="1"/>
    </xf>
    <xf numFmtId="0" fontId="13" fillId="0" borderId="0" xfId="0" applyFont="1" applyAlignment="1">
      <alignment horizontal="right" vertical="top" wrapText="1"/>
    </xf>
    <xf numFmtId="0" fontId="13" fillId="0" borderId="0" xfId="0" applyFont="1" applyAlignment="1">
      <alignment vertical="top" wrapText="1"/>
    </xf>
    <xf numFmtId="0" fontId="13" fillId="9" borderId="0" xfId="0" applyFont="1" applyFill="1" applyAlignment="1">
      <alignment vertical="top" wrapText="1"/>
    </xf>
    <xf numFmtId="0" fontId="13" fillId="0" borderId="128" xfId="0" applyFont="1" applyBorder="1" applyAlignment="1">
      <alignment horizontal="right" vertical="center" wrapText="1"/>
    </xf>
    <xf numFmtId="0" fontId="13" fillId="0" borderId="0" xfId="0" applyFont="1" applyAlignment="1">
      <alignment horizontal="left" vertical="top" wrapText="1"/>
    </xf>
    <xf numFmtId="0" fontId="13" fillId="0" borderId="0" xfId="0" applyFont="1" applyAlignment="1">
      <alignment horizontal="right" vertical="center" wrapText="1"/>
    </xf>
    <xf numFmtId="0" fontId="56" fillId="0" borderId="128" xfId="0" applyFont="1" applyBorder="1" applyAlignment="1">
      <alignment horizontal="center" vertical="center" wrapText="1"/>
    </xf>
    <xf numFmtId="0" fontId="56" fillId="0" borderId="0" xfId="0" applyFont="1" applyAlignment="1">
      <alignment horizontal="center" vertical="center"/>
    </xf>
    <xf numFmtId="0" fontId="56" fillId="0" borderId="130" xfId="0" applyFont="1" applyBorder="1" applyAlignment="1">
      <alignment horizontal="center" vertical="center"/>
    </xf>
    <xf numFmtId="0" fontId="62" fillId="0" borderId="0" xfId="0" applyFont="1">
      <alignment vertical="center"/>
    </xf>
    <xf numFmtId="0" fontId="56" fillId="0" borderId="0" xfId="0" applyFont="1" applyAlignment="1">
      <alignment vertical="center" shrinkToFit="1"/>
    </xf>
    <xf numFmtId="0" fontId="62" fillId="0" borderId="16" xfId="0" applyFont="1" applyBorder="1">
      <alignment vertical="center"/>
    </xf>
    <xf numFmtId="0" fontId="62" fillId="0" borderId="17" xfId="0" applyFont="1" applyBorder="1">
      <alignment vertical="center"/>
    </xf>
    <xf numFmtId="0" fontId="62" fillId="5" borderId="106" xfId="0" applyFont="1" applyFill="1" applyBorder="1" applyProtection="1">
      <alignment vertical="center"/>
      <protection locked="0"/>
    </xf>
    <xf numFmtId="0" fontId="62" fillId="0" borderId="22" xfId="0" applyFont="1" applyBorder="1">
      <alignment vertical="center"/>
    </xf>
    <xf numFmtId="0" fontId="62" fillId="0" borderId="13" xfId="0" applyFont="1" applyBorder="1">
      <alignment vertical="center"/>
    </xf>
    <xf numFmtId="0" fontId="62" fillId="0" borderId="0" xfId="0" applyFont="1" applyAlignment="1">
      <alignment vertical="center" shrinkToFit="1"/>
    </xf>
    <xf numFmtId="0" fontId="62" fillId="0" borderId="0" xfId="0" applyFont="1" applyAlignment="1">
      <alignment horizontal="center" vertical="center" shrinkToFit="1"/>
    </xf>
    <xf numFmtId="0" fontId="62" fillId="0" borderId="25" xfId="0" applyFont="1" applyBorder="1" applyAlignment="1">
      <alignment vertical="center" shrinkToFit="1"/>
    </xf>
    <xf numFmtId="0" fontId="62" fillId="0" borderId="26" xfId="0" applyFont="1" applyBorder="1" applyAlignment="1">
      <alignment vertical="center" shrinkToFit="1"/>
    </xf>
    <xf numFmtId="0" fontId="62" fillId="5" borderId="16" xfId="0" applyFont="1" applyFill="1" applyBorder="1">
      <alignment vertical="center"/>
    </xf>
    <xf numFmtId="0" fontId="62" fillId="5" borderId="0" xfId="0" applyFont="1" applyFill="1">
      <alignment vertical="center"/>
    </xf>
    <xf numFmtId="0" fontId="62" fillId="5" borderId="97" xfId="0" applyFont="1" applyFill="1" applyBorder="1" applyProtection="1">
      <alignment vertical="center"/>
      <protection locked="0"/>
    </xf>
    <xf numFmtId="0" fontId="62" fillId="0" borderId="69" xfId="0" applyFont="1" applyBorder="1" applyAlignment="1">
      <alignment vertical="center" shrinkToFit="1"/>
    </xf>
    <xf numFmtId="0" fontId="62" fillId="0" borderId="50" xfId="0" applyFont="1" applyBorder="1" applyAlignment="1">
      <alignment vertical="center" shrinkToFit="1"/>
    </xf>
    <xf numFmtId="0" fontId="62" fillId="0" borderId="16" xfId="0" applyFont="1" applyBorder="1" applyAlignment="1">
      <alignment vertical="center" shrinkToFit="1"/>
    </xf>
    <xf numFmtId="0" fontId="62" fillId="0" borderId="14" xfId="0" applyFont="1" applyBorder="1">
      <alignment vertical="center"/>
    </xf>
    <xf numFmtId="0" fontId="62" fillId="0" borderId="23" xfId="0" applyFont="1" applyBorder="1">
      <alignment vertical="center"/>
    </xf>
    <xf numFmtId="0" fontId="62" fillId="0" borderId="15" xfId="0" applyFont="1" applyBorder="1">
      <alignment vertical="center"/>
    </xf>
    <xf numFmtId="0" fontId="62" fillId="0" borderId="14" xfId="0" applyFont="1" applyBorder="1" applyAlignment="1">
      <alignment vertical="center" shrinkToFit="1"/>
    </xf>
    <xf numFmtId="0" fontId="62" fillId="5" borderId="39" xfId="0" applyFont="1" applyFill="1" applyBorder="1" applyAlignment="1">
      <alignment vertical="center" shrinkToFit="1"/>
    </xf>
    <xf numFmtId="0" fontId="62" fillId="5" borderId="30" xfId="0" applyFont="1" applyFill="1" applyBorder="1" applyAlignment="1">
      <alignment vertical="center" shrinkToFit="1"/>
    </xf>
    <xf numFmtId="0" fontId="65" fillId="0" borderId="0" xfId="0" applyFont="1" applyAlignment="1">
      <alignment horizontal="right" vertical="center"/>
    </xf>
    <xf numFmtId="0" fontId="3" fillId="0" borderId="19" xfId="0" applyFont="1" applyBorder="1" applyAlignment="1">
      <alignment horizontal="right" vertical="center"/>
    </xf>
    <xf numFmtId="38" fontId="26" fillId="5" borderId="0" xfId="5" applyFont="1" applyFill="1" applyAlignment="1">
      <alignment vertical="center" shrinkToFit="1"/>
    </xf>
    <xf numFmtId="0" fontId="28" fillId="5" borderId="17" xfId="1" applyFont="1" applyFill="1" applyBorder="1" applyAlignment="1">
      <alignment horizontal="center" vertical="center" shrinkToFit="1"/>
    </xf>
    <xf numFmtId="183" fontId="28" fillId="5" borderId="131" xfId="1" applyNumberFormat="1" applyFont="1" applyFill="1" applyBorder="1" applyAlignment="1">
      <alignment horizontal="center" vertical="center" shrinkToFit="1"/>
    </xf>
    <xf numFmtId="183" fontId="28" fillId="5" borderId="95" xfId="1" applyNumberFormat="1" applyFont="1" applyFill="1" applyBorder="1" applyAlignment="1">
      <alignment horizontal="center" vertical="center" shrinkToFit="1"/>
    </xf>
    <xf numFmtId="183" fontId="28" fillId="5" borderId="132" xfId="1" applyNumberFormat="1" applyFont="1" applyFill="1" applyBorder="1" applyAlignment="1">
      <alignment horizontal="center" vertical="center" shrinkToFit="1"/>
    </xf>
    <xf numFmtId="0" fontId="28" fillId="5" borderId="131" xfId="1" applyFont="1" applyFill="1" applyBorder="1" applyAlignment="1">
      <alignment horizontal="center" vertical="center" shrinkToFit="1"/>
    </xf>
    <xf numFmtId="0" fontId="28" fillId="5" borderId="132" xfId="1" applyFont="1" applyFill="1" applyBorder="1" applyAlignment="1">
      <alignment horizontal="center" vertical="center" shrinkToFit="1"/>
    </xf>
    <xf numFmtId="183" fontId="28" fillId="5" borderId="131" xfId="1" applyNumberFormat="1" applyFont="1" applyFill="1" applyBorder="1" applyAlignment="1">
      <alignment vertical="center" shrinkToFit="1"/>
    </xf>
    <xf numFmtId="183" fontId="28" fillId="5" borderId="95" xfId="1" applyNumberFormat="1" applyFont="1" applyFill="1" applyBorder="1" applyAlignment="1">
      <alignment vertical="center" shrinkToFit="1"/>
    </xf>
    <xf numFmtId="183" fontId="28" fillId="5" borderId="132" xfId="1" applyNumberFormat="1" applyFont="1" applyFill="1" applyBorder="1" applyAlignment="1">
      <alignment vertical="center" shrinkToFit="1"/>
    </xf>
    <xf numFmtId="0" fontId="3" fillId="0" borderId="81" xfId="0" applyFont="1" applyBorder="1" applyAlignment="1">
      <alignment horizontal="left" vertical="center"/>
    </xf>
    <xf numFmtId="0" fontId="3" fillId="0" borderId="7" xfId="0" applyFont="1" applyBorder="1" applyAlignment="1">
      <alignment horizontal="left" vertical="center"/>
    </xf>
    <xf numFmtId="0" fontId="3" fillId="0" borderId="5" xfId="0" applyFont="1" applyBorder="1" applyAlignment="1">
      <alignment horizontal="left" vertical="center"/>
    </xf>
    <xf numFmtId="0" fontId="3" fillId="0" borderId="137" xfId="0" applyFont="1" applyBorder="1" applyAlignment="1">
      <alignment horizontal="center" vertical="center"/>
    </xf>
    <xf numFmtId="0" fontId="3" fillId="0" borderId="140" xfId="0" applyFont="1" applyBorder="1" applyAlignment="1">
      <alignment horizontal="center" vertical="center"/>
    </xf>
    <xf numFmtId="0" fontId="17" fillId="0" borderId="146" xfId="0" applyFont="1" applyBorder="1" applyAlignment="1">
      <alignment horizontal="center" vertical="center"/>
    </xf>
    <xf numFmtId="0" fontId="17" fillId="0" borderId="147" xfId="0" applyFont="1" applyBorder="1" applyAlignment="1">
      <alignment horizontal="center" vertical="center"/>
    </xf>
    <xf numFmtId="0" fontId="69" fillId="0" borderId="0" xfId="0" applyFont="1" applyAlignment="1">
      <alignment vertical="center" shrinkToFit="1"/>
    </xf>
    <xf numFmtId="214" fontId="3" fillId="0" borderId="18" xfId="0" applyNumberFormat="1" applyFont="1" applyBorder="1">
      <alignment vertical="center"/>
    </xf>
    <xf numFmtId="214" fontId="3" fillId="5" borderId="35" xfId="0" applyNumberFormat="1" applyFont="1" applyFill="1" applyBorder="1">
      <alignment vertical="center"/>
    </xf>
    <xf numFmtId="208" fontId="39" fillId="0" borderId="0" xfId="0" applyNumberFormat="1" applyFont="1">
      <alignment vertical="center"/>
    </xf>
    <xf numFmtId="208" fontId="38" fillId="10" borderId="10" xfId="0" applyNumberFormat="1" applyFont="1" applyFill="1" applyBorder="1" applyAlignment="1">
      <alignment horizontal="center" vertical="center" shrinkToFit="1"/>
    </xf>
    <xf numFmtId="0" fontId="39" fillId="0" borderId="10" xfId="0" applyFont="1" applyBorder="1">
      <alignment vertical="center"/>
    </xf>
    <xf numFmtId="0" fontId="39" fillId="0" borderId="12" xfId="0" applyFont="1" applyBorder="1">
      <alignment vertical="center"/>
    </xf>
    <xf numFmtId="12" fontId="39" fillId="0" borderId="10" xfId="0" applyNumberFormat="1" applyFont="1" applyBorder="1">
      <alignment vertical="center"/>
    </xf>
    <xf numFmtId="0" fontId="39" fillId="0" borderId="16" xfId="0" applyFont="1" applyBorder="1">
      <alignment vertical="center"/>
    </xf>
    <xf numFmtId="0" fontId="39" fillId="0" borderId="14" xfId="0" applyFont="1" applyBorder="1">
      <alignment vertical="center"/>
    </xf>
    <xf numFmtId="0" fontId="36" fillId="0" borderId="23" xfId="0" applyFont="1" applyBorder="1" applyAlignment="1">
      <alignment vertical="center" wrapText="1"/>
    </xf>
    <xf numFmtId="0" fontId="36" fillId="0" borderId="15" xfId="0" applyFont="1" applyBorder="1" applyAlignment="1">
      <alignment vertical="center" wrapText="1"/>
    </xf>
    <xf numFmtId="0" fontId="26" fillId="0" borderId="0" xfId="0" applyFont="1" applyAlignment="1">
      <alignment horizontal="right" vertical="center"/>
    </xf>
    <xf numFmtId="0" fontId="5" fillId="0" borderId="0" xfId="0" quotePrefix="1" applyFont="1" applyAlignment="1">
      <alignment horizontal="right" vertical="center"/>
    </xf>
    <xf numFmtId="0" fontId="3" fillId="0" borderId="23" xfId="0" applyFont="1" applyBorder="1" applyAlignment="1">
      <alignment horizontal="right" vertical="top"/>
    </xf>
    <xf numFmtId="0" fontId="17" fillId="0" borderId="0" xfId="0" applyFont="1" applyAlignment="1">
      <alignment vertical="top"/>
    </xf>
    <xf numFmtId="0" fontId="36" fillId="0" borderId="0" xfId="0" applyFont="1">
      <alignment vertical="center"/>
    </xf>
    <xf numFmtId="0" fontId="36" fillId="0" borderId="0" xfId="0" applyFont="1" applyAlignment="1">
      <alignment vertical="top"/>
    </xf>
    <xf numFmtId="0" fontId="17" fillId="0" borderId="17" xfId="0" applyFont="1" applyBorder="1" applyAlignment="1">
      <alignment vertical="top"/>
    </xf>
    <xf numFmtId="0" fontId="36" fillId="0" borderId="17" xfId="0" applyFont="1" applyBorder="1">
      <alignment vertical="center"/>
    </xf>
    <xf numFmtId="0" fontId="36" fillId="0" borderId="0" xfId="0" applyFont="1" applyAlignment="1">
      <alignment horizontal="left" vertical="center"/>
    </xf>
    <xf numFmtId="190" fontId="17" fillId="0" borderId="0" xfId="0" applyNumberFormat="1" applyFont="1" applyAlignment="1">
      <alignment horizontal="left" vertical="center"/>
    </xf>
    <xf numFmtId="206" fontId="36" fillId="0" borderId="0" xfId="0" applyNumberFormat="1" applyFont="1" applyAlignment="1">
      <alignment horizontal="center" vertical="center"/>
    </xf>
    <xf numFmtId="191" fontId="17" fillId="0" borderId="0" xfId="0" applyNumberFormat="1" applyFont="1" applyAlignment="1">
      <alignment horizontal="left" vertical="center"/>
    </xf>
    <xf numFmtId="207" fontId="17" fillId="0" borderId="0" xfId="5" applyNumberFormat="1" applyFont="1" applyFill="1" applyAlignment="1">
      <alignment horizontal="center" vertical="center"/>
    </xf>
    <xf numFmtId="207" fontId="36" fillId="0" borderId="0" xfId="5" applyNumberFormat="1" applyFont="1" applyFill="1" applyAlignment="1">
      <alignment horizontal="center" vertical="center"/>
    </xf>
    <xf numFmtId="192" fontId="17" fillId="0" borderId="0" xfId="0" applyNumberFormat="1" applyFont="1" applyAlignment="1">
      <alignment horizontal="left" vertical="center"/>
    </xf>
    <xf numFmtId="9" fontId="17" fillId="0" borderId="0" xfId="0" applyNumberFormat="1" applyFont="1" applyAlignment="1">
      <alignment horizontal="center" vertical="center"/>
    </xf>
    <xf numFmtId="0" fontId="36" fillId="0" borderId="17" xfId="0" applyFont="1" applyBorder="1" applyAlignment="1">
      <alignment horizontal="center" vertical="center"/>
    </xf>
    <xf numFmtId="207" fontId="17" fillId="0" borderId="0" xfId="5" applyNumberFormat="1" applyFont="1" applyFill="1" applyBorder="1" applyAlignment="1">
      <alignment horizontal="center" vertical="center"/>
    </xf>
    <xf numFmtId="207" fontId="36" fillId="0" borderId="0" xfId="5" applyNumberFormat="1" applyFont="1" applyFill="1" applyBorder="1" applyAlignment="1">
      <alignment horizontal="center" vertical="center"/>
    </xf>
    <xf numFmtId="206" fontId="36" fillId="0" borderId="23" xfId="0" applyNumberFormat="1" applyFont="1" applyBorder="1" applyAlignment="1">
      <alignment horizontal="center" vertical="center"/>
    </xf>
    <xf numFmtId="0" fontId="36" fillId="0" borderId="23" xfId="0" applyFont="1" applyBorder="1" applyAlignment="1">
      <alignment horizontal="left" vertical="center"/>
    </xf>
    <xf numFmtId="191" fontId="17" fillId="0" borderId="23" xfId="0" applyNumberFormat="1" applyFont="1" applyBorder="1" applyAlignment="1">
      <alignment horizontal="left" vertical="center"/>
    </xf>
    <xf numFmtId="190" fontId="17" fillId="0" borderId="23" xfId="0" applyNumberFormat="1" applyFont="1" applyBorder="1" applyAlignment="1">
      <alignment horizontal="left" vertical="center"/>
    </xf>
    <xf numFmtId="207" fontId="17" fillId="0" borderId="23" xfId="5" applyNumberFormat="1" applyFont="1" applyFill="1" applyBorder="1" applyAlignment="1">
      <alignment horizontal="center" vertical="center"/>
    </xf>
    <xf numFmtId="207" fontId="36" fillId="0" borderId="23" xfId="5" applyNumberFormat="1" applyFont="1" applyFill="1" applyBorder="1" applyAlignment="1">
      <alignment horizontal="center" vertical="center"/>
    </xf>
    <xf numFmtId="192" fontId="17" fillId="0" borderId="23" xfId="0" applyNumberFormat="1" applyFont="1" applyBorder="1" applyAlignment="1">
      <alignment horizontal="left" vertical="center"/>
    </xf>
    <xf numFmtId="9" fontId="17" fillId="0" borderId="23" xfId="0" applyNumberFormat="1" applyFont="1" applyBorder="1" applyAlignment="1">
      <alignment horizontal="center" vertical="center"/>
    </xf>
    <xf numFmtId="0" fontId="36" fillId="0" borderId="15" xfId="0" applyFont="1" applyBorder="1" applyAlignment="1">
      <alignment horizontal="center" vertical="center"/>
    </xf>
    <xf numFmtId="0" fontId="27" fillId="0" borderId="20" xfId="0" applyFont="1" applyBorder="1" applyAlignment="1">
      <alignment horizontal="center" vertical="center" shrinkToFit="1"/>
    </xf>
    <xf numFmtId="208" fontId="67" fillId="0" borderId="10" xfId="0" applyNumberFormat="1" applyFont="1" applyBorder="1" applyAlignment="1">
      <alignment horizontal="center" vertical="center" shrinkToFit="1"/>
    </xf>
    <xf numFmtId="0" fontId="3" fillId="0" borderId="0" xfId="0" applyFont="1" applyAlignment="1">
      <alignment horizontal="left" vertical="center" wrapText="1"/>
    </xf>
    <xf numFmtId="0" fontId="26" fillId="5" borderId="23" xfId="0" applyFont="1" applyFill="1" applyBorder="1" applyAlignment="1">
      <alignment horizontal="left" vertical="center" shrinkToFit="1"/>
    </xf>
    <xf numFmtId="0" fontId="26" fillId="5" borderId="17" xfId="0" applyFont="1" applyFill="1" applyBorder="1" applyAlignment="1">
      <alignment horizontal="left" vertical="center" shrinkToFit="1"/>
    </xf>
    <xf numFmtId="0" fontId="26" fillId="5" borderId="19" xfId="0" applyFont="1" applyFill="1" applyBorder="1" applyAlignment="1">
      <alignment horizontal="left" vertical="center" shrinkToFit="1"/>
    </xf>
    <xf numFmtId="49" fontId="37" fillId="0" borderId="0" xfId="0" applyNumberFormat="1" applyFont="1" applyAlignment="1">
      <alignment horizontal="center" vertical="center"/>
    </xf>
    <xf numFmtId="0" fontId="26" fillId="5" borderId="35" xfId="0" applyFont="1" applyFill="1" applyBorder="1" applyAlignment="1">
      <alignment horizontal="left" vertical="center" shrinkToFit="1"/>
    </xf>
    <xf numFmtId="186" fontId="26" fillId="0" borderId="18" xfId="0" applyNumberFormat="1" applyFont="1" applyBorder="1" applyAlignment="1">
      <alignment horizontal="left" vertical="center" shrinkToFit="1"/>
    </xf>
    <xf numFmtId="187" fontId="26" fillId="0" borderId="35" xfId="0" applyNumberFormat="1" applyFont="1" applyBorder="1" applyAlignment="1">
      <alignment horizontal="right" vertical="center" shrinkToFit="1"/>
    </xf>
    <xf numFmtId="188" fontId="26" fillId="0" borderId="35" xfId="0" applyNumberFormat="1" applyFont="1" applyBorder="1" applyAlignment="1">
      <alignment horizontal="right" vertical="center" shrinkToFit="1"/>
    </xf>
    <xf numFmtId="188" fontId="26" fillId="0" borderId="19" xfId="0" applyNumberFormat="1" applyFont="1" applyBorder="1" applyAlignment="1">
      <alignment horizontal="right" vertical="center" shrinkToFit="1"/>
    </xf>
    <xf numFmtId="0" fontId="3" fillId="0" borderId="0" xfId="0" applyFont="1" applyAlignment="1">
      <alignment vertical="top" wrapText="1"/>
    </xf>
    <xf numFmtId="0" fontId="17" fillId="0" borderId="0" xfId="0" applyFont="1" applyAlignment="1">
      <alignment horizontal="left" vertical="center" wrapText="1"/>
    </xf>
    <xf numFmtId="0" fontId="49" fillId="0" borderId="150" xfId="0" applyFont="1" applyBorder="1">
      <alignment vertical="center"/>
    </xf>
    <xf numFmtId="0" fontId="49" fillId="0" borderId="33" xfId="0" applyFont="1" applyBorder="1">
      <alignment vertical="center"/>
    </xf>
    <xf numFmtId="0" fontId="17" fillId="0" borderId="151" xfId="0" applyFont="1" applyBorder="1">
      <alignment vertical="center"/>
    </xf>
    <xf numFmtId="0" fontId="17" fillId="0" borderId="8" xfId="0" applyFont="1" applyBorder="1">
      <alignment vertical="center"/>
    </xf>
    <xf numFmtId="0" fontId="17" fillId="0" borderId="152" xfId="0" applyFont="1" applyBorder="1">
      <alignment vertical="center"/>
    </xf>
    <xf numFmtId="49" fontId="17" fillId="0" borderId="8" xfId="0" applyNumberFormat="1" applyFont="1" applyBorder="1">
      <alignment vertical="center"/>
    </xf>
    <xf numFmtId="49" fontId="37" fillId="0" borderId="8" xfId="0" applyNumberFormat="1" applyFont="1" applyBorder="1" applyAlignment="1">
      <alignment horizontal="center" vertical="center"/>
    </xf>
    <xf numFmtId="0" fontId="17" fillId="0" borderId="152" xfId="0" applyFont="1" applyBorder="1" applyAlignment="1">
      <alignment horizontal="left" vertical="center" wrapText="1"/>
    </xf>
    <xf numFmtId="0" fontId="17" fillId="0" borderId="8" xfId="13" applyFont="1" applyBorder="1">
      <alignment vertical="center"/>
    </xf>
    <xf numFmtId="0" fontId="17" fillId="0" borderId="152" xfId="0" applyFont="1" applyBorder="1" applyAlignment="1">
      <alignment vertical="center" wrapText="1"/>
    </xf>
    <xf numFmtId="0" fontId="17" fillId="0" borderId="152" xfId="13" applyFont="1" applyBorder="1" applyAlignment="1">
      <alignment horizontal="left" vertical="center" wrapText="1"/>
    </xf>
    <xf numFmtId="0" fontId="36" fillId="0" borderId="152" xfId="0" applyFont="1" applyBorder="1">
      <alignment vertical="center"/>
    </xf>
    <xf numFmtId="0" fontId="17" fillId="5" borderId="23" xfId="0" applyFont="1" applyFill="1" applyBorder="1">
      <alignment vertical="center"/>
    </xf>
    <xf numFmtId="0" fontId="17" fillId="5" borderId="22" xfId="0" applyFont="1" applyFill="1" applyBorder="1">
      <alignment vertical="center"/>
    </xf>
    <xf numFmtId="0" fontId="17" fillId="0" borderId="0" xfId="0" applyFont="1" applyAlignment="1">
      <alignment horizontal="center" vertical="center"/>
    </xf>
    <xf numFmtId="0" fontId="17" fillId="0" borderId="0" xfId="0" applyFont="1" applyAlignment="1">
      <alignment horizontal="left" vertical="center"/>
    </xf>
    <xf numFmtId="0" fontId="3" fillId="0" borderId="157" xfId="0" quotePrefix="1" applyFont="1" applyBorder="1" applyAlignment="1">
      <alignment horizontal="center" vertical="center"/>
    </xf>
    <xf numFmtId="0" fontId="74" fillId="0" borderId="0" xfId="0" applyFont="1" applyAlignment="1">
      <alignment horizontal="center" vertical="center"/>
    </xf>
    <xf numFmtId="0" fontId="74" fillId="0" borderId="0" xfId="0" applyFont="1">
      <alignment vertical="center"/>
    </xf>
    <xf numFmtId="0" fontId="3" fillId="0" borderId="92" xfId="0" applyFont="1" applyBorder="1">
      <alignment vertical="center"/>
    </xf>
    <xf numFmtId="0" fontId="14" fillId="0" borderId="163" xfId="0" applyFont="1" applyBorder="1">
      <alignment vertical="center"/>
    </xf>
    <xf numFmtId="0" fontId="3" fillId="0" borderId="164" xfId="0" applyFont="1" applyBorder="1" applyAlignment="1">
      <alignment horizontal="left" vertical="center"/>
    </xf>
    <xf numFmtId="0" fontId="3" fillId="0" borderId="164" xfId="0" applyFont="1" applyBorder="1">
      <alignment vertical="center"/>
    </xf>
    <xf numFmtId="0" fontId="14" fillId="0" borderId="164" xfId="0" applyFont="1" applyBorder="1" applyAlignment="1">
      <alignment horizontal="center" vertical="center"/>
    </xf>
    <xf numFmtId="0" fontId="14" fillId="0" borderId="164" xfId="0" applyFont="1" applyBorder="1" applyAlignment="1">
      <alignment horizontal="center"/>
    </xf>
    <xf numFmtId="0" fontId="17" fillId="0" borderId="165" xfId="0" applyFont="1" applyBorder="1">
      <alignment vertical="center"/>
    </xf>
    <xf numFmtId="0" fontId="77" fillId="0" borderId="130" xfId="0" applyFont="1" applyBorder="1">
      <alignment vertical="center"/>
    </xf>
    <xf numFmtId="0" fontId="17" fillId="0" borderId="167" xfId="0" applyFont="1" applyBorder="1">
      <alignment vertical="center"/>
    </xf>
    <xf numFmtId="0" fontId="3" fillId="0" borderId="168" xfId="0" applyFont="1" applyBorder="1">
      <alignment vertical="center"/>
    </xf>
    <xf numFmtId="0" fontId="3" fillId="0" borderId="92" xfId="0" applyFont="1" applyBorder="1" applyAlignment="1">
      <alignment horizontal="left" vertical="center"/>
    </xf>
    <xf numFmtId="0" fontId="14" fillId="0" borderId="149" xfId="0" applyFont="1" applyBorder="1">
      <alignment vertical="center"/>
    </xf>
    <xf numFmtId="0" fontId="17" fillId="0" borderId="92" xfId="0" applyFont="1" applyBorder="1">
      <alignment vertical="center"/>
    </xf>
    <xf numFmtId="0" fontId="78" fillId="0" borderId="169" xfId="0" applyFont="1" applyBorder="1" applyAlignment="1">
      <alignment horizontal="right" vertical="center"/>
    </xf>
    <xf numFmtId="0" fontId="17" fillId="0" borderId="164" xfId="0" applyFont="1" applyBorder="1">
      <alignment vertical="center"/>
    </xf>
    <xf numFmtId="0" fontId="78" fillId="0" borderId="164" xfId="0" applyFont="1" applyBorder="1" applyAlignment="1">
      <alignment horizontal="right" vertical="center"/>
    </xf>
    <xf numFmtId="0" fontId="60" fillId="0" borderId="0" xfId="0" applyFont="1" applyAlignment="1">
      <alignment horizontal="center" vertical="center"/>
    </xf>
    <xf numFmtId="0" fontId="60" fillId="0" borderId="0" xfId="0" applyFont="1">
      <alignment vertical="center"/>
    </xf>
    <xf numFmtId="0" fontId="17" fillId="14" borderId="95" xfId="0" applyFont="1" applyFill="1" applyBorder="1" applyProtection="1">
      <alignment vertical="center"/>
      <protection locked="0"/>
    </xf>
    <xf numFmtId="0" fontId="75" fillId="0" borderId="10" xfId="0" applyFont="1" applyBorder="1" applyAlignment="1">
      <alignment vertical="center" wrapText="1"/>
    </xf>
    <xf numFmtId="0" fontId="75" fillId="0" borderId="0" xfId="0" applyFont="1" applyAlignment="1">
      <alignment vertical="center" wrapText="1"/>
    </xf>
    <xf numFmtId="0" fontId="75" fillId="0" borderId="10" xfId="0" applyFont="1" applyBorder="1" applyAlignment="1">
      <alignment horizontal="center" vertical="center" wrapText="1"/>
    </xf>
    <xf numFmtId="0" fontId="80" fillId="0" borderId="10" xfId="0" applyFont="1" applyBorder="1" applyAlignment="1">
      <alignment vertical="center" wrapText="1"/>
    </xf>
    <xf numFmtId="0" fontId="75" fillId="0" borderId="10" xfId="0" applyFont="1" applyBorder="1">
      <alignment vertical="center"/>
    </xf>
    <xf numFmtId="0" fontId="75" fillId="0" borderId="0" xfId="0" applyFont="1">
      <alignment vertical="center"/>
    </xf>
    <xf numFmtId="0" fontId="23" fillId="0" borderId="0" xfId="14">
      <alignment vertical="center"/>
    </xf>
    <xf numFmtId="0" fontId="23" fillId="0" borderId="0" xfId="14" applyAlignment="1">
      <alignment horizontal="center" vertical="center"/>
    </xf>
    <xf numFmtId="0" fontId="53" fillId="0" borderId="0" xfId="14" applyFont="1" applyAlignment="1">
      <alignment horizontal="right" vertical="center"/>
    </xf>
    <xf numFmtId="0" fontId="81" fillId="0" borderId="10" xfId="16" applyFont="1" applyBorder="1" applyAlignment="1">
      <alignment horizontal="left" vertical="center" wrapText="1"/>
    </xf>
    <xf numFmtId="0" fontId="3" fillId="0" borderId="170" xfId="0" applyFont="1" applyBorder="1">
      <alignment vertical="center"/>
    </xf>
    <xf numFmtId="49" fontId="10" fillId="0" borderId="0" xfId="0" applyNumberFormat="1" applyFont="1" applyAlignment="1">
      <alignment horizontal="right" vertical="center"/>
    </xf>
    <xf numFmtId="0" fontId="17" fillId="0" borderId="35" xfId="0" applyFont="1" applyBorder="1">
      <alignment vertical="center"/>
    </xf>
    <xf numFmtId="20" fontId="17" fillId="0" borderId="0" xfId="0" applyNumberFormat="1" applyFont="1">
      <alignment vertical="center"/>
    </xf>
    <xf numFmtId="49" fontId="82" fillId="0" borderId="23" xfId="0" applyNumberFormat="1" applyFont="1" applyBorder="1">
      <alignment vertical="center"/>
    </xf>
    <xf numFmtId="49" fontId="82" fillId="5" borderId="23" xfId="0" applyNumberFormat="1" applyFont="1" applyFill="1" applyBorder="1" applyAlignment="1">
      <alignment horizontal="center" vertical="center"/>
    </xf>
    <xf numFmtId="49" fontId="82" fillId="0" borderId="23" xfId="0" applyNumberFormat="1" applyFont="1" applyBorder="1" applyAlignment="1">
      <alignment horizontal="left" vertical="center"/>
    </xf>
    <xf numFmtId="0" fontId="17" fillId="0" borderId="0" xfId="0" applyFont="1" applyAlignment="1">
      <alignment horizontal="right" vertical="center"/>
    </xf>
    <xf numFmtId="0" fontId="17" fillId="0" borderId="10" xfId="0" applyFont="1" applyBorder="1">
      <alignment vertical="center"/>
    </xf>
    <xf numFmtId="0" fontId="37" fillId="0" borderId="10" xfId="0" applyFont="1" applyBorder="1" applyAlignment="1">
      <alignment horizontal="center" vertical="center"/>
    </xf>
    <xf numFmtId="202" fontId="17" fillId="0" borderId="19" xfId="0" applyNumberFormat="1" applyFont="1" applyBorder="1" applyAlignment="1">
      <alignment horizontal="left" vertical="center"/>
    </xf>
    <xf numFmtId="56" fontId="17" fillId="0" borderId="0" xfId="0" applyNumberFormat="1" applyFont="1">
      <alignment vertical="center"/>
    </xf>
    <xf numFmtId="56" fontId="17" fillId="0" borderId="0" xfId="0" applyNumberFormat="1" applyFont="1" applyAlignment="1">
      <alignment horizontal="right" vertical="center"/>
    </xf>
    <xf numFmtId="0" fontId="17" fillId="0" borderId="139" xfId="0" applyFont="1" applyBorder="1" applyAlignment="1">
      <alignment horizontal="center" vertical="center"/>
    </xf>
    <xf numFmtId="0" fontId="17" fillId="0" borderId="144" xfId="0" applyFont="1" applyBorder="1" applyAlignment="1">
      <alignment horizontal="center" vertical="center"/>
    </xf>
    <xf numFmtId="56" fontId="17" fillId="0" borderId="18" xfId="0" applyNumberFormat="1" applyFont="1" applyBorder="1" applyAlignment="1">
      <alignment horizontal="center" vertical="center"/>
    </xf>
    <xf numFmtId="0" fontId="17" fillId="0" borderId="23" xfId="0" applyFont="1" applyBorder="1" applyAlignment="1">
      <alignment horizontal="center" vertical="center"/>
    </xf>
    <xf numFmtId="177" fontId="17" fillId="0" borderId="35" xfId="0" applyNumberFormat="1" applyFont="1" applyBorder="1" applyAlignment="1">
      <alignment horizontal="left" vertical="center"/>
    </xf>
    <xf numFmtId="0" fontId="17" fillId="0" borderId="173" xfId="0" applyFont="1" applyBorder="1" applyAlignment="1">
      <alignment horizontal="center" vertical="center"/>
    </xf>
    <xf numFmtId="0" fontId="17" fillId="0" borderId="174" xfId="0" applyFont="1" applyBorder="1" applyAlignment="1">
      <alignment horizontal="center" vertical="center"/>
    </xf>
    <xf numFmtId="0" fontId="17" fillId="0" borderId="175" xfId="0" applyFont="1" applyBorder="1" applyAlignment="1">
      <alignment horizontal="center" vertical="center"/>
    </xf>
    <xf numFmtId="0" fontId="17" fillId="0" borderId="56" xfId="0" applyFont="1" applyBorder="1" applyAlignment="1">
      <alignment horizontal="center" vertical="center"/>
    </xf>
    <xf numFmtId="0" fontId="17" fillId="0" borderId="176" xfId="0" applyFont="1" applyBorder="1" applyAlignment="1">
      <alignment horizontal="center" vertical="center"/>
    </xf>
    <xf numFmtId="0" fontId="36" fillId="0" borderId="174" xfId="0" applyFont="1" applyBorder="1" applyAlignment="1">
      <alignment horizontal="center" vertical="center" wrapText="1"/>
    </xf>
    <xf numFmtId="0" fontId="66" fillId="0" borderId="174" xfId="0" applyFont="1" applyBorder="1" applyAlignment="1">
      <alignment horizontal="center" vertical="center" wrapText="1"/>
    </xf>
    <xf numFmtId="0" fontId="36" fillId="0" borderId="173" xfId="0" applyFont="1" applyBorder="1" applyAlignment="1">
      <alignment horizontal="center" vertical="center" wrapText="1"/>
    </xf>
    <xf numFmtId="0" fontId="17" fillId="0" borderId="145" xfId="0" applyFont="1" applyBorder="1" applyAlignment="1">
      <alignment horizontal="center" vertical="center"/>
    </xf>
    <xf numFmtId="0" fontId="17" fillId="0" borderId="59" xfId="0" applyFont="1" applyBorder="1" applyAlignment="1">
      <alignment horizontal="center" vertical="center"/>
    </xf>
    <xf numFmtId="0" fontId="17" fillId="0" borderId="177" xfId="0" applyFont="1" applyBorder="1" applyAlignment="1">
      <alignment horizontal="center" vertical="center"/>
    </xf>
    <xf numFmtId="0" fontId="36" fillId="0" borderId="139" xfId="0" applyFont="1" applyBorder="1" applyAlignment="1">
      <alignment horizontal="center" vertical="center" wrapText="1"/>
    </xf>
    <xf numFmtId="0" fontId="66" fillId="0" borderId="139" xfId="0" applyFont="1" applyBorder="1" applyAlignment="1">
      <alignment horizontal="center" vertical="center" wrapText="1"/>
    </xf>
    <xf numFmtId="0" fontId="36" fillId="0" borderId="144" xfId="0" applyFont="1" applyBorder="1" applyAlignment="1">
      <alignment horizontal="center" vertical="center" wrapText="1"/>
    </xf>
    <xf numFmtId="0" fontId="17" fillId="0" borderId="139" xfId="0" applyFont="1" applyBorder="1" applyAlignment="1">
      <alignment horizontal="center" vertical="center" wrapText="1"/>
    </xf>
    <xf numFmtId="0" fontId="17" fillId="0" borderId="174" xfId="0" applyFont="1" applyBorder="1" applyAlignment="1">
      <alignment horizontal="center" vertical="center" wrapText="1"/>
    </xf>
    <xf numFmtId="0" fontId="17" fillId="0" borderId="178" xfId="0" applyFont="1" applyBorder="1" applyAlignment="1">
      <alignment horizontal="center" vertical="center"/>
    </xf>
    <xf numFmtId="0" fontId="17" fillId="0" borderId="172" xfId="0" applyFont="1" applyBorder="1" applyAlignment="1">
      <alignment horizontal="center" vertical="center"/>
    </xf>
    <xf numFmtId="0" fontId="17" fillId="0" borderId="171" xfId="0" applyFont="1" applyBorder="1" applyAlignment="1">
      <alignment horizontal="center" vertical="center"/>
    </xf>
    <xf numFmtId="0" fontId="17" fillId="0" borderId="179" xfId="0" applyFont="1" applyBorder="1" applyAlignment="1">
      <alignment horizontal="center" vertical="center"/>
    </xf>
    <xf numFmtId="0" fontId="17" fillId="0" borderId="180" xfId="0" applyFont="1" applyBorder="1" applyAlignment="1">
      <alignment horizontal="center" vertical="center"/>
    </xf>
    <xf numFmtId="0" fontId="36" fillId="0" borderId="172" xfId="0" applyFont="1" applyBorder="1" applyAlignment="1">
      <alignment horizontal="center" vertical="center" wrapText="1"/>
    </xf>
    <xf numFmtId="0" fontId="66" fillId="0" borderId="172" xfId="0" applyFont="1" applyBorder="1" applyAlignment="1">
      <alignment horizontal="center" vertical="center" wrapText="1"/>
    </xf>
    <xf numFmtId="0" fontId="36" fillId="0" borderId="171" xfId="0" applyFont="1" applyBorder="1" applyAlignment="1">
      <alignment horizontal="center" vertical="center" wrapText="1"/>
    </xf>
    <xf numFmtId="0" fontId="36" fillId="0" borderId="178" xfId="0" applyFont="1" applyBorder="1" applyAlignment="1">
      <alignment horizontal="center" vertical="center" wrapText="1"/>
    </xf>
    <xf numFmtId="0" fontId="17" fillId="0" borderId="134" xfId="0" applyFont="1" applyBorder="1" applyAlignment="1">
      <alignment horizontal="center" vertical="center"/>
    </xf>
    <xf numFmtId="0" fontId="13" fillId="0" borderId="153" xfId="0" applyFont="1" applyBorder="1" applyAlignment="1">
      <alignment horizontal="center" vertical="center" shrinkToFit="1"/>
    </xf>
    <xf numFmtId="0" fontId="13" fillId="0" borderId="43" xfId="0" applyFont="1" applyBorder="1" applyAlignment="1">
      <alignment horizontal="center" vertical="center" shrinkToFit="1"/>
    </xf>
    <xf numFmtId="0" fontId="13" fillId="0" borderId="135" xfId="0" applyFont="1" applyBorder="1" applyAlignment="1">
      <alignment horizontal="center" vertical="center" shrinkToFit="1"/>
    </xf>
    <xf numFmtId="0" fontId="17" fillId="0" borderId="142" xfId="0" applyFont="1" applyBorder="1" applyAlignment="1">
      <alignment horizontal="center" vertical="center"/>
    </xf>
    <xf numFmtId="0" fontId="17" fillId="0" borderId="7" xfId="0" applyFont="1" applyBorder="1" applyAlignment="1">
      <alignment horizontal="center" vertical="center"/>
    </xf>
    <xf numFmtId="0" fontId="17" fillId="0" borderId="6" xfId="0" applyFont="1" applyBorder="1" applyAlignment="1">
      <alignment horizontal="center" vertical="center"/>
    </xf>
    <xf numFmtId="0" fontId="17" fillId="0" borderId="57" xfId="0" applyFont="1" applyBorder="1" applyAlignment="1">
      <alignment horizontal="center" vertical="center"/>
    </xf>
    <xf numFmtId="0" fontId="17" fillId="0" borderId="156" xfId="0" applyFont="1" applyBorder="1" applyAlignment="1">
      <alignment horizontal="center" vertical="center"/>
    </xf>
    <xf numFmtId="0" fontId="36" fillId="0" borderId="7" xfId="0" applyFont="1" applyBorder="1" applyAlignment="1">
      <alignment horizontal="center" vertical="center" wrapText="1"/>
    </xf>
    <xf numFmtId="0" fontId="66" fillId="0" borderId="7"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142" xfId="0" applyFont="1" applyBorder="1" applyAlignment="1">
      <alignment horizontal="center" vertical="center" wrapText="1"/>
    </xf>
    <xf numFmtId="0" fontId="17" fillId="0" borderId="148" xfId="0" applyFont="1" applyBorder="1" applyAlignment="1">
      <alignment horizontal="center" vertical="center"/>
    </xf>
    <xf numFmtId="0" fontId="17" fillId="0" borderId="129" xfId="0" applyFont="1" applyBorder="1" applyAlignment="1">
      <alignment horizontal="center" vertical="center"/>
    </xf>
    <xf numFmtId="0" fontId="17" fillId="0" borderId="184" xfId="0" applyFont="1" applyBorder="1" applyAlignment="1">
      <alignment horizontal="center" vertical="center"/>
    </xf>
    <xf numFmtId="0" fontId="36" fillId="0" borderId="147" xfId="0" applyFont="1" applyBorder="1" applyAlignment="1">
      <alignment horizontal="center" vertical="center" wrapText="1"/>
    </xf>
    <xf numFmtId="0" fontId="66" fillId="0" borderId="147" xfId="0" applyFont="1" applyBorder="1" applyAlignment="1">
      <alignment horizontal="center" vertical="center" wrapText="1"/>
    </xf>
    <xf numFmtId="0" fontId="36" fillId="0" borderId="147" xfId="0" applyFont="1" applyBorder="1" applyAlignment="1">
      <alignment horizontal="center" vertical="center"/>
    </xf>
    <xf numFmtId="0" fontId="17" fillId="0" borderId="147" xfId="0" applyFont="1" applyBorder="1" applyAlignment="1">
      <alignment horizontal="center" vertical="center" wrapText="1"/>
    </xf>
    <xf numFmtId="0" fontId="17" fillId="0" borderId="19" xfId="0" applyFont="1" applyBorder="1" applyAlignment="1">
      <alignment horizontal="right" vertical="center"/>
    </xf>
    <xf numFmtId="0" fontId="3" fillId="0" borderId="42" xfId="0" applyFont="1" applyBorder="1">
      <alignment vertical="center"/>
    </xf>
    <xf numFmtId="0" fontId="17" fillId="0" borderId="181" xfId="0" applyFont="1" applyBorder="1" applyAlignment="1">
      <alignment horizontal="center" vertical="center" shrinkToFit="1"/>
    </xf>
    <xf numFmtId="183" fontId="28" fillId="0" borderId="10" xfId="0" applyNumberFormat="1" applyFont="1" applyBorder="1" applyAlignment="1">
      <alignment horizontal="center" vertical="center"/>
    </xf>
    <xf numFmtId="183" fontId="28" fillId="0" borderId="18" xfId="0" applyNumberFormat="1" applyFont="1" applyBorder="1" applyAlignment="1">
      <alignment horizontal="center" vertical="center"/>
    </xf>
    <xf numFmtId="183" fontId="28" fillId="0" borderId="125" xfId="0" applyNumberFormat="1" applyFont="1" applyBorder="1" applyAlignment="1">
      <alignment horizontal="center" vertical="center"/>
    </xf>
    <xf numFmtId="176" fontId="26" fillId="0" borderId="0" xfId="0" applyNumberFormat="1" applyFont="1" applyAlignment="1">
      <alignment horizontal="right" vertical="center" shrinkToFit="1"/>
    </xf>
    <xf numFmtId="0" fontId="29" fillId="0" borderId="23" xfId="0" applyFont="1" applyBorder="1" applyAlignment="1">
      <alignment horizontal="left" vertical="center" shrinkToFit="1"/>
    </xf>
    <xf numFmtId="9" fontId="26" fillId="0" borderId="23" xfId="0" applyNumberFormat="1" applyFont="1" applyBorder="1" applyAlignment="1">
      <alignment horizontal="left" vertical="center" shrinkToFit="1"/>
    </xf>
    <xf numFmtId="0" fontId="26" fillId="0" borderId="35" xfId="0" applyFont="1" applyBorder="1" applyAlignment="1">
      <alignment horizontal="left" vertical="center"/>
    </xf>
    <xf numFmtId="0" fontId="83" fillId="0" borderId="10" xfId="0" applyFont="1" applyBorder="1" applyAlignment="1">
      <alignment vertical="center" shrinkToFit="1"/>
    </xf>
    <xf numFmtId="12" fontId="83" fillId="0" borderId="10" xfId="0" applyNumberFormat="1" applyFont="1" applyBorder="1" applyAlignment="1">
      <alignment vertical="center" shrinkToFit="1"/>
    </xf>
    <xf numFmtId="218" fontId="83" fillId="0" borderId="10" xfId="0" applyNumberFormat="1" applyFont="1" applyBorder="1" applyAlignment="1">
      <alignment vertical="center" shrinkToFit="1"/>
    </xf>
    <xf numFmtId="208" fontId="83" fillId="0" borderId="10" xfId="0" applyNumberFormat="1" applyFont="1" applyBorder="1" applyAlignment="1">
      <alignment vertical="center" shrinkToFit="1"/>
    </xf>
    <xf numFmtId="0" fontId="83" fillId="0" borderId="10" xfId="0" applyFont="1" applyBorder="1" applyAlignment="1">
      <alignment horizontal="left" vertical="center" shrinkToFit="1"/>
    </xf>
    <xf numFmtId="0" fontId="83" fillId="0" borderId="0" xfId="0" applyFont="1" applyAlignment="1">
      <alignment vertical="center" shrinkToFit="1"/>
    </xf>
    <xf numFmtId="38" fontId="17" fillId="0" borderId="0" xfId="5" applyFont="1">
      <alignment vertical="center"/>
    </xf>
    <xf numFmtId="186" fontId="3" fillId="0" borderId="0" xfId="0" applyNumberFormat="1" applyFont="1" applyAlignment="1">
      <alignment horizontal="right" vertical="center"/>
    </xf>
    <xf numFmtId="193" fontId="3" fillId="0" borderId="0" xfId="0" applyNumberFormat="1" applyFont="1" applyAlignment="1">
      <alignment horizontal="right" vertical="center"/>
    </xf>
    <xf numFmtId="0" fontId="10" fillId="0" borderId="17" xfId="0" applyFont="1" applyBorder="1" applyAlignment="1">
      <alignment horizontal="center" vertical="center"/>
    </xf>
    <xf numFmtId="0" fontId="3" fillId="0" borderId="185" xfId="0" applyFont="1" applyBorder="1" applyAlignment="1">
      <alignment horizontal="center" vertical="center"/>
    </xf>
    <xf numFmtId="195" fontId="26" fillId="5" borderId="38" xfId="0" applyNumberFormat="1" applyFont="1" applyFill="1" applyBorder="1" applyAlignment="1">
      <alignment vertical="center" shrinkToFit="1"/>
    </xf>
    <xf numFmtId="49" fontId="26" fillId="5" borderId="186" xfId="0" applyNumberFormat="1" applyFont="1" applyFill="1" applyBorder="1" applyAlignment="1">
      <alignment vertical="center" shrinkToFit="1"/>
    </xf>
    <xf numFmtId="0" fontId="3" fillId="0" borderId="28" xfId="0" applyFont="1" applyBorder="1" applyAlignment="1">
      <alignment horizontal="center" vertical="center"/>
    </xf>
    <xf numFmtId="201" fontId="26" fillId="0" borderId="0" xfId="0" applyNumberFormat="1" applyFont="1">
      <alignment vertical="center"/>
    </xf>
    <xf numFmtId="177" fontId="26" fillId="0" borderId="35" xfId="0" applyNumberFormat="1" applyFont="1" applyBorder="1" applyAlignment="1">
      <alignment horizontal="left" vertical="center"/>
    </xf>
    <xf numFmtId="202" fontId="26" fillId="0" borderId="19" xfId="0" applyNumberFormat="1" applyFont="1" applyBorder="1" applyAlignment="1">
      <alignment horizontal="left" vertical="center"/>
    </xf>
    <xf numFmtId="0" fontId="3" fillId="0" borderId="0" xfId="0" applyFont="1" applyAlignment="1">
      <alignment horizontal="left" vertical="center" shrinkToFit="1"/>
    </xf>
    <xf numFmtId="0" fontId="84" fillId="0" borderId="0" xfId="0" applyFont="1">
      <alignment vertical="center"/>
    </xf>
    <xf numFmtId="0" fontId="26" fillId="6" borderId="18" xfId="0" applyFont="1" applyFill="1" applyBorder="1" applyAlignment="1">
      <alignment horizontal="center" vertical="center" shrinkToFit="1"/>
    </xf>
    <xf numFmtId="0" fontId="26" fillId="6" borderId="23" xfId="0" applyFont="1" applyFill="1" applyBorder="1" applyAlignment="1">
      <alignment horizontal="center" vertical="center"/>
    </xf>
    <xf numFmtId="0" fontId="26" fillId="6" borderId="23" xfId="0" applyFont="1" applyFill="1" applyBorder="1" applyAlignment="1">
      <alignment horizontal="right" vertical="center"/>
    </xf>
    <xf numFmtId="0" fontId="26" fillId="6" borderId="0" xfId="0" applyFont="1" applyFill="1">
      <alignment vertical="center"/>
    </xf>
    <xf numFmtId="176" fontId="26" fillId="6" borderId="0" xfId="0" applyNumberFormat="1" applyFont="1" applyFill="1" applyAlignment="1">
      <alignment horizontal="center" vertical="center"/>
    </xf>
    <xf numFmtId="0" fontId="26" fillId="6" borderId="0" xfId="0" applyFont="1" applyFill="1" applyAlignment="1">
      <alignment horizontal="right" vertical="center"/>
    </xf>
    <xf numFmtId="0" fontId="5" fillId="6" borderId="0" xfId="0" applyFont="1" applyFill="1" applyAlignment="1">
      <alignment horizontal="right" vertical="center"/>
    </xf>
    <xf numFmtId="0" fontId="17" fillId="6" borderId="0" xfId="0" applyFont="1" applyFill="1" applyAlignment="1">
      <alignment horizontal="right" vertical="center"/>
    </xf>
    <xf numFmtId="0" fontId="3" fillId="6" borderId="0" xfId="0" applyFont="1" applyFill="1" applyAlignment="1">
      <alignment horizontal="right" vertical="center"/>
    </xf>
    <xf numFmtId="0" fontId="86" fillId="0" borderId="0" xfId="0" applyFont="1">
      <alignment vertical="center"/>
    </xf>
    <xf numFmtId="0" fontId="87" fillId="0" borderId="0" xfId="0" applyFont="1">
      <alignment vertical="center"/>
    </xf>
    <xf numFmtId="0" fontId="3" fillId="6" borderId="95" xfId="0" applyFont="1" applyFill="1" applyBorder="1" applyProtection="1">
      <alignment vertical="center"/>
      <protection locked="0"/>
    </xf>
    <xf numFmtId="0" fontId="84" fillId="0" borderId="0" xfId="0" applyFont="1" applyAlignment="1">
      <alignment horizontal="center" vertical="center"/>
    </xf>
    <xf numFmtId="0" fontId="88" fillId="0" borderId="0" xfId="0" applyFont="1" applyAlignment="1">
      <alignment horizontal="center" vertical="center"/>
    </xf>
    <xf numFmtId="0" fontId="88" fillId="0" borderId="0" xfId="0" applyFont="1">
      <alignment vertical="center"/>
    </xf>
    <xf numFmtId="0" fontId="26" fillId="6" borderId="123" xfId="0" applyFont="1" applyFill="1" applyBorder="1" applyAlignment="1">
      <alignment horizontal="center" vertical="center" shrinkToFit="1"/>
    </xf>
    <xf numFmtId="0" fontId="26" fillId="6" borderId="97" xfId="0" applyFont="1" applyFill="1" applyBorder="1" applyAlignment="1">
      <alignment horizontal="center" vertical="center" shrinkToFit="1"/>
    </xf>
    <xf numFmtId="0" fontId="26" fillId="6" borderId="121" xfId="0" applyFont="1" applyFill="1" applyBorder="1" applyAlignment="1">
      <alignment horizontal="center" vertical="center" shrinkToFit="1"/>
    </xf>
    <xf numFmtId="0" fontId="26" fillId="6" borderId="0" xfId="0" applyFont="1" applyFill="1" applyAlignment="1">
      <alignment horizontal="right" vertical="top"/>
    </xf>
    <xf numFmtId="0" fontId="27" fillId="6" borderId="0" xfId="0" applyFont="1" applyFill="1" applyAlignment="1">
      <alignment horizontal="right" vertical="center"/>
    </xf>
    <xf numFmtId="0" fontId="3" fillId="6" borderId="39" xfId="0" applyFont="1" applyFill="1" applyBorder="1" applyAlignment="1">
      <alignment horizontal="right" vertical="center"/>
    </xf>
    <xf numFmtId="0" fontId="17" fillId="6" borderId="25" xfId="0" applyFont="1" applyFill="1" applyBorder="1" applyAlignment="1">
      <alignment horizontal="right" vertical="center"/>
    </xf>
    <xf numFmtId="0" fontId="26" fillId="6" borderId="14" xfId="0" applyFont="1" applyFill="1" applyBorder="1">
      <alignment vertical="center"/>
    </xf>
    <xf numFmtId="0" fontId="26" fillId="6" borderId="18" xfId="0" applyFont="1" applyFill="1" applyBorder="1">
      <alignment vertical="center"/>
    </xf>
    <xf numFmtId="0" fontId="3" fillId="5" borderId="35" xfId="0" applyFont="1" applyFill="1" applyBorder="1">
      <alignment vertical="center"/>
    </xf>
    <xf numFmtId="0" fontId="3" fillId="5" borderId="19" xfId="0" applyFont="1" applyFill="1" applyBorder="1">
      <alignment vertical="center"/>
    </xf>
    <xf numFmtId="0" fontId="26" fillId="0" borderId="30" xfId="0" applyFont="1" applyBorder="1" applyAlignment="1">
      <alignment horizontal="right" vertical="center"/>
    </xf>
    <xf numFmtId="0" fontId="26" fillId="0" borderId="42" xfId="0" applyFont="1" applyBorder="1" applyAlignment="1">
      <alignment horizontal="right" vertical="center"/>
    </xf>
    <xf numFmtId="214" fontId="3" fillId="6" borderId="35" xfId="0" applyNumberFormat="1" applyFont="1" applyFill="1" applyBorder="1">
      <alignment vertical="center"/>
    </xf>
    <xf numFmtId="181" fontId="26" fillId="0" borderId="19" xfId="0" applyNumberFormat="1" applyFont="1" applyBorder="1" applyAlignment="1">
      <alignment horizontal="center" vertical="center"/>
    </xf>
    <xf numFmtId="0" fontId="67" fillId="0" borderId="0" xfId="0" applyFont="1">
      <alignment vertical="center"/>
    </xf>
    <xf numFmtId="0" fontId="38" fillId="0" borderId="95" xfId="0" applyFont="1" applyBorder="1" applyAlignment="1">
      <alignment horizontal="center" vertical="center"/>
    </xf>
    <xf numFmtId="0" fontId="39" fillId="0" borderId="95" xfId="0" applyFont="1" applyBorder="1" applyAlignment="1">
      <alignment horizontal="center" vertical="center"/>
    </xf>
    <xf numFmtId="209" fontId="39" fillId="0" borderId="95" xfId="0" applyNumberFormat="1" applyFont="1" applyBorder="1" applyAlignment="1">
      <alignment horizontal="center" vertical="center" wrapText="1"/>
    </xf>
    <xf numFmtId="210" fontId="39" fillId="0" borderId="95" xfId="0" applyNumberFormat="1" applyFont="1" applyBorder="1" applyAlignment="1">
      <alignment horizontal="center" vertical="center" wrapText="1"/>
    </xf>
    <xf numFmtId="0" fontId="39" fillId="6" borderId="95" xfId="0" applyFont="1" applyFill="1" applyBorder="1" applyAlignment="1">
      <alignment vertical="center" shrinkToFit="1"/>
    </xf>
    <xf numFmtId="0" fontId="39" fillId="5" borderId="95" xfId="0" applyFont="1" applyFill="1" applyBorder="1" applyAlignment="1">
      <alignment vertical="center" wrapText="1"/>
    </xf>
    <xf numFmtId="209" fontId="39" fillId="5" borderId="95" xfId="0" applyNumberFormat="1" applyFont="1" applyFill="1" applyBorder="1">
      <alignment vertical="center"/>
    </xf>
    <xf numFmtId="210" fontId="39" fillId="5" borderId="95" xfId="0" applyNumberFormat="1" applyFont="1" applyFill="1" applyBorder="1">
      <alignment vertical="center"/>
    </xf>
    <xf numFmtId="0" fontId="39" fillId="5" borderId="95" xfId="0" applyFont="1" applyFill="1" applyBorder="1">
      <alignment vertical="center"/>
    </xf>
    <xf numFmtId="0" fontId="39" fillId="6" borderId="95" xfId="0" applyFont="1" applyFill="1" applyBorder="1" applyAlignment="1">
      <alignment horizontal="center" vertical="center"/>
    </xf>
    <xf numFmtId="0" fontId="40" fillId="5" borderId="95" xfId="0" applyFont="1" applyFill="1" applyBorder="1" applyAlignment="1">
      <alignment horizontal="left" vertical="center" wrapText="1"/>
    </xf>
    <xf numFmtId="0" fontId="39" fillId="6" borderId="95" xfId="0" applyFont="1" applyFill="1" applyBorder="1">
      <alignment vertical="center"/>
    </xf>
    <xf numFmtId="0" fontId="38" fillId="3" borderId="95" xfId="0" applyFont="1" applyFill="1" applyBorder="1" applyAlignment="1">
      <alignment horizontal="center" vertical="center" shrinkToFit="1"/>
    </xf>
    <xf numFmtId="0" fontId="39" fillId="3" borderId="95" xfId="0" applyFont="1" applyFill="1" applyBorder="1" applyAlignment="1">
      <alignment horizontal="center" vertical="center"/>
    </xf>
    <xf numFmtId="0" fontId="38" fillId="3" borderId="95" xfId="0" applyFont="1" applyFill="1" applyBorder="1" applyAlignment="1">
      <alignment horizontal="center" vertical="center"/>
    </xf>
    <xf numFmtId="0" fontId="67" fillId="6" borderId="95" xfId="0" applyFont="1" applyFill="1" applyBorder="1" applyAlignment="1">
      <alignment vertical="center" shrinkToFit="1"/>
    </xf>
    <xf numFmtId="0" fontId="67" fillId="5" borderId="95" xfId="0" applyFont="1" applyFill="1" applyBorder="1" applyAlignment="1">
      <alignment vertical="center" wrapText="1"/>
    </xf>
    <xf numFmtId="0" fontId="39" fillId="10" borderId="10" xfId="0" applyFont="1" applyFill="1" applyBorder="1" applyAlignment="1">
      <alignment horizontal="center" vertical="center"/>
    </xf>
    <xf numFmtId="0" fontId="67" fillId="0" borderId="10" xfId="0" applyFont="1" applyBorder="1">
      <alignment vertical="center"/>
    </xf>
    <xf numFmtId="0" fontId="39" fillId="0" borderId="22" xfId="0" applyFont="1" applyBorder="1">
      <alignment vertical="center"/>
    </xf>
    <xf numFmtId="208" fontId="83" fillId="0" borderId="96" xfId="0" applyNumberFormat="1" applyFont="1" applyBorder="1" applyAlignment="1">
      <alignment horizontal="center" vertical="center" shrinkToFit="1"/>
    </xf>
    <xf numFmtId="208" fontId="83" fillId="0" borderId="101" xfId="0" applyNumberFormat="1" applyFont="1" applyBorder="1" applyAlignment="1">
      <alignment horizontal="center" vertical="center" shrinkToFit="1"/>
    </xf>
    <xf numFmtId="208" fontId="83" fillId="5" borderId="99" xfId="0" applyNumberFormat="1" applyFont="1" applyFill="1" applyBorder="1" applyAlignment="1">
      <alignment vertical="center" shrinkToFit="1"/>
    </xf>
    <xf numFmtId="208" fontId="79" fillId="0" borderId="15" xfId="0" applyNumberFormat="1" applyFont="1" applyBorder="1" applyAlignment="1">
      <alignment horizontal="center" vertical="center" shrinkToFit="1"/>
    </xf>
    <xf numFmtId="208" fontId="83" fillId="0" borderId="15" xfId="0" applyNumberFormat="1" applyFont="1" applyBorder="1" applyAlignment="1">
      <alignment horizontal="center" vertical="center" shrinkToFit="1"/>
    </xf>
    <xf numFmtId="0" fontId="83" fillId="0" borderId="11" xfId="0" applyFont="1" applyBorder="1" applyAlignment="1">
      <alignment horizontal="center" vertical="center" shrinkToFit="1"/>
    </xf>
    <xf numFmtId="0" fontId="79" fillId="0" borderId="20" xfId="0" applyFont="1" applyBorder="1" applyAlignment="1">
      <alignment vertical="center" shrinkToFit="1"/>
    </xf>
    <xf numFmtId="0" fontId="79" fillId="0" borderId="21" xfId="0" applyFont="1" applyBorder="1" applyAlignment="1">
      <alignment vertical="center" shrinkToFit="1"/>
    </xf>
    <xf numFmtId="0" fontId="79" fillId="0" borderId="21" xfId="0" applyFont="1" applyBorder="1">
      <alignment vertical="center"/>
    </xf>
    <xf numFmtId="38" fontId="79" fillId="0" borderId="21" xfId="4" applyFont="1" applyFill="1" applyBorder="1" applyAlignment="1">
      <alignment vertical="center" wrapText="1"/>
    </xf>
    <xf numFmtId="0" fontId="79" fillId="0" borderId="104" xfId="0" applyFont="1" applyBorder="1" applyAlignment="1">
      <alignment vertical="center" shrinkToFit="1"/>
    </xf>
    <xf numFmtId="208" fontId="69" fillId="0" borderId="10" xfId="0" applyNumberFormat="1" applyFont="1" applyBorder="1" applyAlignment="1">
      <alignment horizontal="center" vertical="center" shrinkToFit="1"/>
    </xf>
    <xf numFmtId="0" fontId="90" fillId="0" borderId="11" xfId="0" applyFont="1" applyBorder="1" applyAlignment="1">
      <alignment horizontal="center" vertical="center" shrinkToFit="1"/>
    </xf>
    <xf numFmtId="222" fontId="27" fillId="5" borderId="0" xfId="0" applyNumberFormat="1" applyFont="1" applyFill="1" applyAlignment="1">
      <alignment horizontal="left" vertical="top" shrinkToFit="1"/>
    </xf>
    <xf numFmtId="211" fontId="17" fillId="5" borderId="10" xfId="0" applyNumberFormat="1" applyFont="1" applyFill="1" applyBorder="1" applyAlignment="1">
      <alignment horizontal="center" vertical="center" wrapText="1"/>
    </xf>
    <xf numFmtId="0" fontId="26" fillId="0" borderId="0" xfId="0" applyFont="1" applyAlignment="1">
      <alignment horizontal="left" vertical="center" shrinkToFit="1"/>
    </xf>
    <xf numFmtId="0" fontId="26" fillId="9" borderId="0" xfId="0" applyFont="1" applyFill="1" applyAlignment="1">
      <alignment horizontal="left" vertical="center"/>
    </xf>
    <xf numFmtId="0" fontId="29" fillId="9" borderId="17" xfId="0" applyFont="1" applyFill="1" applyBorder="1" applyAlignment="1">
      <alignment horizontal="left" vertical="center"/>
    </xf>
    <xf numFmtId="0" fontId="26" fillId="9" borderId="17" xfId="0" applyFont="1" applyFill="1" applyBorder="1" applyAlignment="1">
      <alignment horizontal="left" vertical="center"/>
    </xf>
    <xf numFmtId="176" fontId="26" fillId="0" borderId="0" xfId="0" applyNumberFormat="1" applyFont="1" applyAlignment="1">
      <alignment horizontal="left" vertical="center" shrinkToFit="1"/>
    </xf>
    <xf numFmtId="0" fontId="26" fillId="6" borderId="11" xfId="0" applyFont="1" applyFill="1" applyBorder="1" applyAlignment="1">
      <alignment horizontal="center" vertical="center"/>
    </xf>
    <xf numFmtId="0" fontId="26" fillId="6" borderId="10" xfId="0" applyFont="1" applyFill="1" applyBorder="1" applyAlignment="1">
      <alignment horizontal="center" vertical="center"/>
    </xf>
    <xf numFmtId="198" fontId="26" fillId="0" borderId="23" xfId="0" applyNumberFormat="1" applyFont="1" applyBorder="1">
      <alignment vertical="center"/>
    </xf>
    <xf numFmtId="199" fontId="26" fillId="0" borderId="23" xfId="0" applyNumberFormat="1" applyFont="1" applyBorder="1">
      <alignment vertical="center"/>
    </xf>
    <xf numFmtId="0" fontId="26" fillId="0" borderId="23" xfId="0" applyFont="1" applyBorder="1">
      <alignment vertical="center"/>
    </xf>
    <xf numFmtId="0" fontId="3" fillId="0" borderId="99" xfId="0" applyFont="1" applyBorder="1" applyAlignment="1">
      <alignment horizontal="center" vertical="center" shrinkToFit="1"/>
    </xf>
    <xf numFmtId="56" fontId="6" fillId="5" borderId="40" xfId="0" applyNumberFormat="1" applyFont="1" applyFill="1" applyBorder="1" applyAlignment="1">
      <alignment horizontal="center" vertical="center" shrinkToFit="1"/>
    </xf>
    <xf numFmtId="0" fontId="3" fillId="0" borderId="96" xfId="0" applyFont="1" applyBorder="1" applyAlignment="1">
      <alignment horizontal="center" vertical="center" shrinkToFit="1"/>
    </xf>
    <xf numFmtId="56" fontId="26" fillId="5" borderId="40" xfId="0" applyNumberFormat="1" applyFont="1" applyFill="1" applyBorder="1" applyAlignment="1">
      <alignment horizontal="center" vertical="center" shrinkToFit="1"/>
    </xf>
    <xf numFmtId="0" fontId="3" fillId="0" borderId="20" xfId="0" applyFont="1" applyBorder="1" applyAlignment="1">
      <alignment horizontal="center" vertical="center" shrinkToFit="1"/>
    </xf>
    <xf numFmtId="0" fontId="3" fillId="0" borderId="36" xfId="0" applyFont="1" applyBorder="1" applyAlignment="1">
      <alignment horizontal="center" vertical="center" shrinkToFit="1"/>
    </xf>
    <xf numFmtId="56" fontId="26" fillId="0" borderId="34" xfId="0" applyNumberFormat="1" applyFont="1" applyBorder="1" applyAlignment="1">
      <alignment horizontal="center" vertical="center" shrinkToFit="1"/>
    </xf>
    <xf numFmtId="0" fontId="26" fillId="0" borderId="106" xfId="0" applyFont="1" applyBorder="1" applyAlignment="1">
      <alignment horizontal="center" vertical="center" shrinkToFit="1"/>
    </xf>
    <xf numFmtId="0" fontId="28" fillId="0" borderId="133" xfId="1" applyFont="1" applyBorder="1" applyAlignment="1">
      <alignment horizontal="center" vertical="center" shrinkToFit="1"/>
    </xf>
    <xf numFmtId="0" fontId="28" fillId="0" borderId="17" xfId="1" applyFont="1" applyBorder="1" applyAlignment="1">
      <alignment horizontal="center" vertical="center" shrinkToFit="1"/>
    </xf>
    <xf numFmtId="0" fontId="26" fillId="0" borderId="123" xfId="0" applyFont="1" applyBorder="1" applyAlignment="1">
      <alignment horizontal="center" vertical="center" shrinkToFit="1"/>
    </xf>
    <xf numFmtId="0" fontId="28" fillId="0" borderId="131" xfId="1" applyFont="1" applyBorder="1" applyAlignment="1">
      <alignment horizontal="center" vertical="center" shrinkToFit="1"/>
    </xf>
    <xf numFmtId="0" fontId="26" fillId="0" borderId="103" xfId="0" applyFont="1" applyBorder="1" applyAlignment="1">
      <alignment horizontal="center" vertical="center" shrinkToFit="1"/>
    </xf>
    <xf numFmtId="0" fontId="28" fillId="0" borderId="116" xfId="1" applyFont="1" applyBorder="1" applyAlignment="1">
      <alignment horizontal="center" vertical="center" shrinkToFit="1"/>
    </xf>
    <xf numFmtId="183" fontId="28" fillId="0" borderId="116" xfId="1" applyNumberFormat="1" applyFont="1" applyBorder="1" applyAlignment="1">
      <alignment horizontal="center" vertical="center" shrinkToFit="1"/>
    </xf>
    <xf numFmtId="183" fontId="28" fillId="0" borderId="116" xfId="1" applyNumberFormat="1" applyFont="1" applyBorder="1" applyAlignment="1">
      <alignment vertical="center" shrinkToFit="1"/>
    </xf>
    <xf numFmtId="0" fontId="28" fillId="0" borderId="13" xfId="1" applyFont="1" applyBorder="1" applyAlignment="1">
      <alignment horizontal="center" vertical="center" shrinkToFit="1"/>
    </xf>
    <xf numFmtId="0" fontId="26" fillId="0" borderId="100" xfId="0" applyFont="1" applyBorder="1" applyAlignment="1">
      <alignment horizontal="center" vertical="center" shrinkToFit="1"/>
    </xf>
    <xf numFmtId="0" fontId="28" fillId="0" borderId="115" xfId="1" applyFont="1" applyBorder="1" applyAlignment="1">
      <alignment horizontal="center" vertical="center" shrinkToFit="1"/>
    </xf>
    <xf numFmtId="183" fontId="28" fillId="0" borderId="115" xfId="1" applyNumberFormat="1" applyFont="1" applyBorder="1" applyAlignment="1">
      <alignment horizontal="center" vertical="center" shrinkToFit="1"/>
    </xf>
    <xf numFmtId="183" fontId="28" fillId="0" borderId="115" xfId="1" applyNumberFormat="1" applyFont="1" applyBorder="1" applyAlignment="1">
      <alignment vertical="center" shrinkToFit="1"/>
    </xf>
    <xf numFmtId="0" fontId="26" fillId="0" borderId="10" xfId="0" applyFont="1" applyBorder="1" applyAlignment="1">
      <alignment horizontal="center" vertical="center" shrinkToFit="1"/>
    </xf>
    <xf numFmtId="56" fontId="26" fillId="0" borderId="40" xfId="0" applyNumberFormat="1" applyFont="1" applyBorder="1" applyAlignment="1">
      <alignment horizontal="center" vertical="center" shrinkToFit="1"/>
    </xf>
    <xf numFmtId="0" fontId="26" fillId="0" borderId="40" xfId="0" applyFont="1" applyBorder="1" applyAlignment="1">
      <alignment horizontal="center" vertical="center" shrinkToFit="1"/>
    </xf>
    <xf numFmtId="0" fontId="62" fillId="0" borderId="39" xfId="0" applyFont="1" applyBorder="1" applyAlignment="1">
      <alignment vertical="center" shrinkToFit="1"/>
    </xf>
    <xf numFmtId="0" fontId="62" fillId="0" borderId="30" xfId="0" applyFont="1" applyBorder="1" applyAlignment="1">
      <alignment vertical="center" shrinkToFit="1"/>
    </xf>
    <xf numFmtId="0" fontId="91" fillId="0" borderId="16" xfId="0" applyFont="1" applyBorder="1">
      <alignment vertical="center"/>
    </xf>
    <xf numFmtId="0" fontId="91" fillId="0" borderId="0" xfId="0" applyFont="1">
      <alignment vertical="center"/>
    </xf>
    <xf numFmtId="0" fontId="91" fillId="0" borderId="106" xfId="0" applyFont="1" applyBorder="1" applyProtection="1">
      <alignment vertical="center"/>
      <protection locked="0"/>
    </xf>
    <xf numFmtId="0" fontId="91" fillId="0" borderId="97" xfId="0" applyFont="1" applyBorder="1" applyProtection="1">
      <alignment vertical="center"/>
      <protection locked="0"/>
    </xf>
    <xf numFmtId="0" fontId="91" fillId="0" borderId="39" xfId="0" applyFont="1" applyBorder="1" applyAlignment="1">
      <alignment vertical="center" shrinkToFit="1"/>
    </xf>
    <xf numFmtId="0" fontId="91" fillId="0" borderId="30" xfId="0" applyFont="1" applyBorder="1" applyAlignment="1">
      <alignment vertical="center" shrinkToFit="1"/>
    </xf>
    <xf numFmtId="56" fontId="26" fillId="5" borderId="18" xfId="0" applyNumberFormat="1" applyFont="1" applyFill="1" applyBorder="1" applyAlignment="1">
      <alignment horizontal="center" vertical="center"/>
    </xf>
    <xf numFmtId="56" fontId="26" fillId="0" borderId="18" xfId="0" applyNumberFormat="1" applyFont="1" applyBorder="1" applyAlignment="1">
      <alignment horizontal="center" vertical="center"/>
    </xf>
    <xf numFmtId="38" fontId="17" fillId="5" borderId="10" xfId="5" applyFont="1" applyFill="1" applyBorder="1" applyAlignment="1">
      <alignment vertical="center" shrinkToFit="1"/>
    </xf>
    <xf numFmtId="38" fontId="17" fillId="0" borderId="10" xfId="5" applyFont="1" applyFill="1" applyBorder="1" applyAlignment="1">
      <alignment vertical="center" shrinkToFit="1"/>
    </xf>
    <xf numFmtId="0" fontId="33" fillId="0" borderId="15" xfId="0" applyFont="1" applyBorder="1" applyAlignment="1">
      <alignment horizontal="left" vertical="center" shrinkToFit="1"/>
    </xf>
    <xf numFmtId="0" fontId="33" fillId="0" borderId="11" xfId="0" applyFont="1" applyBorder="1" applyAlignment="1">
      <alignment horizontal="center" vertical="center" shrinkToFit="1"/>
    </xf>
    <xf numFmtId="0" fontId="33" fillId="0" borderId="19" xfId="0" applyFont="1" applyBorder="1" applyAlignment="1">
      <alignment horizontal="left" vertical="center" shrinkToFit="1"/>
    </xf>
    <xf numFmtId="0" fontId="33" fillId="0" borderId="10" xfId="0" applyFont="1" applyBorder="1" applyAlignment="1">
      <alignment horizontal="center" vertical="center" shrinkToFit="1"/>
    </xf>
    <xf numFmtId="205" fontId="33" fillId="0" borderId="90" xfId="0" applyNumberFormat="1" applyFont="1" applyBorder="1" applyAlignment="1">
      <alignment horizontal="center" vertical="center"/>
    </xf>
    <xf numFmtId="0" fontId="31" fillId="6" borderId="11" xfId="0" applyFont="1" applyFill="1" applyBorder="1" applyAlignment="1">
      <alignment horizontal="center" vertical="center"/>
    </xf>
    <xf numFmtId="0" fontId="20" fillId="6" borderId="10" xfId="0" applyFont="1" applyFill="1" applyBorder="1" applyAlignment="1">
      <alignment horizontal="center" vertical="center"/>
    </xf>
    <xf numFmtId="0" fontId="31" fillId="6" borderId="10" xfId="0" applyFont="1" applyFill="1" applyBorder="1" applyAlignment="1">
      <alignment horizontal="center" vertical="center"/>
    </xf>
    <xf numFmtId="0" fontId="33" fillId="0" borderId="18" xfId="0" applyFont="1" applyBorder="1" applyAlignment="1">
      <alignment vertical="center" shrinkToFit="1"/>
    </xf>
    <xf numFmtId="195" fontId="33" fillId="0" borderId="0" xfId="0" applyNumberFormat="1" applyFont="1" applyAlignment="1">
      <alignment horizontal="right" vertical="center" shrinkToFit="1"/>
    </xf>
    <xf numFmtId="0" fontId="33" fillId="5" borderId="0" xfId="0" applyFont="1" applyFill="1" applyAlignment="1">
      <alignment horizontal="left" vertical="center" shrinkToFit="1"/>
    </xf>
    <xf numFmtId="205" fontId="33" fillId="0" borderId="0" xfId="0" applyNumberFormat="1" applyFont="1">
      <alignment vertical="center"/>
    </xf>
    <xf numFmtId="0" fontId="27" fillId="0" borderId="0" xfId="0" applyFont="1" applyAlignment="1">
      <alignment horizontal="center" vertical="center"/>
    </xf>
    <xf numFmtId="0" fontId="33" fillId="0" borderId="0" xfId="0" applyFont="1" applyAlignment="1">
      <alignment horizontal="right" vertical="center"/>
    </xf>
    <xf numFmtId="204" fontId="33" fillId="0" borderId="0" xfId="0" applyNumberFormat="1" applyFont="1" applyAlignment="1">
      <alignment horizontal="left" vertical="center"/>
    </xf>
    <xf numFmtId="203" fontId="33" fillId="5" borderId="0" xfId="0" applyNumberFormat="1" applyFont="1" applyFill="1" applyAlignment="1">
      <alignment vertical="center" shrinkToFit="1"/>
    </xf>
    <xf numFmtId="0" fontId="33" fillId="5" borderId="0" xfId="0" applyFont="1" applyFill="1" applyAlignment="1">
      <alignment horizontal="right" vertical="center"/>
    </xf>
    <xf numFmtId="0" fontId="32" fillId="0" borderId="0" xfId="0" applyFont="1">
      <alignment vertical="center"/>
    </xf>
    <xf numFmtId="203" fontId="30" fillId="0" borderId="0" xfId="0" applyNumberFormat="1" applyFont="1" applyAlignment="1">
      <alignment vertical="center" shrinkToFit="1"/>
    </xf>
    <xf numFmtId="0" fontId="92" fillId="0" borderId="0" xfId="1" applyFont="1">
      <alignment vertical="center"/>
    </xf>
    <xf numFmtId="0" fontId="51" fillId="0" borderId="0" xfId="0" applyFont="1" applyAlignment="1">
      <alignment horizontal="center" vertical="center"/>
    </xf>
    <xf numFmtId="208" fontId="93" fillId="0" borderId="41" xfId="0" applyNumberFormat="1" applyFont="1" applyBorder="1">
      <alignment vertical="center"/>
    </xf>
    <xf numFmtId="208" fontId="93" fillId="0" borderId="96" xfId="0" applyNumberFormat="1" applyFont="1" applyBorder="1">
      <alignment vertical="center"/>
    </xf>
    <xf numFmtId="204" fontId="93" fillId="0" borderId="106" xfId="0" applyNumberFormat="1" applyFont="1" applyBorder="1">
      <alignment vertical="center"/>
    </xf>
    <xf numFmtId="209" fontId="93" fillId="0" borderId="96" xfId="0" applyNumberFormat="1" applyFont="1" applyBorder="1" applyAlignment="1">
      <alignment vertical="center" shrinkToFit="1"/>
    </xf>
    <xf numFmtId="209" fontId="93" fillId="0" borderId="26" xfId="0" applyNumberFormat="1" applyFont="1" applyBorder="1" applyAlignment="1">
      <alignment vertical="center" shrinkToFit="1"/>
    </xf>
    <xf numFmtId="209" fontId="93" fillId="0" borderId="49" xfId="0" applyNumberFormat="1" applyFont="1" applyBorder="1" applyAlignment="1">
      <alignment vertical="center" shrinkToFit="1"/>
    </xf>
    <xf numFmtId="208" fontId="93" fillId="0" borderId="51" xfId="0" applyNumberFormat="1" applyFont="1" applyBorder="1">
      <alignment vertical="center"/>
    </xf>
    <xf numFmtId="208" fontId="93" fillId="0" borderId="98" xfId="0" applyNumberFormat="1" applyFont="1" applyBorder="1">
      <alignment vertical="center"/>
    </xf>
    <xf numFmtId="204" fontId="93" fillId="0" borderId="97" xfId="0" applyNumberFormat="1" applyFont="1" applyBorder="1">
      <alignment vertical="center"/>
    </xf>
    <xf numFmtId="209" fontId="93" fillId="0" borderId="98" xfId="0" applyNumberFormat="1" applyFont="1" applyBorder="1" applyAlignment="1">
      <alignment vertical="center" shrinkToFit="1"/>
    </xf>
    <xf numFmtId="208" fontId="93" fillId="0" borderId="187" xfId="0" applyNumberFormat="1" applyFont="1" applyBorder="1">
      <alignment vertical="center"/>
    </xf>
    <xf numFmtId="208" fontId="93" fillId="0" borderId="188" xfId="0" applyNumberFormat="1" applyFont="1" applyBorder="1">
      <alignment vertical="center"/>
    </xf>
    <xf numFmtId="208" fontId="93" fillId="0" borderId="119" xfId="0" applyNumberFormat="1" applyFont="1" applyBorder="1">
      <alignment vertical="center"/>
    </xf>
    <xf numFmtId="204" fontId="93" fillId="0" borderId="118" xfId="0" applyNumberFormat="1" applyFont="1" applyBorder="1">
      <alignment vertical="center"/>
    </xf>
    <xf numFmtId="209" fontId="93" fillId="0" borderId="119" xfId="0" applyNumberFormat="1" applyFont="1" applyBorder="1">
      <alignment vertical="center"/>
    </xf>
    <xf numFmtId="204" fontId="93" fillId="0" borderId="187" xfId="0" applyNumberFormat="1" applyFont="1" applyBorder="1">
      <alignment vertical="center"/>
    </xf>
    <xf numFmtId="209" fontId="93" fillId="0" borderId="189" xfId="0" applyNumberFormat="1" applyFont="1" applyBorder="1">
      <alignment vertical="center"/>
    </xf>
    <xf numFmtId="209" fontId="93" fillId="0" borderId="105" xfId="0" applyNumberFormat="1" applyFont="1" applyBorder="1">
      <alignment vertical="center"/>
    </xf>
    <xf numFmtId="209" fontId="93" fillId="0" borderId="105" xfId="0" applyNumberFormat="1" applyFont="1" applyBorder="1" applyAlignment="1">
      <alignment vertical="center" shrinkToFit="1"/>
    </xf>
    <xf numFmtId="208" fontId="93" fillId="0" borderId="106" xfId="0" applyNumberFormat="1" applyFont="1" applyBorder="1">
      <alignment vertical="center"/>
    </xf>
    <xf numFmtId="208" fontId="93" fillId="0" borderId="133" xfId="0" applyNumberFormat="1" applyFont="1" applyBorder="1">
      <alignment vertical="center"/>
    </xf>
    <xf numFmtId="210" fontId="93" fillId="0" borderId="49" xfId="0" applyNumberFormat="1" applyFont="1" applyBorder="1" applyAlignment="1">
      <alignment vertical="center" shrinkToFit="1"/>
    </xf>
    <xf numFmtId="208" fontId="93" fillId="0" borderId="97" xfId="0" applyNumberFormat="1" applyFont="1" applyBorder="1">
      <alignment vertical="center"/>
    </xf>
    <xf numFmtId="208" fontId="93" fillId="0" borderId="95" xfId="0" applyNumberFormat="1" applyFont="1" applyBorder="1">
      <alignment vertical="center"/>
    </xf>
    <xf numFmtId="208" fontId="93" fillId="0" borderId="118" xfId="0" applyNumberFormat="1" applyFont="1" applyBorder="1">
      <alignment vertical="center"/>
    </xf>
    <xf numFmtId="208" fontId="93" fillId="0" borderId="189" xfId="0" applyNumberFormat="1" applyFont="1" applyBorder="1">
      <alignment vertical="center"/>
    </xf>
    <xf numFmtId="210" fontId="93" fillId="0" borderId="105" xfId="0" applyNumberFormat="1" applyFont="1" applyBorder="1" applyAlignment="1">
      <alignment vertical="center" shrinkToFit="1"/>
    </xf>
    <xf numFmtId="0" fontId="3" fillId="5" borderId="0" xfId="0" applyFont="1" applyFill="1" applyAlignment="1">
      <alignment horizontal="left" vertical="center"/>
    </xf>
    <xf numFmtId="0" fontId="3" fillId="5" borderId="17" xfId="0" applyFont="1" applyFill="1" applyBorder="1" applyAlignment="1">
      <alignment horizontal="left" vertical="center"/>
    </xf>
    <xf numFmtId="0" fontId="3" fillId="5" borderId="0" xfId="0" applyFont="1" applyFill="1" applyAlignment="1">
      <alignment horizontal="right" vertical="center"/>
    </xf>
    <xf numFmtId="0" fontId="17" fillId="5" borderId="0" xfId="0" applyFont="1" applyFill="1" applyAlignment="1">
      <alignment horizontal="left" vertical="top" wrapText="1"/>
    </xf>
    <xf numFmtId="0" fontId="17" fillId="5" borderId="17" xfId="0" applyFont="1" applyFill="1" applyBorder="1" applyAlignment="1">
      <alignment horizontal="left" vertical="top" wrapText="1"/>
    </xf>
    <xf numFmtId="195" fontId="26" fillId="0" borderId="10" xfId="0" applyNumberFormat="1" applyFont="1" applyBorder="1" applyAlignment="1">
      <alignment horizontal="right" vertical="center" shrinkToFit="1"/>
    </xf>
    <xf numFmtId="183" fontId="28" fillId="0" borderId="113" xfId="1" applyNumberFormat="1" applyFont="1" applyBorder="1" applyAlignment="1">
      <alignment horizontal="center" vertical="center" shrinkToFit="1"/>
    </xf>
    <xf numFmtId="0" fontId="26" fillId="0" borderId="102" xfId="0" applyFont="1" applyBorder="1" applyAlignment="1">
      <alignment horizontal="center" vertical="center" shrinkToFit="1"/>
    </xf>
    <xf numFmtId="0" fontId="28" fillId="0" borderId="113" xfId="1" applyFont="1" applyBorder="1" applyAlignment="1">
      <alignment horizontal="center" vertical="center" shrinkToFit="1"/>
    </xf>
    <xf numFmtId="183" fontId="28" fillId="0" borderId="113" xfId="1" applyNumberFormat="1" applyFont="1" applyBorder="1" applyAlignment="1">
      <alignment vertical="center" shrinkToFit="1"/>
    </xf>
    <xf numFmtId="183" fontId="28" fillId="0" borderId="95" xfId="1" applyNumberFormat="1" applyFont="1" applyBorder="1" applyAlignment="1">
      <alignment horizontal="center" vertical="center" shrinkToFit="1"/>
    </xf>
    <xf numFmtId="0" fontId="26" fillId="0" borderId="97" xfId="0" applyFont="1" applyBorder="1" applyAlignment="1">
      <alignment horizontal="center" vertical="center" shrinkToFit="1"/>
    </xf>
    <xf numFmtId="0" fontId="28" fillId="0" borderId="95" xfId="1" applyFont="1" applyBorder="1" applyAlignment="1">
      <alignment horizontal="center" vertical="center" shrinkToFit="1"/>
    </xf>
    <xf numFmtId="183" fontId="28" fillId="0" borderId="95" xfId="1" applyNumberFormat="1" applyFont="1" applyBorder="1" applyAlignment="1">
      <alignment vertical="center" shrinkToFit="1"/>
    </xf>
    <xf numFmtId="0" fontId="26" fillId="5" borderId="0" xfId="0" applyFont="1" applyFill="1" applyAlignment="1">
      <alignment horizontal="left" vertical="center" shrinkToFit="1"/>
    </xf>
    <xf numFmtId="0" fontId="26" fillId="6" borderId="19" xfId="0" applyFont="1" applyFill="1" applyBorder="1" applyAlignment="1">
      <alignment horizontal="center" vertical="center" wrapText="1" shrinkToFit="1"/>
    </xf>
    <xf numFmtId="0" fontId="3" fillId="0" borderId="14" xfId="0" applyFont="1" applyBorder="1" applyAlignment="1">
      <alignment vertical="center" wrapText="1" shrinkToFit="1"/>
    </xf>
    <xf numFmtId="0" fontId="26" fillId="6" borderId="191" xfId="0" applyFont="1" applyFill="1" applyBorder="1" applyAlignment="1">
      <alignment horizontal="center" vertical="center" wrapText="1" shrinkToFit="1"/>
    </xf>
    <xf numFmtId="0" fontId="3" fillId="0" borderId="14" xfId="0" applyFont="1" applyBorder="1" applyAlignment="1">
      <alignment horizontal="center" vertical="center" wrapText="1"/>
    </xf>
    <xf numFmtId="0" fontId="95" fillId="0" borderId="0" xfId="0" applyFont="1">
      <alignment vertical="center"/>
    </xf>
    <xf numFmtId="0" fontId="6" fillId="0" borderId="129" xfId="0" applyFont="1" applyBorder="1">
      <alignment vertical="center"/>
    </xf>
    <xf numFmtId="212" fontId="6" fillId="0" borderId="134" xfId="0" applyNumberFormat="1" applyFont="1" applyBorder="1">
      <alignment vertical="center"/>
    </xf>
    <xf numFmtId="0" fontId="3" fillId="6" borderId="18" xfId="0" applyFont="1" applyFill="1" applyBorder="1">
      <alignment vertical="center"/>
    </xf>
    <xf numFmtId="0" fontId="3" fillId="6" borderId="35" xfId="0" applyFont="1" applyFill="1" applyBorder="1">
      <alignment vertical="center"/>
    </xf>
    <xf numFmtId="0" fontId="3" fillId="5" borderId="0" xfId="0" applyFont="1" applyFill="1">
      <alignment vertical="center"/>
    </xf>
    <xf numFmtId="0" fontId="8" fillId="0" borderId="0" xfId="0" applyFont="1" applyAlignment="1">
      <alignment horizontal="center" vertical="center"/>
    </xf>
    <xf numFmtId="0" fontId="39" fillId="0" borderId="0" xfId="0" applyFont="1" applyAlignment="1">
      <alignment horizontal="center" vertical="center" shrinkToFit="1"/>
    </xf>
    <xf numFmtId="183" fontId="28" fillId="0" borderId="34" xfId="0" applyNumberFormat="1" applyFont="1" applyBorder="1" applyAlignment="1">
      <alignment horizontal="center" vertical="center"/>
    </xf>
    <xf numFmtId="183" fontId="28" fillId="0" borderId="192" xfId="0" applyNumberFormat="1" applyFont="1" applyBorder="1" applyAlignment="1">
      <alignment horizontal="center" vertical="center"/>
    </xf>
    <xf numFmtId="183" fontId="28" fillId="0" borderId="105" xfId="0" applyNumberFormat="1" applyFont="1" applyBorder="1" applyAlignment="1">
      <alignment horizontal="center" vertical="center"/>
    </xf>
    <xf numFmtId="183" fontId="28" fillId="0" borderId="193" xfId="0" applyNumberFormat="1" applyFont="1" applyBorder="1" applyAlignment="1">
      <alignment horizontal="center" vertical="center"/>
    </xf>
    <xf numFmtId="183" fontId="28" fillId="0" borderId="12" xfId="0" applyNumberFormat="1" applyFont="1" applyBorder="1" applyAlignment="1">
      <alignment horizontal="center" vertical="center"/>
    </xf>
    <xf numFmtId="183" fontId="28" fillId="0" borderId="118" xfId="0" applyNumberFormat="1" applyFont="1" applyBorder="1" applyAlignment="1">
      <alignment horizontal="center" vertical="center"/>
    </xf>
    <xf numFmtId="0" fontId="38" fillId="10" borderId="10" xfId="0" applyFont="1" applyFill="1" applyBorder="1" applyAlignment="1">
      <alignment horizontal="center" vertical="center" shrinkToFit="1"/>
    </xf>
    <xf numFmtId="14" fontId="38" fillId="10" borderId="10" xfId="0" applyNumberFormat="1" applyFont="1" applyFill="1" applyBorder="1" applyAlignment="1">
      <alignment horizontal="center" vertical="center"/>
    </xf>
    <xf numFmtId="0" fontId="39" fillId="10" borderId="10" xfId="0" applyFont="1" applyFill="1" applyBorder="1" applyAlignment="1">
      <alignment horizontal="center" vertical="center" wrapText="1"/>
    </xf>
    <xf numFmtId="14" fontId="83" fillId="0" borderId="10" xfId="0" applyNumberFormat="1" applyFont="1" applyBorder="1" applyAlignment="1">
      <alignment horizontal="left" vertical="center" shrinkToFit="1"/>
    </xf>
    <xf numFmtId="0" fontId="83" fillId="0" borderId="10" xfId="0" applyFont="1" applyBorder="1" applyAlignment="1">
      <alignment horizontal="left" vertical="center" wrapText="1"/>
    </xf>
    <xf numFmtId="0" fontId="26" fillId="5" borderId="35" xfId="0" applyFont="1" applyFill="1" applyBorder="1" applyAlignment="1">
      <alignment horizontal="left" vertical="center"/>
    </xf>
    <xf numFmtId="0" fontId="26" fillId="5" borderId="19" xfId="0" applyFont="1" applyFill="1" applyBorder="1" applyAlignment="1">
      <alignment horizontal="left" vertical="center"/>
    </xf>
    <xf numFmtId="14" fontId="26" fillId="5" borderId="18" xfId="0" quotePrefix="1" applyNumberFormat="1" applyFont="1" applyFill="1" applyBorder="1" applyAlignment="1">
      <alignment horizontal="left" vertical="center"/>
    </xf>
    <xf numFmtId="14" fontId="26" fillId="5" borderId="35" xfId="0" quotePrefix="1" applyNumberFormat="1" applyFont="1" applyFill="1" applyBorder="1" applyAlignment="1">
      <alignment horizontal="left" vertical="center"/>
    </xf>
    <xf numFmtId="218" fontId="26" fillId="0" borderId="18" xfId="0" applyNumberFormat="1" applyFont="1" applyBorder="1" applyAlignment="1">
      <alignment horizontal="left" vertical="center"/>
    </xf>
    <xf numFmtId="14" fontId="26" fillId="0" borderId="35" xfId="0" applyNumberFormat="1" applyFont="1" applyBorder="1" applyAlignment="1">
      <alignment horizontal="left" vertical="center"/>
    </xf>
    <xf numFmtId="14" fontId="26" fillId="0" borderId="18" xfId="0" applyNumberFormat="1" applyFont="1" applyBorder="1" applyAlignment="1">
      <alignment horizontal="left" vertical="center"/>
    </xf>
    <xf numFmtId="0" fontId="83" fillId="0" borderId="0" xfId="0" applyFont="1">
      <alignment vertical="center"/>
    </xf>
    <xf numFmtId="208" fontId="83" fillId="0" borderId="0" xfId="0" applyNumberFormat="1" applyFont="1">
      <alignment vertical="center"/>
    </xf>
    <xf numFmtId="0" fontId="83" fillId="0" borderId="0" xfId="0" applyFont="1" applyAlignment="1">
      <alignment horizontal="center" vertical="center"/>
    </xf>
    <xf numFmtId="208" fontId="83" fillId="0" borderId="0" xfId="0" applyNumberFormat="1" applyFont="1" applyAlignment="1">
      <alignment horizontal="center" vertical="center"/>
    </xf>
    <xf numFmtId="0" fontId="83" fillId="0" borderId="17" xfId="0" applyFont="1" applyBorder="1">
      <alignment vertical="center"/>
    </xf>
    <xf numFmtId="0" fontId="83" fillId="0" borderId="17" xfId="0" applyFont="1" applyBorder="1" applyAlignment="1">
      <alignment horizontal="center" vertical="center"/>
    </xf>
    <xf numFmtId="0" fontId="83" fillId="0" borderId="195" xfId="0" applyFont="1" applyBorder="1">
      <alignment vertical="center"/>
    </xf>
    <xf numFmtId="0" fontId="83" fillId="0" borderId="196" xfId="0" applyFont="1" applyBorder="1">
      <alignment vertical="center"/>
    </xf>
    <xf numFmtId="208" fontId="83" fillId="0" borderId="196" xfId="0" applyNumberFormat="1" applyFont="1" applyBorder="1">
      <alignment vertical="center"/>
    </xf>
    <xf numFmtId="208" fontId="83" fillId="0" borderId="191" xfId="0" applyNumberFormat="1" applyFont="1" applyBorder="1">
      <alignment vertical="center"/>
    </xf>
    <xf numFmtId="0" fontId="83" fillId="0" borderId="191" xfId="0" applyFont="1" applyBorder="1">
      <alignment vertical="center"/>
    </xf>
    <xf numFmtId="14" fontId="83" fillId="0" borderId="196" xfId="0" applyNumberFormat="1" applyFont="1" applyBorder="1">
      <alignment vertical="center"/>
    </xf>
    <xf numFmtId="14" fontId="83" fillId="0" borderId="191" xfId="0" applyNumberFormat="1" applyFont="1" applyBorder="1">
      <alignment vertical="center"/>
    </xf>
    <xf numFmtId="14" fontId="83" fillId="0" borderId="196" xfId="0" applyNumberFormat="1" applyFont="1" applyBorder="1" applyAlignment="1">
      <alignment horizontal="right" vertical="center"/>
    </xf>
    <xf numFmtId="0" fontId="51" fillId="0" borderId="0" xfId="0" applyFont="1">
      <alignment vertical="center"/>
    </xf>
    <xf numFmtId="0" fontId="98" fillId="5" borderId="195" xfId="0" applyFont="1" applyFill="1" applyBorder="1" applyAlignment="1">
      <alignment horizontal="center" vertical="center"/>
    </xf>
    <xf numFmtId="208" fontId="97" fillId="5" borderId="196" xfId="0" applyNumberFormat="1" applyFont="1" applyFill="1" applyBorder="1" applyAlignment="1">
      <alignment horizontal="center" vertical="center"/>
    </xf>
    <xf numFmtId="0" fontId="98" fillId="5" borderId="196" xfId="0" applyFont="1" applyFill="1" applyBorder="1" applyAlignment="1">
      <alignment horizontal="center" vertical="center"/>
    </xf>
    <xf numFmtId="0" fontId="98" fillId="5" borderId="191" xfId="0" applyFont="1" applyFill="1" applyBorder="1" applyAlignment="1">
      <alignment horizontal="center" vertical="center"/>
    </xf>
    <xf numFmtId="0" fontId="23" fillId="0" borderId="10" xfId="14" applyBorder="1" applyAlignment="1">
      <alignment vertical="center" wrapText="1"/>
    </xf>
    <xf numFmtId="0" fontId="23" fillId="0" borderId="10" xfId="14" applyBorder="1" applyAlignment="1">
      <alignment horizontal="center" vertical="center" wrapText="1"/>
    </xf>
    <xf numFmtId="0" fontId="23" fillId="0" borderId="10" xfId="14" applyBorder="1" applyAlignment="1">
      <alignment horizontal="left" vertical="top" wrapText="1"/>
    </xf>
    <xf numFmtId="0" fontId="23" fillId="0" borderId="10" xfId="14" applyBorder="1" applyAlignment="1">
      <alignment horizontal="left" vertical="center" wrapText="1"/>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98" fillId="5" borderId="53" xfId="0" applyFont="1" applyFill="1" applyBorder="1" applyAlignment="1">
      <alignment horizontal="center" vertical="center"/>
    </xf>
    <xf numFmtId="0" fontId="83" fillId="0" borderId="53" xfId="0" applyFont="1" applyBorder="1">
      <alignment vertical="center"/>
    </xf>
    <xf numFmtId="0" fontId="72" fillId="0" borderId="0" xfId="0" applyFont="1">
      <alignment vertical="center"/>
    </xf>
    <xf numFmtId="0" fontId="17" fillId="5" borderId="95" xfId="1" applyFont="1" applyFill="1" applyBorder="1" applyAlignment="1" applyProtection="1">
      <alignment horizontal="center" vertical="center"/>
      <protection locked="0"/>
    </xf>
    <xf numFmtId="213" fontId="17" fillId="5" borderId="95" xfId="1" applyNumberFormat="1" applyFont="1" applyFill="1" applyBorder="1" applyAlignment="1" applyProtection="1">
      <alignment horizontal="center" vertical="center"/>
      <protection locked="0"/>
    </xf>
    <xf numFmtId="213" fontId="49" fillId="5" borderId="95" xfId="1" quotePrefix="1" applyNumberFormat="1" applyFont="1" applyFill="1" applyBorder="1" applyAlignment="1" applyProtection="1">
      <alignment horizontal="center" vertical="center"/>
      <protection locked="0"/>
    </xf>
    <xf numFmtId="213" fontId="49" fillId="5" borderId="95" xfId="1" applyNumberFormat="1" applyFont="1" applyFill="1" applyBorder="1" applyAlignment="1" applyProtection="1">
      <alignment horizontal="center" vertical="center"/>
      <protection locked="0"/>
    </xf>
    <xf numFmtId="0" fontId="26" fillId="0" borderId="23" xfId="0" applyFont="1" applyBorder="1" applyAlignment="1">
      <alignment vertical="center" shrinkToFit="1"/>
    </xf>
    <xf numFmtId="0" fontId="26" fillId="0" borderId="15" xfId="0" applyFont="1" applyBorder="1" applyAlignment="1">
      <alignment vertical="center" shrinkToFit="1"/>
    </xf>
    <xf numFmtId="0" fontId="99" fillId="0" borderId="0" xfId="17" applyFill="1" applyBorder="1" applyAlignment="1">
      <alignment vertical="center" shrinkToFit="1"/>
    </xf>
    <xf numFmtId="198" fontId="26" fillId="0" borderId="0" xfId="0" applyNumberFormat="1" applyFont="1">
      <alignment vertical="center"/>
    </xf>
    <xf numFmtId="199" fontId="26" fillId="0" borderId="0" xfId="0" applyNumberFormat="1" applyFont="1">
      <alignment vertical="center"/>
    </xf>
    <xf numFmtId="49" fontId="73" fillId="0" borderId="0" xfId="18" applyNumberFormat="1" applyFont="1" applyAlignment="1">
      <alignment horizontal="left" vertical="center"/>
    </xf>
    <xf numFmtId="49" fontId="100" fillId="0" borderId="0" xfId="18" applyNumberFormat="1" applyFont="1" applyAlignment="1">
      <alignment vertical="center" wrapText="1"/>
    </xf>
    <xf numFmtId="0" fontId="100" fillId="0" borderId="0" xfId="18" applyFont="1" applyAlignment="1">
      <alignment vertical="center" wrapText="1"/>
    </xf>
    <xf numFmtId="49" fontId="100" fillId="0" borderId="0" xfId="18" applyNumberFormat="1" applyFont="1" applyAlignment="1">
      <alignment horizontal="center" vertical="center" wrapText="1"/>
    </xf>
    <xf numFmtId="49" fontId="102" fillId="0" borderId="0" xfId="18" applyNumberFormat="1" applyFont="1" applyAlignment="1">
      <alignment horizontal="center" vertical="center" wrapText="1"/>
    </xf>
    <xf numFmtId="49" fontId="100" fillId="0" borderId="18" xfId="18" applyNumberFormat="1" applyFont="1" applyBorder="1" applyAlignment="1">
      <alignment horizontal="center" vertical="center" wrapText="1"/>
    </xf>
    <xf numFmtId="49" fontId="100" fillId="0" borderId="35" xfId="18" applyNumberFormat="1" applyFont="1" applyBorder="1" applyAlignment="1">
      <alignment horizontal="center" vertical="center" wrapText="1"/>
    </xf>
    <xf numFmtId="49" fontId="103" fillId="0" borderId="0" xfId="18" applyNumberFormat="1" applyFont="1" applyAlignment="1">
      <alignment vertical="center" wrapText="1"/>
    </xf>
    <xf numFmtId="49" fontId="100" fillId="0" borderId="0" xfId="18" applyNumberFormat="1" applyFont="1" applyAlignment="1">
      <alignment horizontal="left" vertical="center" wrapText="1"/>
    </xf>
    <xf numFmtId="49" fontId="103" fillId="0" borderId="0" xfId="19" applyNumberFormat="1" applyFont="1" applyAlignment="1">
      <alignment vertical="center" wrapText="1"/>
    </xf>
    <xf numFmtId="49" fontId="100" fillId="0" borderId="18" xfId="18" applyNumberFormat="1" applyFont="1" applyBorder="1" applyAlignment="1">
      <alignment horizontal="center" vertical="center"/>
    </xf>
    <xf numFmtId="49" fontId="100" fillId="0" borderId="35" xfId="18" applyNumberFormat="1" applyFont="1" applyBorder="1">
      <alignment vertical="center"/>
    </xf>
    <xf numFmtId="0" fontId="100" fillId="0" borderId="0" xfId="18" applyFont="1">
      <alignment vertical="center"/>
    </xf>
    <xf numFmtId="49" fontId="102" fillId="7" borderId="18" xfId="18" applyNumberFormat="1" applyFont="1" applyFill="1" applyBorder="1" applyAlignment="1">
      <alignment horizontal="center" vertical="center"/>
    </xf>
    <xf numFmtId="49" fontId="79" fillId="0" borderId="0" xfId="18" applyNumberFormat="1" applyFont="1" applyAlignment="1" applyProtection="1">
      <alignment vertical="center" wrapText="1"/>
      <protection locked="0"/>
    </xf>
    <xf numFmtId="49" fontId="79" fillId="17" borderId="23" xfId="18" applyNumberFormat="1" applyFont="1" applyFill="1" applyBorder="1" applyAlignment="1" applyProtection="1">
      <alignment vertical="center" wrapText="1"/>
      <protection locked="0"/>
    </xf>
    <xf numFmtId="49" fontId="79" fillId="0" borderId="10" xfId="18" applyNumberFormat="1" applyFont="1" applyBorder="1" applyAlignment="1" applyProtection="1">
      <alignment horizontal="left" vertical="center" wrapText="1"/>
      <protection locked="0"/>
    </xf>
    <xf numFmtId="0" fontId="107" fillId="0" borderId="0" xfId="18" applyFont="1" applyAlignment="1" applyProtection="1">
      <alignment horizontal="center" vertical="center"/>
      <protection locked="0"/>
    </xf>
    <xf numFmtId="49" fontId="79" fillId="17" borderId="55" xfId="18" applyNumberFormat="1" applyFont="1" applyFill="1" applyBorder="1" applyAlignment="1" applyProtection="1">
      <alignment horizontal="center" vertical="center" wrapText="1"/>
      <protection locked="0"/>
    </xf>
    <xf numFmtId="49" fontId="79" fillId="17" borderId="23" xfId="18" applyNumberFormat="1" applyFont="1" applyFill="1" applyBorder="1" applyAlignment="1" applyProtection="1">
      <alignment horizontal="left" vertical="center"/>
      <protection locked="0"/>
    </xf>
    <xf numFmtId="49" fontId="79" fillId="17" borderId="23" xfId="18" applyNumberFormat="1" applyFont="1" applyFill="1" applyBorder="1" applyProtection="1">
      <alignment vertical="center"/>
      <protection locked="0"/>
    </xf>
    <xf numFmtId="49" fontId="79" fillId="17" borderId="23" xfId="18" applyNumberFormat="1" applyFont="1" applyFill="1" applyBorder="1" applyAlignment="1" applyProtection="1">
      <alignment horizontal="center" vertical="center" wrapText="1"/>
      <protection locked="0"/>
    </xf>
    <xf numFmtId="49" fontId="79" fillId="17" borderId="23" xfId="18" applyNumberFormat="1" applyFont="1" applyFill="1" applyBorder="1" applyAlignment="1" applyProtection="1">
      <alignment horizontal="center" vertical="center"/>
      <protection locked="0"/>
    </xf>
    <xf numFmtId="0" fontId="79" fillId="0" borderId="10" xfId="18" applyFont="1" applyBorder="1" applyAlignment="1" applyProtection="1">
      <alignment horizontal="right" vertical="center"/>
      <protection locked="0"/>
    </xf>
    <xf numFmtId="0" fontId="107" fillId="0" borderId="10" xfId="18" applyFont="1" applyBorder="1" applyAlignment="1" applyProtection="1">
      <alignment vertical="center" wrapText="1"/>
      <protection locked="0"/>
    </xf>
    <xf numFmtId="38" fontId="79" fillId="5" borderId="10" xfId="5" applyFont="1" applyFill="1" applyBorder="1" applyAlignment="1" applyProtection="1">
      <alignment vertical="center"/>
      <protection locked="0"/>
    </xf>
    <xf numFmtId="220" fontId="79" fillId="5" borderId="10" xfId="18" applyNumberFormat="1" applyFont="1" applyFill="1" applyBorder="1" applyProtection="1">
      <alignment vertical="center"/>
      <protection locked="0"/>
    </xf>
    <xf numFmtId="0" fontId="12" fillId="0" borderId="0" xfId="1" applyAlignment="1" applyProtection="1">
      <alignment horizontal="left" vertical="center"/>
      <protection locked="0"/>
    </xf>
    <xf numFmtId="0" fontId="48" fillId="0" borderId="0" xfId="1" applyFont="1" applyProtection="1">
      <alignment vertical="center"/>
      <protection locked="0"/>
    </xf>
    <xf numFmtId="49" fontId="45" fillId="0" borderId="0" xfId="18" applyNumberFormat="1" applyFont="1" applyAlignment="1" applyProtection="1">
      <alignment vertical="center" wrapText="1"/>
      <protection locked="0"/>
    </xf>
    <xf numFmtId="49" fontId="45" fillId="16" borderId="0" xfId="18" applyNumberFormat="1" applyFont="1" applyFill="1" applyAlignment="1" applyProtection="1">
      <alignment vertical="center" wrapText="1"/>
      <protection locked="0"/>
    </xf>
    <xf numFmtId="49" fontId="45" fillId="11" borderId="0" xfId="18" applyNumberFormat="1" applyFont="1" applyFill="1" applyAlignment="1" applyProtection="1">
      <alignment vertical="center" wrapText="1"/>
      <protection locked="0"/>
    </xf>
    <xf numFmtId="0" fontId="46" fillId="0" borderId="0" xfId="1" applyFont="1" applyAlignment="1" applyProtection="1">
      <alignment horizontal="left" vertical="center"/>
      <protection locked="0"/>
    </xf>
    <xf numFmtId="0" fontId="12" fillId="0" borderId="0" xfId="1" applyAlignment="1" applyProtection="1">
      <alignment horizontal="center" vertical="center" wrapText="1"/>
      <protection locked="0"/>
    </xf>
    <xf numFmtId="0" fontId="107" fillId="0" borderId="16" xfId="18" applyFont="1" applyBorder="1" applyAlignment="1" applyProtection="1">
      <alignment horizontal="left" vertical="center"/>
      <protection locked="0"/>
    </xf>
    <xf numFmtId="0" fontId="79" fillId="5" borderId="10" xfId="18" applyFont="1" applyFill="1" applyBorder="1" applyAlignment="1" applyProtection="1">
      <alignment horizontal="center" vertical="center" wrapText="1"/>
      <protection locked="0"/>
    </xf>
    <xf numFmtId="0" fontId="50" fillId="0" borderId="182" xfId="18" applyFont="1" applyBorder="1" applyAlignment="1">
      <alignment horizontal="center" vertical="center" wrapText="1"/>
    </xf>
    <xf numFmtId="0" fontId="50" fillId="0" borderId="10" xfId="18" applyFont="1" applyBorder="1" applyAlignment="1">
      <alignment horizontal="center" vertical="center" wrapText="1"/>
    </xf>
    <xf numFmtId="0" fontId="50" fillId="0" borderId="18" xfId="18" applyFont="1" applyBorder="1" applyAlignment="1">
      <alignment horizontal="center" vertical="center" wrapText="1"/>
    </xf>
    <xf numFmtId="49" fontId="12" fillId="7" borderId="56" xfId="18" applyNumberFormat="1" applyFill="1" applyBorder="1" applyAlignment="1">
      <alignment horizontal="center" vertical="center"/>
    </xf>
    <xf numFmtId="49" fontId="12" fillId="7" borderId="57" xfId="18" applyNumberFormat="1" applyFill="1" applyBorder="1" applyAlignment="1">
      <alignment horizontal="left" vertical="center"/>
    </xf>
    <xf numFmtId="0" fontId="50" fillId="7" borderId="9" xfId="18" applyFont="1" applyFill="1" applyBorder="1" applyAlignment="1">
      <alignment horizontal="center" vertical="center" wrapText="1"/>
    </xf>
    <xf numFmtId="224" fontId="50" fillId="7" borderId="9" xfId="18" applyNumberFormat="1" applyFont="1" applyFill="1" applyBorder="1" applyAlignment="1">
      <alignment horizontal="center" vertical="center" wrapText="1"/>
    </xf>
    <xf numFmtId="224" fontId="50" fillId="7" borderId="201" xfId="18" applyNumberFormat="1" applyFont="1" applyFill="1" applyBorder="1" applyAlignment="1">
      <alignment horizontal="center" vertical="center" wrapText="1"/>
    </xf>
    <xf numFmtId="49" fontId="0" fillId="7" borderId="57" xfId="18" applyNumberFormat="1" applyFont="1" applyFill="1" applyBorder="1" applyAlignment="1">
      <alignment horizontal="left" vertical="center"/>
    </xf>
    <xf numFmtId="0" fontId="12" fillId="7" borderId="57" xfId="1" applyFill="1" applyBorder="1" applyAlignment="1">
      <alignment horizontal="left" vertical="center"/>
    </xf>
    <xf numFmtId="0" fontId="50" fillId="7" borderId="57" xfId="18" applyFont="1" applyFill="1" applyBorder="1" applyAlignment="1">
      <alignment horizontal="center" vertical="center" wrapText="1"/>
    </xf>
    <xf numFmtId="224" fontId="50" fillId="7" borderId="57" xfId="18" applyNumberFormat="1" applyFont="1" applyFill="1" applyBorder="1" applyAlignment="1">
      <alignment horizontal="center" vertical="center" wrapText="1"/>
    </xf>
    <xf numFmtId="224" fontId="50" fillId="7" borderId="159" xfId="18" applyNumberFormat="1" applyFont="1" applyFill="1" applyBorder="1" applyAlignment="1">
      <alignment horizontal="center" vertical="center" wrapText="1"/>
    </xf>
    <xf numFmtId="0" fontId="109" fillId="0" borderId="47" xfId="18" applyFont="1" applyBorder="1" applyAlignment="1">
      <alignment horizontal="center" vertical="center" wrapText="1"/>
    </xf>
    <xf numFmtId="0" fontId="109" fillId="0" borderId="11" xfId="18" applyFont="1" applyBorder="1" applyAlignment="1">
      <alignment horizontal="center" vertical="center" wrapText="1"/>
    </xf>
    <xf numFmtId="0" fontId="109" fillId="0" borderId="14" xfId="18" applyFont="1" applyBorder="1" applyAlignment="1">
      <alignment horizontal="center" vertical="center" wrapText="1"/>
    </xf>
    <xf numFmtId="0" fontId="109" fillId="0" borderId="55" xfId="18" applyFont="1" applyBorder="1" applyAlignment="1">
      <alignment horizontal="center" vertical="center" wrapText="1"/>
    </xf>
    <xf numFmtId="0" fontId="109" fillId="0" borderId="200" xfId="18" applyFont="1" applyBorder="1" applyAlignment="1">
      <alignment horizontal="center" vertical="center" wrapText="1"/>
    </xf>
    <xf numFmtId="224" fontId="109" fillId="0" borderId="14" xfId="18" applyNumberFormat="1" applyFont="1" applyBorder="1" applyAlignment="1">
      <alignment horizontal="center" vertical="center" wrapText="1"/>
    </xf>
    <xf numFmtId="0" fontId="109" fillId="0" borderId="182" xfId="18" applyFont="1" applyBorder="1" applyAlignment="1">
      <alignment horizontal="center" vertical="center" wrapText="1"/>
    </xf>
    <xf numFmtId="0" fontId="109" fillId="0" borderId="10" xfId="18" applyFont="1" applyBorder="1" applyAlignment="1">
      <alignment horizontal="center" vertical="center" wrapText="1"/>
    </xf>
    <xf numFmtId="0" fontId="109" fillId="0" borderId="18" xfId="18" applyFont="1" applyBorder="1" applyAlignment="1">
      <alignment horizontal="center" vertical="center" wrapText="1"/>
    </xf>
    <xf numFmtId="0" fontId="109" fillId="0" borderId="54" xfId="18" applyFont="1" applyBorder="1" applyAlignment="1">
      <alignment horizontal="center" vertical="center" wrapText="1"/>
    </xf>
    <xf numFmtId="224" fontId="109" fillId="0" borderId="18" xfId="18" applyNumberFormat="1" applyFont="1" applyBorder="1" applyAlignment="1">
      <alignment horizontal="center" vertical="center" wrapText="1"/>
    </xf>
    <xf numFmtId="0" fontId="109" fillId="0" borderId="218" xfId="18" applyFont="1" applyBorder="1" applyAlignment="1">
      <alignment horizontal="center" vertical="center" wrapText="1"/>
    </xf>
    <xf numFmtId="0" fontId="109" fillId="0" borderId="34" xfId="18" applyFont="1" applyBorder="1" applyAlignment="1">
      <alignment horizontal="center" vertical="center" wrapText="1"/>
    </xf>
    <xf numFmtId="0" fontId="109" fillId="0" borderId="76" xfId="18" applyFont="1" applyBorder="1" applyAlignment="1">
      <alignment horizontal="center" vertical="center" wrapText="1"/>
    </xf>
    <xf numFmtId="0" fontId="109" fillId="0" borderId="212" xfId="18" applyFont="1" applyBorder="1" applyAlignment="1">
      <alignment horizontal="center" vertical="center" wrapText="1"/>
    </xf>
    <xf numFmtId="0" fontId="109" fillId="0" borderId="219" xfId="18" applyFont="1" applyBorder="1" applyAlignment="1">
      <alignment horizontal="center" vertical="center" wrapText="1"/>
    </xf>
    <xf numFmtId="0" fontId="109" fillId="0" borderId="203" xfId="18" applyFont="1" applyBorder="1" applyAlignment="1">
      <alignment horizontal="center" vertical="center" wrapText="1"/>
    </xf>
    <xf numFmtId="0" fontId="109" fillId="0" borderId="198" xfId="18" applyFont="1" applyBorder="1" applyAlignment="1">
      <alignment horizontal="center" vertical="center" wrapText="1"/>
    </xf>
    <xf numFmtId="224" fontId="109" fillId="0" borderId="203" xfId="18" applyNumberFormat="1" applyFont="1" applyBorder="1" applyAlignment="1">
      <alignment horizontal="center" vertical="center" wrapText="1"/>
    </xf>
    <xf numFmtId="0" fontId="109" fillId="0" borderId="215" xfId="18" applyFont="1" applyBorder="1" applyAlignment="1">
      <alignment horizontal="center" vertical="center" wrapText="1"/>
    </xf>
    <xf numFmtId="0" fontId="109" fillId="0" borderId="206" xfId="18" applyFont="1" applyBorder="1" applyAlignment="1">
      <alignment horizontal="center" vertical="center" wrapText="1"/>
    </xf>
    <xf numFmtId="0" fontId="109" fillId="0" borderId="214" xfId="18" applyFont="1" applyBorder="1" applyAlignment="1">
      <alignment horizontal="center" vertical="center" wrapText="1"/>
    </xf>
    <xf numFmtId="224" fontId="109" fillId="0" borderId="206" xfId="18" applyNumberFormat="1" applyFont="1" applyBorder="1" applyAlignment="1">
      <alignment horizontal="center" vertical="center" wrapText="1"/>
    </xf>
    <xf numFmtId="49" fontId="12" fillId="0" borderId="55" xfId="18" applyNumberFormat="1" applyBorder="1" applyAlignment="1">
      <alignment horizontal="right" vertical="center" wrapText="1"/>
    </xf>
    <xf numFmtId="49" fontId="12" fillId="0" borderId="54" xfId="18" applyNumberFormat="1" applyBorder="1" applyAlignment="1">
      <alignment horizontal="right" vertical="center" wrapText="1"/>
    </xf>
    <xf numFmtId="49" fontId="12" fillId="0" borderId="76" xfId="18" applyNumberFormat="1" applyBorder="1" applyAlignment="1">
      <alignment horizontal="right" vertical="center" wrapText="1"/>
    </xf>
    <xf numFmtId="49" fontId="52" fillId="7" borderId="56" xfId="18" applyNumberFormat="1" applyFont="1" applyFill="1" applyBorder="1" applyAlignment="1">
      <alignment horizontal="center" vertical="center"/>
    </xf>
    <xf numFmtId="49" fontId="12" fillId="0" borderId="214" xfId="18" applyNumberFormat="1" applyBorder="1" applyAlignment="1">
      <alignment horizontal="right" vertical="center" wrapText="1"/>
    </xf>
    <xf numFmtId="49" fontId="52" fillId="0" borderId="219" xfId="18" applyNumberFormat="1" applyFont="1" applyBorder="1" applyAlignment="1">
      <alignment horizontal="center" vertical="center"/>
    </xf>
    <xf numFmtId="0" fontId="12" fillId="0" borderId="200" xfId="1" applyBorder="1" applyAlignment="1" applyProtection="1">
      <alignment horizontal="center" vertical="center"/>
      <protection locked="0"/>
    </xf>
    <xf numFmtId="213" fontId="52" fillId="0" borderId="182" xfId="18" applyNumberFormat="1" applyFont="1" applyBorder="1">
      <alignment vertical="center"/>
    </xf>
    <xf numFmtId="213" fontId="52" fillId="0" borderId="215" xfId="18" applyNumberFormat="1" applyFont="1" applyBorder="1">
      <alignment vertical="center"/>
    </xf>
    <xf numFmtId="0" fontId="111" fillId="0" borderId="10" xfId="1" applyFont="1" applyBorder="1" applyAlignment="1" applyProtection="1">
      <alignment horizontal="center" vertical="center"/>
      <protection locked="0"/>
    </xf>
    <xf numFmtId="0" fontId="111" fillId="0" borderId="212" xfId="1" applyFont="1" applyBorder="1" applyAlignment="1" applyProtection="1">
      <alignment horizontal="center" vertical="center"/>
      <protection locked="0"/>
    </xf>
    <xf numFmtId="0" fontId="100" fillId="0" borderId="18" xfId="18" applyFont="1" applyBorder="1" applyAlignment="1">
      <alignment horizontal="center" vertical="center"/>
    </xf>
    <xf numFmtId="49" fontId="100" fillId="0" borderId="15" xfId="18" applyNumberFormat="1" applyFont="1" applyBorder="1">
      <alignment vertical="center"/>
    </xf>
    <xf numFmtId="49" fontId="104" fillId="0" borderId="35" xfId="18" applyNumberFormat="1" applyFont="1" applyBorder="1" applyAlignment="1">
      <alignment horizontal="center" vertical="center" wrapText="1" shrinkToFit="1"/>
    </xf>
    <xf numFmtId="49" fontId="100" fillId="0" borderId="220" xfId="18" applyNumberFormat="1" applyFont="1" applyBorder="1" applyAlignment="1">
      <alignment horizontal="left" vertical="center" shrinkToFit="1"/>
    </xf>
    <xf numFmtId="49" fontId="100" fillId="0" borderId="220" xfId="18" applyNumberFormat="1" applyFont="1" applyBorder="1" applyAlignment="1">
      <alignment horizontal="center" vertical="center" wrapText="1"/>
    </xf>
    <xf numFmtId="49" fontId="100" fillId="0" borderId="220" xfId="18" applyNumberFormat="1" applyFont="1" applyBorder="1">
      <alignment vertical="center"/>
    </xf>
    <xf numFmtId="49" fontId="102" fillId="0" borderId="0" xfId="18" applyNumberFormat="1" applyFont="1" applyAlignment="1">
      <alignment horizontal="center" vertical="center"/>
    </xf>
    <xf numFmtId="49" fontId="112" fillId="0" borderId="0" xfId="18" applyNumberFormat="1" applyFont="1" applyAlignment="1">
      <alignment horizontal="left" vertical="center"/>
    </xf>
    <xf numFmtId="49" fontId="114" fillId="0" borderId="0" xfId="18" applyNumberFormat="1" applyFont="1" applyAlignment="1">
      <alignment horizontal="right" vertical="center"/>
    </xf>
    <xf numFmtId="0" fontId="3" fillId="0" borderId="80" xfId="0" applyFont="1" applyBorder="1">
      <alignment vertical="center"/>
    </xf>
    <xf numFmtId="0" fontId="3" fillId="0" borderId="6" xfId="0" applyFont="1" applyBorder="1">
      <alignment vertical="center"/>
    </xf>
    <xf numFmtId="0" fontId="3" fillId="0" borderId="4" xfId="0" applyFont="1" applyBorder="1">
      <alignment vertical="center"/>
    </xf>
    <xf numFmtId="0" fontId="3" fillId="0" borderId="155" xfId="0" applyFont="1" applyBorder="1">
      <alignment vertical="center"/>
    </xf>
    <xf numFmtId="0" fontId="3" fillId="0" borderId="156" xfId="0" applyFont="1" applyBorder="1">
      <alignment vertical="center"/>
    </xf>
    <xf numFmtId="0" fontId="3" fillId="0" borderId="138" xfId="0" applyFont="1" applyBorder="1">
      <alignment vertical="center"/>
    </xf>
    <xf numFmtId="0" fontId="3" fillId="0" borderId="18" xfId="0" applyFont="1" applyBorder="1" applyAlignment="1">
      <alignment horizontal="center" vertical="center"/>
    </xf>
    <xf numFmtId="0" fontId="10" fillId="0" borderId="10" xfId="0" applyFont="1" applyBorder="1" applyAlignment="1">
      <alignment horizontal="center" vertical="center"/>
    </xf>
    <xf numFmtId="177" fontId="26" fillId="5" borderId="0" xfId="0" applyNumberFormat="1" applyFont="1" applyFill="1">
      <alignment vertical="center"/>
    </xf>
    <xf numFmtId="0" fontId="17" fillId="0" borderId="0" xfId="0" applyFont="1" applyAlignment="1">
      <alignment vertical="center" wrapText="1"/>
    </xf>
    <xf numFmtId="0" fontId="26" fillId="0" borderId="0" xfId="0" applyFont="1" applyAlignment="1">
      <alignment vertical="center" shrinkToFit="1"/>
    </xf>
    <xf numFmtId="0" fontId="13" fillId="0" borderId="89" xfId="0" applyFont="1" applyBorder="1" applyAlignment="1">
      <alignment horizontal="left" vertical="center" wrapText="1"/>
    </xf>
    <xf numFmtId="0" fontId="13" fillId="0" borderId="48" xfId="0" applyFont="1" applyBorder="1" applyAlignment="1">
      <alignment horizontal="center" vertical="center" wrapText="1" shrinkToFit="1"/>
    </xf>
    <xf numFmtId="0" fontId="13" fillId="0" borderId="9" xfId="0" applyFont="1" applyBorder="1" applyAlignment="1">
      <alignment horizontal="center" vertical="center" wrapText="1" shrinkToFit="1"/>
    </xf>
    <xf numFmtId="0" fontId="3" fillId="0" borderId="152" xfId="0" applyFont="1" applyBorder="1">
      <alignment vertical="center"/>
    </xf>
    <xf numFmtId="0" fontId="10" fillId="0" borderId="138" xfId="0" applyFont="1" applyBorder="1">
      <alignment vertical="center"/>
    </xf>
    <xf numFmtId="0" fontId="36" fillId="0" borderId="176" xfId="0" applyFont="1" applyBorder="1" applyAlignment="1">
      <alignment horizontal="center" vertical="center" wrapText="1"/>
    </xf>
    <xf numFmtId="0" fontId="36" fillId="0" borderId="180" xfId="0" applyFont="1" applyBorder="1" applyAlignment="1">
      <alignment horizontal="center" vertical="center" wrapText="1"/>
    </xf>
    <xf numFmtId="0" fontId="36" fillId="0" borderId="177" xfId="0" applyFont="1" applyBorder="1" applyAlignment="1">
      <alignment horizontal="center" vertical="center" wrapText="1"/>
    </xf>
    <xf numFmtId="0" fontId="36" fillId="0" borderId="156" xfId="0" applyFont="1" applyBorder="1" applyAlignment="1">
      <alignment horizontal="center" vertical="center" wrapText="1"/>
    </xf>
    <xf numFmtId="0" fontId="10" fillId="0" borderId="143" xfId="0" applyFont="1" applyBorder="1">
      <alignment vertical="center"/>
    </xf>
    <xf numFmtId="0" fontId="10" fillId="0" borderId="5" xfId="0" applyFont="1" applyBorder="1">
      <alignment vertical="center"/>
    </xf>
    <xf numFmtId="219" fontId="26" fillId="5" borderId="23" xfId="0" applyNumberFormat="1" applyFont="1" applyFill="1" applyBorder="1" applyAlignment="1">
      <alignment horizontal="center" vertical="center" shrinkToFit="1"/>
    </xf>
    <xf numFmtId="0" fontId="6" fillId="0" borderId="0" xfId="0" applyFont="1">
      <alignment vertical="center"/>
    </xf>
    <xf numFmtId="0" fontId="84" fillId="0" borderId="0" xfId="0" applyFont="1" applyAlignment="1">
      <alignment vertical="center" wrapText="1"/>
    </xf>
    <xf numFmtId="0" fontId="26" fillId="6" borderId="0" xfId="0" applyFont="1" applyFill="1" applyAlignment="1">
      <alignment horizontal="center" vertical="center"/>
    </xf>
    <xf numFmtId="0" fontId="28" fillId="5" borderId="10" xfId="0" applyFont="1" applyFill="1" applyBorder="1" applyAlignment="1">
      <alignment horizontal="center" vertical="center" shrinkToFit="1"/>
    </xf>
    <xf numFmtId="0" fontId="28" fillId="5" borderId="18" xfId="0" applyFont="1" applyFill="1" applyBorder="1" applyAlignment="1">
      <alignment horizontal="center" vertical="center" shrinkToFit="1"/>
    </xf>
    <xf numFmtId="0" fontId="10" fillId="5" borderId="194" xfId="0" applyFont="1" applyFill="1" applyBorder="1">
      <alignment vertical="center"/>
    </xf>
    <xf numFmtId="0" fontId="3" fillId="5" borderId="129" xfId="0" applyFont="1" applyFill="1" applyBorder="1" applyAlignment="1">
      <alignment horizontal="center" vertical="center" shrinkToFit="1"/>
    </xf>
    <xf numFmtId="0" fontId="37" fillId="0" borderId="0" xfId="0" applyFont="1" applyAlignment="1">
      <alignment horizontal="center" vertical="center" shrinkToFit="1"/>
    </xf>
    <xf numFmtId="0" fontId="37" fillId="0" borderId="0" xfId="0" applyFont="1" applyAlignment="1">
      <alignment horizontal="center" vertical="center"/>
    </xf>
    <xf numFmtId="0" fontId="116" fillId="0" borderId="0" xfId="0" applyFont="1" applyAlignment="1">
      <alignment horizontal="center" vertical="center"/>
    </xf>
    <xf numFmtId="194" fontId="17" fillId="5" borderId="35" xfId="0" applyNumberFormat="1" applyFont="1" applyFill="1" applyBorder="1">
      <alignment vertical="center"/>
    </xf>
    <xf numFmtId="186" fontId="17" fillId="5" borderId="23" xfId="0" applyNumberFormat="1" applyFont="1" applyFill="1" applyBorder="1">
      <alignment vertical="center"/>
    </xf>
    <xf numFmtId="38" fontId="6" fillId="0" borderId="0" xfId="5" applyFont="1">
      <alignment vertical="center"/>
    </xf>
    <xf numFmtId="0" fontId="3" fillId="0" borderId="153" xfId="0" applyFont="1" applyBorder="1" applyAlignment="1">
      <alignment vertical="center" wrapText="1"/>
    </xf>
    <xf numFmtId="0" fontId="17" fillId="5" borderId="0" xfId="0" applyFont="1" applyFill="1">
      <alignment vertical="center"/>
    </xf>
    <xf numFmtId="0" fontId="3" fillId="0" borderId="152" xfId="0" applyFont="1" applyBorder="1" applyAlignment="1">
      <alignment vertical="center" wrapText="1"/>
    </xf>
    <xf numFmtId="0" fontId="3" fillId="0" borderId="154" xfId="0" applyFont="1" applyBorder="1" applyAlignment="1">
      <alignment vertical="center" wrapText="1"/>
    </xf>
    <xf numFmtId="177" fontId="26" fillId="0" borderId="22" xfId="0" applyNumberFormat="1" applyFont="1" applyBorder="1">
      <alignment vertical="center"/>
    </xf>
    <xf numFmtId="177" fontId="26" fillId="0" borderId="13" xfId="0" applyNumberFormat="1" applyFont="1" applyBorder="1">
      <alignment vertical="center"/>
    </xf>
    <xf numFmtId="0" fontId="7" fillId="0" borderId="0" xfId="0" applyFont="1">
      <alignment vertical="center"/>
    </xf>
    <xf numFmtId="0" fontId="3" fillId="2" borderId="136" xfId="0" applyFont="1" applyFill="1" applyBorder="1" applyAlignment="1">
      <alignment horizontal="center" vertical="center" textRotation="255"/>
    </xf>
    <xf numFmtId="0" fontId="3" fillId="0" borderId="81" xfId="0" applyFont="1" applyBorder="1">
      <alignment vertical="center"/>
    </xf>
    <xf numFmtId="49" fontId="100" fillId="0" borderId="35" xfId="18" applyNumberFormat="1" applyFont="1" applyBorder="1" applyAlignment="1">
      <alignment vertical="center" wrapText="1"/>
    </xf>
    <xf numFmtId="0" fontId="26" fillId="5" borderId="36" xfId="0" applyFont="1" applyFill="1" applyBorder="1" applyAlignment="1">
      <alignment vertical="center" shrinkToFit="1"/>
    </xf>
    <xf numFmtId="0" fontId="117" fillId="0" borderId="39" xfId="0" applyFont="1" applyBorder="1" applyAlignment="1">
      <alignment vertical="center" shrinkToFit="1"/>
    </xf>
    <xf numFmtId="0" fontId="20" fillId="6" borderId="11" xfId="0" applyFont="1" applyFill="1" applyBorder="1" applyAlignment="1">
      <alignment horizontal="center" vertical="center"/>
    </xf>
    <xf numFmtId="0" fontId="27" fillId="5" borderId="10" xfId="0" applyFont="1" applyFill="1" applyBorder="1" applyAlignment="1">
      <alignment vertical="center" wrapText="1"/>
    </xf>
    <xf numFmtId="195" fontId="27" fillId="5" borderId="10" xfId="0" applyNumberFormat="1" applyFont="1" applyFill="1" applyBorder="1" applyAlignment="1">
      <alignment vertical="center" shrinkToFit="1"/>
    </xf>
    <xf numFmtId="0" fontId="27" fillId="0" borderId="10" xfId="0" applyFont="1" applyBorder="1" applyAlignment="1">
      <alignment vertical="center" wrapText="1"/>
    </xf>
    <xf numFmtId="0" fontId="81" fillId="0" borderId="0" xfId="0" applyFont="1">
      <alignment vertical="center"/>
    </xf>
    <xf numFmtId="0" fontId="81" fillId="0" borderId="0" xfId="0" applyFont="1" applyAlignment="1">
      <alignment horizontal="center" vertical="center"/>
    </xf>
    <xf numFmtId="0" fontId="81" fillId="0" borderId="10" xfId="0" applyFont="1" applyBorder="1">
      <alignment vertical="center"/>
    </xf>
    <xf numFmtId="0" fontId="81" fillId="0" borderId="16" xfId="0" applyFont="1" applyBorder="1">
      <alignment vertical="center"/>
    </xf>
    <xf numFmtId="0" fontId="81" fillId="0" borderId="22" xfId="0" applyFont="1" applyBorder="1">
      <alignment vertical="center"/>
    </xf>
    <xf numFmtId="0" fontId="3" fillId="0" borderId="233" xfId="0" applyFont="1" applyBorder="1" applyAlignment="1">
      <alignment horizontal="left" vertical="center"/>
    </xf>
    <xf numFmtId="0" fontId="10" fillId="0" borderId="152" xfId="0" applyFont="1" applyBorder="1" applyAlignment="1">
      <alignment horizontal="center" vertical="center"/>
    </xf>
    <xf numFmtId="0" fontId="13" fillId="0" borderId="152" xfId="0" applyFont="1" applyBorder="1" applyAlignment="1">
      <alignment horizontal="center" vertical="center" wrapText="1"/>
    </xf>
    <xf numFmtId="0" fontId="3" fillId="0" borderId="233" xfId="0" applyFont="1" applyBorder="1">
      <alignment vertical="center"/>
    </xf>
    <xf numFmtId="0" fontId="6" fillId="18" borderId="0" xfId="0" applyFont="1" applyFill="1">
      <alignment vertical="center"/>
    </xf>
    <xf numFmtId="0" fontId="121" fillId="18" borderId="0" xfId="0" applyFont="1" applyFill="1">
      <alignment vertical="center"/>
    </xf>
    <xf numFmtId="0" fontId="3" fillId="18" borderId="0" xfId="0" applyFont="1" applyFill="1">
      <alignment vertical="center"/>
    </xf>
    <xf numFmtId="0" fontId="84" fillId="18" borderId="0" xfId="0" applyFont="1" applyFill="1">
      <alignment vertical="center"/>
    </xf>
    <xf numFmtId="0" fontId="122" fillId="0" borderId="28" xfId="0" applyFont="1" applyBorder="1">
      <alignment vertical="center"/>
    </xf>
    <xf numFmtId="0" fontId="123" fillId="0" borderId="0" xfId="0" applyFont="1">
      <alignment vertical="center"/>
    </xf>
    <xf numFmtId="0" fontId="122" fillId="0" borderId="0" xfId="0" applyFont="1">
      <alignment vertical="center"/>
    </xf>
    <xf numFmtId="0" fontId="123" fillId="0" borderId="107" xfId="0" applyFont="1" applyBorder="1" applyAlignment="1">
      <alignment vertical="top"/>
    </xf>
    <xf numFmtId="0" fontId="17" fillId="0" borderId="234" xfId="0" applyFont="1" applyBorder="1" applyAlignment="1">
      <alignment horizontal="center" vertical="center"/>
    </xf>
    <xf numFmtId="0" fontId="17" fillId="0" borderId="235" xfId="0" applyFont="1" applyBorder="1" applyAlignment="1">
      <alignment horizontal="center" vertical="center"/>
    </xf>
    <xf numFmtId="0" fontId="17" fillId="0" borderId="85" xfId="0" applyFont="1" applyBorder="1" applyAlignment="1">
      <alignment horizontal="center" vertical="center"/>
    </xf>
    <xf numFmtId="0" fontId="17" fillId="0" borderId="177" xfId="0" applyFont="1" applyBorder="1" applyAlignment="1">
      <alignment horizontal="center" vertical="center"/>
    </xf>
    <xf numFmtId="0" fontId="17" fillId="0" borderId="84" xfId="0" applyFont="1" applyBorder="1" applyAlignment="1">
      <alignment horizontal="center" vertical="center"/>
    </xf>
    <xf numFmtId="0" fontId="17" fillId="0" borderId="236" xfId="0" applyFont="1" applyBorder="1" applyAlignment="1">
      <alignment horizontal="center" vertical="center"/>
    </xf>
    <xf numFmtId="0" fontId="17" fillId="0" borderId="232" xfId="0" applyFont="1" applyBorder="1" applyAlignment="1">
      <alignment horizontal="center" vertical="center"/>
    </xf>
    <xf numFmtId="0" fontId="17" fillId="0" borderId="184" xfId="0" applyFont="1" applyBorder="1" applyAlignment="1">
      <alignment horizontal="center" vertical="center"/>
    </xf>
    <xf numFmtId="0" fontId="36" fillId="0" borderId="234" xfId="0" applyFont="1" applyBorder="1" applyAlignment="1">
      <alignment horizontal="center" vertical="center" wrapText="1"/>
    </xf>
    <xf numFmtId="0" fontId="36" fillId="0" borderId="237" xfId="0" applyFont="1" applyBorder="1" applyAlignment="1">
      <alignment horizontal="center" vertical="center" wrapText="1"/>
    </xf>
    <xf numFmtId="0" fontId="36" fillId="0" borderId="85" xfId="0" applyFont="1" applyBorder="1" applyAlignment="1">
      <alignment horizontal="center" vertical="center" wrapText="1"/>
    </xf>
    <xf numFmtId="0" fontId="36" fillId="0" borderId="43" xfId="0" applyFont="1" applyBorder="1" applyAlignment="1">
      <alignment horizontal="center" vertical="center" wrapText="1"/>
    </xf>
    <xf numFmtId="0" fontId="36" fillId="0" borderId="84" xfId="0" applyFont="1" applyBorder="1" applyAlignment="1">
      <alignment horizontal="center" vertical="center" wrapText="1"/>
    </xf>
    <xf numFmtId="0" fontId="36" fillId="0" borderId="216" xfId="0" applyFont="1" applyBorder="1" applyAlignment="1">
      <alignment horizontal="center" vertical="center" wrapText="1"/>
    </xf>
    <xf numFmtId="0" fontId="17" fillId="0" borderId="135" xfId="0" applyFont="1" applyBorder="1" applyAlignment="1">
      <alignment horizontal="center" vertical="center"/>
    </xf>
    <xf numFmtId="0" fontId="17" fillId="0" borderId="182" xfId="0" applyFont="1" applyBorder="1" applyAlignment="1">
      <alignment horizontal="center" vertical="center"/>
    </xf>
    <xf numFmtId="0" fontId="17" fillId="0" borderId="18" xfId="0" applyFont="1" applyBorder="1" applyAlignment="1">
      <alignment horizontal="center" vertical="center"/>
    </xf>
    <xf numFmtId="0" fontId="17" fillId="0" borderId="10" xfId="0" applyFont="1" applyBorder="1" applyAlignment="1">
      <alignment horizontal="center" vertical="center"/>
    </xf>
    <xf numFmtId="0" fontId="17" fillId="0" borderId="44" xfId="0" applyFont="1" applyBorder="1" applyAlignment="1">
      <alignment horizontal="center" vertical="center"/>
    </xf>
    <xf numFmtId="0" fontId="17" fillId="0" borderId="124" xfId="0" applyFont="1" applyBorder="1" applyAlignment="1">
      <alignment horizontal="center" vertical="center"/>
    </xf>
    <xf numFmtId="0" fontId="17" fillId="0" borderId="183" xfId="0" applyFont="1" applyBorder="1" applyAlignment="1">
      <alignment horizontal="center" vertical="center"/>
    </xf>
    <xf numFmtId="0" fontId="3" fillId="3" borderId="134" xfId="0" applyFont="1" applyFill="1" applyBorder="1" applyAlignment="1">
      <alignment horizontal="center" vertical="center" wrapText="1"/>
    </xf>
    <xf numFmtId="0" fontId="3" fillId="3" borderId="136" xfId="0" applyFont="1" applyFill="1" applyBorder="1" applyAlignment="1">
      <alignment horizontal="center" vertical="center" wrapText="1"/>
    </xf>
    <xf numFmtId="0" fontId="3" fillId="3" borderId="135" xfId="0" applyFont="1" applyFill="1" applyBorder="1" applyAlignment="1">
      <alignment horizontal="center" vertical="center" wrapText="1"/>
    </xf>
    <xf numFmtId="0" fontId="3" fillId="2" borderId="136" xfId="0" applyFont="1" applyFill="1" applyBorder="1" applyAlignment="1">
      <alignment horizontal="center" vertical="center" textRotation="255"/>
    </xf>
    <xf numFmtId="0" fontId="3" fillId="0" borderId="141" xfId="0" applyFont="1" applyBorder="1">
      <alignment vertical="center"/>
    </xf>
    <xf numFmtId="0" fontId="3" fillId="0" borderId="142" xfId="0" applyFont="1" applyBorder="1">
      <alignment vertical="center"/>
    </xf>
    <xf numFmtId="0" fontId="3" fillId="0" borderId="143" xfId="0" applyFont="1" applyBorder="1">
      <alignment vertical="center"/>
    </xf>
    <xf numFmtId="0" fontId="3" fillId="0" borderId="80" xfId="0" applyFont="1" applyBorder="1">
      <alignment vertical="center"/>
    </xf>
    <xf numFmtId="0" fontId="3" fillId="0" borderId="6" xfId="0" applyFont="1" applyBorder="1">
      <alignment vertical="center"/>
    </xf>
    <xf numFmtId="0" fontId="3" fillId="0" borderId="4" xfId="0" applyFont="1" applyBorder="1">
      <alignment vertical="center"/>
    </xf>
    <xf numFmtId="0" fontId="3" fillId="0" borderId="81" xfId="0" applyFont="1" applyBorder="1" applyAlignment="1">
      <alignment horizontal="left" vertical="center"/>
    </xf>
    <xf numFmtId="0" fontId="3" fillId="0" borderId="7" xfId="0" applyFont="1" applyBorder="1" applyAlignment="1">
      <alignment horizontal="left" vertical="center"/>
    </xf>
    <xf numFmtId="0" fontId="3" fillId="0" borderId="5" xfId="0" applyFont="1" applyBorder="1" applyAlignment="1">
      <alignment horizontal="left" vertical="center"/>
    </xf>
    <xf numFmtId="0" fontId="3" fillId="0" borderId="141" xfId="0" applyFont="1" applyBorder="1" applyAlignment="1">
      <alignment horizontal="left" vertical="center"/>
    </xf>
    <xf numFmtId="0" fontId="3" fillId="0" borderId="142" xfId="0" applyFont="1" applyBorder="1" applyAlignment="1">
      <alignment horizontal="left" vertical="center"/>
    </xf>
    <xf numFmtId="0" fontId="3" fillId="0" borderId="158" xfId="0" applyFont="1" applyBorder="1" applyAlignment="1">
      <alignment horizontal="left" vertical="center"/>
    </xf>
    <xf numFmtId="0" fontId="3" fillId="0" borderId="57" xfId="0" applyFont="1" applyBorder="1" applyAlignment="1">
      <alignment horizontal="left" vertical="center"/>
    </xf>
    <xf numFmtId="0" fontId="3" fillId="0" borderId="159" xfId="0" applyFont="1" applyBorder="1" applyAlignment="1">
      <alignment horizontal="left" vertical="center"/>
    </xf>
    <xf numFmtId="0" fontId="3" fillId="0" borderId="81"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1"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4" borderId="134" xfId="0" applyFont="1" applyFill="1" applyBorder="1" applyAlignment="1">
      <alignment horizontal="center" vertical="center" textRotation="255"/>
    </xf>
    <xf numFmtId="0" fontId="3" fillId="4" borderId="136" xfId="0" applyFont="1" applyFill="1" applyBorder="1" applyAlignment="1">
      <alignment horizontal="center" vertical="center" textRotation="255"/>
    </xf>
    <xf numFmtId="0" fontId="0" fillId="4" borderId="136" xfId="0" applyFill="1" applyBorder="1">
      <alignment vertical="center"/>
    </xf>
    <xf numFmtId="0" fontId="0" fillId="4" borderId="135" xfId="0" applyFill="1" applyBorder="1">
      <alignment vertical="center"/>
    </xf>
    <xf numFmtId="0" fontId="3" fillId="0" borderId="120" xfId="0" applyFont="1" applyBorder="1">
      <alignment vertical="center"/>
    </xf>
    <xf numFmtId="0" fontId="3" fillId="0" borderId="87" xfId="0" applyFont="1" applyBorder="1">
      <alignment vertical="center"/>
    </xf>
    <xf numFmtId="0" fontId="3" fillId="0" borderId="89" xfId="0" applyFont="1" applyBorder="1">
      <alignment vertical="center"/>
    </xf>
    <xf numFmtId="0" fontId="3" fillId="0" borderId="120" xfId="0" applyFont="1" applyBorder="1" applyAlignment="1">
      <alignment horizontal="left" vertical="center"/>
    </xf>
    <xf numFmtId="0" fontId="3" fillId="0" borderId="87" xfId="0" applyFont="1" applyBorder="1" applyAlignment="1">
      <alignment horizontal="left" vertical="center"/>
    </xf>
    <xf numFmtId="0" fontId="3" fillId="0" borderId="89" xfId="0" applyFont="1" applyBorder="1" applyAlignment="1">
      <alignment horizontal="left" vertical="center"/>
    </xf>
    <xf numFmtId="0" fontId="3" fillId="0" borderId="81" xfId="0" applyFont="1" applyBorder="1" applyAlignment="1">
      <alignment horizontal="left" vertical="center" wrapText="1"/>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0" fillId="0" borderId="7" xfId="0" applyBorder="1">
      <alignment vertical="center"/>
    </xf>
    <xf numFmtId="0" fontId="0" fillId="0" borderId="5" xfId="0" applyBorder="1">
      <alignment vertical="center"/>
    </xf>
    <xf numFmtId="0" fontId="0" fillId="0" borderId="87" xfId="0" applyBorder="1">
      <alignment vertical="center"/>
    </xf>
    <xf numFmtId="0" fontId="0" fillId="0" borderId="89" xfId="0" applyBorder="1">
      <alignment vertical="center"/>
    </xf>
    <xf numFmtId="0" fontId="3" fillId="0" borderId="34" xfId="0" applyFont="1" applyBorder="1" applyAlignment="1">
      <alignment horizontal="center" vertical="center"/>
    </xf>
    <xf numFmtId="0" fontId="3" fillId="0" borderId="38" xfId="0" applyFont="1" applyBorder="1" applyAlignment="1">
      <alignment horizontal="center" vertical="center"/>
    </xf>
    <xf numFmtId="0" fontId="3" fillId="0" borderId="36" xfId="0" applyFont="1" applyBorder="1" applyAlignment="1">
      <alignment horizontal="center" vertical="center"/>
    </xf>
    <xf numFmtId="0" fontId="3" fillId="0" borderId="10" xfId="0" applyFont="1" applyBorder="1" applyAlignment="1">
      <alignment horizontal="center" vertical="center"/>
    </xf>
    <xf numFmtId="176" fontId="26" fillId="5" borderId="0" xfId="0" applyNumberFormat="1" applyFont="1" applyFill="1" applyAlignment="1">
      <alignment horizontal="center" vertical="center" shrinkToFit="1"/>
    </xf>
    <xf numFmtId="176" fontId="26" fillId="5" borderId="17" xfId="0" applyNumberFormat="1" applyFont="1" applyFill="1" applyBorder="1" applyAlignment="1">
      <alignment horizontal="center" vertical="center" shrinkToFit="1"/>
    </xf>
    <xf numFmtId="0" fontId="26" fillId="5" borderId="0" xfId="0" applyFont="1" applyFill="1">
      <alignment vertical="center"/>
    </xf>
    <xf numFmtId="0" fontId="26" fillId="5" borderId="17" xfId="0" applyFont="1" applyFill="1" applyBorder="1">
      <alignment vertical="center"/>
    </xf>
    <xf numFmtId="0" fontId="26" fillId="5" borderId="0" xfId="0" applyFont="1" applyFill="1" applyAlignment="1">
      <alignment vertical="top" wrapText="1"/>
    </xf>
    <xf numFmtId="0" fontId="26" fillId="5" borderId="17" xfId="0" applyFont="1" applyFill="1" applyBorder="1" applyAlignment="1">
      <alignment vertical="top" wrapText="1"/>
    </xf>
    <xf numFmtId="0" fontId="26" fillId="5" borderId="23" xfId="0" applyFont="1" applyFill="1" applyBorder="1" applyAlignment="1">
      <alignment vertical="top" wrapText="1"/>
    </xf>
    <xf numFmtId="0" fontId="26" fillId="5" borderId="15" xfId="0" applyFont="1" applyFill="1" applyBorder="1" applyAlignment="1">
      <alignment vertical="top" wrapText="1"/>
    </xf>
    <xf numFmtId="0" fontId="26" fillId="0" borderId="23" xfId="0" applyFont="1" applyBorder="1" applyAlignment="1">
      <alignment horizontal="center" vertical="center"/>
    </xf>
    <xf numFmtId="0" fontId="26" fillId="5" borderId="23" xfId="0" applyFont="1" applyFill="1" applyBorder="1" applyAlignment="1">
      <alignment horizontal="center" vertical="center"/>
    </xf>
    <xf numFmtId="0" fontId="26" fillId="5" borderId="0" xfId="0" applyFont="1" applyFill="1" applyAlignment="1">
      <alignment vertical="center" shrinkToFit="1"/>
    </xf>
    <xf numFmtId="0" fontId="26" fillId="5" borderId="0" xfId="0" applyFont="1" applyFill="1" applyAlignment="1">
      <alignment vertical="center" wrapText="1"/>
    </xf>
    <xf numFmtId="0" fontId="26" fillId="5" borderId="17" xfId="0" applyFont="1" applyFill="1" applyBorder="1" applyAlignment="1">
      <alignment vertical="center" wrapText="1"/>
    </xf>
    <xf numFmtId="0" fontId="26" fillId="5" borderId="23" xfId="0" applyFont="1" applyFill="1" applyBorder="1" applyAlignment="1">
      <alignment vertical="center" wrapText="1"/>
    </xf>
    <xf numFmtId="0" fontId="26" fillId="5" borderId="15" xfId="0" applyFont="1" applyFill="1" applyBorder="1" applyAlignment="1">
      <alignment vertical="center" wrapText="1"/>
    </xf>
    <xf numFmtId="178" fontId="26" fillId="5" borderId="35" xfId="0" applyNumberFormat="1" applyFont="1" applyFill="1" applyBorder="1" applyAlignment="1">
      <alignment horizontal="center" vertical="center" shrinkToFit="1"/>
    </xf>
    <xf numFmtId="180" fontId="26" fillId="5" borderId="35" xfId="0" applyNumberFormat="1" applyFont="1" applyFill="1" applyBorder="1" applyAlignment="1">
      <alignment horizontal="center" vertical="center" shrinkToFit="1"/>
    </xf>
    <xf numFmtId="0" fontId="2" fillId="0" borderId="0" xfId="0" applyFont="1" applyAlignment="1">
      <alignment horizontal="center" vertical="center"/>
    </xf>
    <xf numFmtId="0" fontId="26" fillId="5" borderId="21" xfId="0" applyFont="1" applyFill="1" applyBorder="1" applyAlignment="1">
      <alignment horizontal="left" vertical="center" shrinkToFit="1"/>
    </xf>
    <xf numFmtId="0" fontId="26" fillId="5" borderId="11" xfId="0" applyFont="1" applyFill="1" applyBorder="1" applyAlignment="1">
      <alignment horizontal="left" vertical="center" shrinkToFit="1"/>
    </xf>
    <xf numFmtId="0" fontId="26" fillId="6" borderId="12" xfId="0" applyFont="1" applyFill="1" applyBorder="1" applyAlignment="1">
      <alignment horizontal="left" vertical="center" wrapText="1" shrinkToFit="1"/>
    </xf>
    <xf numFmtId="0" fontId="26" fillId="6" borderId="22" xfId="0" applyFont="1" applyFill="1" applyBorder="1" applyAlignment="1">
      <alignment horizontal="left" vertical="center" wrapText="1" shrinkToFit="1"/>
    </xf>
    <xf numFmtId="0" fontId="26" fillId="6" borderId="13" xfId="0" applyFont="1" applyFill="1" applyBorder="1" applyAlignment="1">
      <alignment horizontal="left" vertical="center" wrapText="1" shrinkToFit="1"/>
    </xf>
    <xf numFmtId="0" fontId="26" fillId="5" borderId="20" xfId="0" applyFont="1" applyFill="1" applyBorder="1" applyAlignment="1">
      <alignment horizontal="left" vertical="center" shrinkToFit="1"/>
    </xf>
    <xf numFmtId="0" fontId="26" fillId="5" borderId="40" xfId="0" applyFont="1" applyFill="1" applyBorder="1" applyAlignment="1">
      <alignment horizontal="left" vertical="center" shrinkToFit="1"/>
    </xf>
    <xf numFmtId="0" fontId="26" fillId="5" borderId="38" xfId="0" applyFont="1" applyFill="1" applyBorder="1" applyAlignment="1">
      <alignment horizontal="left" vertical="center" shrinkToFit="1"/>
    </xf>
    <xf numFmtId="0" fontId="3" fillId="0" borderId="12" xfId="0" applyFont="1" applyBorder="1" applyAlignment="1">
      <alignment horizontal="center" vertical="center"/>
    </xf>
    <xf numFmtId="0" fontId="3" fillId="0" borderId="22" xfId="0" applyFont="1" applyBorder="1" applyAlignment="1">
      <alignment horizontal="center" vertical="center"/>
    </xf>
    <xf numFmtId="0" fontId="3" fillId="0" borderId="14" xfId="0" applyFont="1" applyBorder="1" applyAlignment="1">
      <alignment horizontal="center" vertical="center"/>
    </xf>
    <xf numFmtId="0" fontId="3" fillId="0" borderId="23" xfId="0" applyFont="1" applyBorder="1" applyAlignment="1">
      <alignment horizontal="center" vertical="center"/>
    </xf>
    <xf numFmtId="0" fontId="26" fillId="6" borderId="14" xfId="0" applyFont="1" applyFill="1" applyBorder="1" applyAlignment="1">
      <alignment horizontal="center" vertical="center" wrapText="1" shrinkToFit="1"/>
    </xf>
    <xf numFmtId="0" fontId="26" fillId="6" borderId="23" xfId="0" applyFont="1" applyFill="1" applyBorder="1" applyAlignment="1">
      <alignment horizontal="center" vertical="center" wrapText="1" shrinkToFit="1"/>
    </xf>
    <xf numFmtId="0" fontId="26" fillId="6" borderId="15" xfId="0" applyFont="1" applyFill="1" applyBorder="1" applyAlignment="1">
      <alignment horizontal="center" vertical="center" wrapText="1" shrinkToFit="1"/>
    </xf>
    <xf numFmtId="177" fontId="26" fillId="5" borderId="0" xfId="0" applyNumberFormat="1" applyFont="1" applyFill="1">
      <alignment vertical="center"/>
    </xf>
    <xf numFmtId="0" fontId="3" fillId="0" borderId="51" xfId="0" applyFont="1" applyBorder="1" applyAlignment="1">
      <alignment horizontal="center" vertical="center"/>
    </xf>
    <xf numFmtId="0" fontId="3" fillId="0" borderId="50" xfId="0" applyFont="1" applyBorder="1" applyAlignment="1">
      <alignment horizontal="center" vertical="center"/>
    </xf>
    <xf numFmtId="0" fontId="3" fillId="0" borderId="15" xfId="0" applyFont="1" applyBorder="1" applyAlignment="1">
      <alignment horizontal="center" vertical="center"/>
    </xf>
    <xf numFmtId="0" fontId="17" fillId="0" borderId="0" xfId="0" applyFont="1" applyAlignment="1">
      <alignment vertical="center" wrapText="1"/>
    </xf>
    <xf numFmtId="0" fontId="36" fillId="0" borderId="0" xfId="0" applyFont="1" applyAlignment="1">
      <alignment vertical="center" wrapText="1"/>
    </xf>
    <xf numFmtId="0" fontId="36" fillId="0" borderId="17" xfId="0" applyFont="1" applyBorder="1" applyAlignment="1">
      <alignment vertical="center" wrapText="1"/>
    </xf>
    <xf numFmtId="0" fontId="26" fillId="5" borderId="11" xfId="0" applyFont="1" applyFill="1" applyBorder="1" applyAlignment="1">
      <alignment horizontal="left" vertical="center" wrapText="1"/>
    </xf>
    <xf numFmtId="0" fontId="26" fillId="5" borderId="34" xfId="0" applyFont="1" applyFill="1" applyBorder="1" applyAlignment="1">
      <alignment horizontal="left" vertical="center" wrapText="1"/>
    </xf>
    <xf numFmtId="0" fontId="26" fillId="5" borderId="41" xfId="0" applyFont="1" applyFill="1" applyBorder="1" applyAlignment="1">
      <alignment horizontal="left" vertical="center" shrinkToFit="1"/>
    </xf>
    <xf numFmtId="0" fontId="26" fillId="5" borderId="52" xfId="0" applyFont="1" applyFill="1" applyBorder="1" applyAlignment="1">
      <alignment horizontal="left" vertical="center" shrinkToFit="1"/>
    </xf>
    <xf numFmtId="0" fontId="26" fillId="5" borderId="29" xfId="0" applyFont="1" applyFill="1" applyBorder="1" applyAlignment="1">
      <alignment horizontal="left" vertical="center" shrinkToFit="1"/>
    </xf>
    <xf numFmtId="0" fontId="26" fillId="5" borderId="42" xfId="0" applyFont="1" applyFill="1" applyBorder="1" applyAlignment="1">
      <alignment horizontal="left" vertical="center" shrinkToFit="1"/>
    </xf>
    <xf numFmtId="0" fontId="26" fillId="5" borderId="27" xfId="0" applyFont="1" applyFill="1" applyBorder="1" applyAlignment="1">
      <alignment horizontal="left" vertical="center" shrinkToFit="1"/>
    </xf>
    <xf numFmtId="0" fontId="26" fillId="5" borderId="15" xfId="0" applyFont="1" applyFill="1" applyBorder="1" applyAlignment="1">
      <alignment horizontal="left" vertical="center" shrinkToFit="1"/>
    </xf>
    <xf numFmtId="0" fontId="3" fillId="0" borderId="13" xfId="0" applyFont="1" applyBorder="1" applyAlignment="1">
      <alignment horizontal="center" vertical="center"/>
    </xf>
    <xf numFmtId="0" fontId="3" fillId="0" borderId="27" xfId="0" applyFont="1" applyBorder="1" applyAlignment="1">
      <alignment horizontal="center" vertical="center"/>
    </xf>
    <xf numFmtId="0" fontId="3" fillId="0" borderId="42"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4" xfId="0" applyFont="1" applyBorder="1" applyAlignment="1">
      <alignment horizontal="center" vertical="center"/>
    </xf>
    <xf numFmtId="0" fontId="3" fillId="0" borderId="26" xfId="0" applyFont="1" applyBorder="1" applyAlignment="1">
      <alignment horizontal="center" vertical="center"/>
    </xf>
    <xf numFmtId="0" fontId="3" fillId="0" borderId="0" xfId="0" applyFont="1" applyAlignment="1">
      <alignment horizontal="justify" vertical="top" wrapText="1"/>
    </xf>
    <xf numFmtId="0" fontId="3" fillId="0" borderId="17" xfId="0" applyFont="1" applyBorder="1" applyAlignment="1">
      <alignment horizontal="justify" vertical="top" wrapText="1"/>
    </xf>
    <xf numFmtId="0" fontId="3" fillId="0" borderId="23" xfId="0" applyFont="1" applyBorder="1" applyAlignment="1">
      <alignment horizontal="justify" vertical="top" wrapText="1"/>
    </xf>
    <xf numFmtId="0" fontId="3" fillId="0" borderId="15" xfId="0" applyFont="1" applyBorder="1" applyAlignment="1">
      <alignment horizontal="justify" vertical="top" wrapText="1"/>
    </xf>
    <xf numFmtId="0" fontId="26" fillId="5" borderId="17" xfId="0" applyFont="1" applyFill="1" applyBorder="1" applyAlignment="1">
      <alignment vertical="center" shrinkToFit="1"/>
    </xf>
    <xf numFmtId="0" fontId="26" fillId="5" borderId="23" xfId="0" applyFont="1" applyFill="1" applyBorder="1" applyAlignment="1">
      <alignment vertical="center" shrinkToFit="1"/>
    </xf>
    <xf numFmtId="0" fontId="26" fillId="5" borderId="15" xfId="0" applyFont="1" applyFill="1" applyBorder="1" applyAlignment="1">
      <alignment vertical="center" shrinkToFit="1"/>
    </xf>
    <xf numFmtId="0" fontId="3" fillId="0" borderId="0" xfId="0" applyFont="1" applyAlignment="1">
      <alignment horizontal="left" vertical="top" wrapText="1"/>
    </xf>
    <xf numFmtId="0" fontId="3" fillId="0" borderId="17" xfId="0" applyFont="1" applyBorder="1" applyAlignment="1">
      <alignment horizontal="left" vertical="top" wrapText="1"/>
    </xf>
    <xf numFmtId="0" fontId="5" fillId="0" borderId="0" xfId="0" applyFont="1" applyAlignment="1">
      <alignment horizontal="left" vertical="center" shrinkToFit="1"/>
    </xf>
    <xf numFmtId="0" fontId="5" fillId="0" borderId="17" xfId="0" applyFont="1" applyBorder="1" applyAlignment="1">
      <alignment horizontal="left" vertical="center" shrinkToFit="1"/>
    </xf>
    <xf numFmtId="0" fontId="3" fillId="0" borderId="0" xfId="0" applyFont="1" applyAlignment="1">
      <alignment vertical="top" wrapText="1" shrinkToFit="1"/>
    </xf>
    <xf numFmtId="0" fontId="0" fillId="0" borderId="0" xfId="0" applyAlignment="1">
      <alignment vertical="top" wrapText="1" shrinkToFit="1"/>
    </xf>
    <xf numFmtId="0" fontId="0" fillId="0" borderId="17" xfId="0" applyBorder="1" applyAlignment="1">
      <alignment vertical="top" wrapText="1" shrinkToFit="1"/>
    </xf>
    <xf numFmtId="0" fontId="3" fillId="0" borderId="0" xfId="0" applyFont="1" applyAlignment="1">
      <alignment vertical="center" wrapText="1"/>
    </xf>
    <xf numFmtId="0" fontId="0" fillId="0" borderId="0" xfId="0" applyAlignment="1">
      <alignment vertical="center" wrapText="1"/>
    </xf>
    <xf numFmtId="0" fontId="0" fillId="0" borderId="17" xfId="0" applyBorder="1" applyAlignment="1">
      <alignment vertical="center" wrapText="1"/>
    </xf>
    <xf numFmtId="0" fontId="26" fillId="6" borderId="18" xfId="0" applyFont="1" applyFill="1" applyBorder="1" applyAlignment="1">
      <alignment horizontal="left" vertical="center" shrinkToFit="1"/>
    </xf>
    <xf numFmtId="0" fontId="26" fillId="6" borderId="35" xfId="0" applyFont="1" applyFill="1" applyBorder="1" applyAlignment="1">
      <alignment horizontal="left" vertical="center" shrinkToFit="1"/>
    </xf>
    <xf numFmtId="0" fontId="26" fillId="6" borderId="19" xfId="0" applyFont="1" applyFill="1" applyBorder="1" applyAlignment="1">
      <alignment horizontal="left" vertical="center" shrinkToFi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Alignment="1">
      <alignment horizontal="center" vertical="center"/>
    </xf>
    <xf numFmtId="187" fontId="26" fillId="5" borderId="18" xfId="0" applyNumberFormat="1" applyFont="1" applyFill="1" applyBorder="1" applyAlignment="1">
      <alignment horizontal="right" vertical="center" shrinkToFit="1"/>
    </xf>
    <xf numFmtId="187" fontId="26" fillId="5" borderId="35" xfId="0" applyNumberFormat="1" applyFont="1" applyFill="1" applyBorder="1" applyAlignment="1">
      <alignment horizontal="right" vertical="center" shrinkToFit="1"/>
    </xf>
    <xf numFmtId="0" fontId="13" fillId="5" borderId="109" xfId="0" applyFont="1" applyFill="1" applyBorder="1" applyAlignment="1">
      <alignment horizontal="left" vertical="top" wrapText="1"/>
    </xf>
    <xf numFmtId="0" fontId="13" fillId="5" borderId="28" xfId="0" applyFont="1" applyFill="1" applyBorder="1" applyAlignment="1">
      <alignment horizontal="left" vertical="top"/>
    </xf>
    <xf numFmtId="0" fontId="13" fillId="5" borderId="110" xfId="0" applyFont="1" applyFill="1" applyBorder="1" applyAlignment="1">
      <alignment horizontal="left" vertical="top"/>
    </xf>
    <xf numFmtId="0" fontId="13" fillId="5" borderId="128" xfId="0" applyFont="1" applyFill="1" applyBorder="1" applyAlignment="1">
      <alignment horizontal="left" vertical="top" wrapText="1"/>
    </xf>
    <xf numFmtId="0" fontId="13" fillId="5" borderId="0" xfId="0" applyFont="1" applyFill="1" applyAlignment="1">
      <alignment horizontal="left" vertical="top"/>
    </xf>
    <xf numFmtId="0" fontId="13" fillId="5" borderId="130" xfId="0" applyFont="1" applyFill="1" applyBorder="1" applyAlignment="1">
      <alignment horizontal="left" vertical="top"/>
    </xf>
    <xf numFmtId="0" fontId="13" fillId="5" borderId="111" xfId="0" applyFont="1" applyFill="1" applyBorder="1" applyAlignment="1">
      <alignment horizontal="left" vertical="top" wrapText="1"/>
    </xf>
    <xf numFmtId="0" fontId="13" fillId="5" borderId="25" xfId="0" applyFont="1" applyFill="1" applyBorder="1" applyAlignment="1">
      <alignment horizontal="left" vertical="top"/>
    </xf>
    <xf numFmtId="0" fontId="13" fillId="5" borderId="112" xfId="0" applyFont="1" applyFill="1" applyBorder="1" applyAlignment="1">
      <alignment horizontal="left" vertical="top"/>
    </xf>
    <xf numFmtId="0" fontId="56" fillId="13" borderId="109" xfId="0" applyFont="1" applyFill="1" applyBorder="1" applyAlignment="1">
      <alignment horizontal="center" vertical="center" wrapText="1"/>
    </xf>
    <xf numFmtId="0" fontId="56" fillId="13" borderId="28" xfId="0" applyFont="1" applyFill="1" applyBorder="1" applyAlignment="1">
      <alignment horizontal="center" vertical="center"/>
    </xf>
    <xf numFmtId="0" fontId="56" fillId="13" borderId="110" xfId="0" applyFont="1" applyFill="1" applyBorder="1" applyAlignment="1">
      <alignment horizontal="center" vertical="center"/>
    </xf>
    <xf numFmtId="0" fontId="26" fillId="6" borderId="128" xfId="0" applyFont="1" applyFill="1" applyBorder="1" applyAlignment="1">
      <alignment horizontal="center" vertical="center" wrapText="1"/>
    </xf>
    <xf numFmtId="0" fontId="26" fillId="6" borderId="0" xfId="0" applyFont="1" applyFill="1" applyAlignment="1">
      <alignment horizontal="center" vertical="center"/>
    </xf>
    <xf numFmtId="0" fontId="26" fillId="6" borderId="130" xfId="0" applyFont="1" applyFill="1" applyBorder="1" applyAlignment="1">
      <alignment horizontal="center" vertical="center"/>
    </xf>
    <xf numFmtId="0" fontId="28" fillId="0" borderId="107" xfId="0" applyFont="1" applyBorder="1" applyAlignment="1">
      <alignment horizontal="left" vertical="center" shrinkToFit="1"/>
    </xf>
    <xf numFmtId="0" fontId="28" fillId="0" borderId="69" xfId="0" applyFont="1" applyBorder="1" applyAlignment="1">
      <alignment horizontal="left" vertical="center" shrinkToFit="1"/>
    </xf>
    <xf numFmtId="0" fontId="28" fillId="0" borderId="108" xfId="0" applyFont="1" applyBorder="1" applyAlignment="1">
      <alignment horizontal="left" vertical="center" shrinkToFit="1"/>
    </xf>
    <xf numFmtId="0" fontId="5" fillId="0" borderId="128" xfId="0" applyFont="1" applyBorder="1" applyAlignment="1">
      <alignment horizontal="center" vertical="center"/>
    </xf>
    <xf numFmtId="0" fontId="5" fillId="0" borderId="0" xfId="0" applyFont="1" applyAlignment="1">
      <alignment horizontal="center" vertical="center"/>
    </xf>
    <xf numFmtId="0" fontId="5" fillId="0" borderId="130" xfId="0" applyFont="1" applyBorder="1" applyAlignment="1">
      <alignment horizontal="center" vertical="center"/>
    </xf>
    <xf numFmtId="0" fontId="61" fillId="0" borderId="111" xfId="0" applyFont="1" applyBorder="1" applyAlignment="1">
      <alignment horizontal="left" vertical="center" shrinkToFit="1"/>
    </xf>
    <xf numFmtId="0" fontId="61" fillId="0" borderId="25" xfId="0" applyFont="1" applyBorder="1" applyAlignment="1">
      <alignment horizontal="left" vertical="center" shrinkToFit="1"/>
    </xf>
    <xf numFmtId="0" fontId="61" fillId="0" borderId="112" xfId="0" applyFont="1" applyBorder="1" applyAlignment="1">
      <alignment horizontal="left" vertical="center" shrinkToFit="1"/>
    </xf>
    <xf numFmtId="0" fontId="85" fillId="5" borderId="109" xfId="0" applyFont="1" applyFill="1" applyBorder="1" applyAlignment="1">
      <alignment horizontal="left" vertical="top" wrapText="1"/>
    </xf>
    <xf numFmtId="0" fontId="85" fillId="5" borderId="28" xfId="0" applyFont="1" applyFill="1" applyBorder="1" applyAlignment="1">
      <alignment horizontal="left" vertical="top" wrapText="1"/>
    </xf>
    <xf numFmtId="0" fontId="85" fillId="5" borderId="110" xfId="0" applyFont="1" applyFill="1" applyBorder="1" applyAlignment="1">
      <alignment horizontal="left" vertical="top" wrapText="1"/>
    </xf>
    <xf numFmtId="0" fontId="85" fillId="5" borderId="128" xfId="0" applyFont="1" applyFill="1" applyBorder="1" applyAlignment="1">
      <alignment horizontal="left" vertical="top" wrapText="1"/>
    </xf>
    <xf numFmtId="0" fontId="85" fillId="5" borderId="0" xfId="0" applyFont="1" applyFill="1" applyAlignment="1">
      <alignment horizontal="left" vertical="top" wrapText="1"/>
    </xf>
    <xf numFmtId="0" fontId="85" fillId="5" borderId="130" xfId="0" applyFont="1" applyFill="1" applyBorder="1" applyAlignment="1">
      <alignment horizontal="left" vertical="top" wrapText="1"/>
    </xf>
    <xf numFmtId="0" fontId="85" fillId="5" borderId="111" xfId="0" applyFont="1" applyFill="1" applyBorder="1" applyAlignment="1">
      <alignment horizontal="left" vertical="top" wrapText="1"/>
    </xf>
    <xf numFmtId="0" fontId="85" fillId="5" borderId="25" xfId="0" applyFont="1" applyFill="1" applyBorder="1" applyAlignment="1">
      <alignment horizontal="left" vertical="top" wrapText="1"/>
    </xf>
    <xf numFmtId="0" fontId="85" fillId="5" borderId="112" xfId="0" applyFont="1" applyFill="1" applyBorder="1" applyAlignment="1">
      <alignment horizontal="left" vertical="top" wrapText="1"/>
    </xf>
    <xf numFmtId="0" fontId="13" fillId="5" borderId="28" xfId="0" applyFont="1" applyFill="1" applyBorder="1" applyAlignment="1">
      <alignment horizontal="left" vertical="top" wrapText="1"/>
    </xf>
    <xf numFmtId="0" fontId="13" fillId="5" borderId="110" xfId="0" applyFont="1" applyFill="1" applyBorder="1" applyAlignment="1">
      <alignment horizontal="left" vertical="top" wrapText="1"/>
    </xf>
    <xf numFmtId="0" fontId="13" fillId="5" borderId="0" xfId="0" applyFont="1" applyFill="1" applyAlignment="1">
      <alignment horizontal="left" vertical="top" wrapText="1"/>
    </xf>
    <xf numFmtId="0" fontId="13" fillId="5" borderId="130" xfId="0" applyFont="1" applyFill="1" applyBorder="1" applyAlignment="1">
      <alignment horizontal="left" vertical="top" wrapText="1"/>
    </xf>
    <xf numFmtId="0" fontId="13" fillId="5" borderId="25" xfId="0" applyFont="1" applyFill="1" applyBorder="1" applyAlignment="1">
      <alignment horizontal="left" vertical="top" wrapText="1"/>
    </xf>
    <xf numFmtId="0" fontId="13" fillId="5" borderId="112" xfId="0" applyFont="1" applyFill="1" applyBorder="1" applyAlignment="1">
      <alignment horizontal="left" vertical="top" wrapText="1"/>
    </xf>
    <xf numFmtId="0" fontId="13" fillId="5" borderId="107" xfId="0" applyFont="1" applyFill="1" applyBorder="1" applyAlignment="1">
      <alignment horizontal="left" vertical="top" wrapText="1"/>
    </xf>
    <xf numFmtId="0" fontId="13" fillId="5" borderId="69" xfId="0" applyFont="1" applyFill="1" applyBorder="1" applyAlignment="1">
      <alignment horizontal="left" vertical="top" wrapText="1"/>
    </xf>
    <xf numFmtId="0" fontId="13" fillId="5" borderId="108" xfId="0" applyFont="1" applyFill="1" applyBorder="1" applyAlignment="1">
      <alignment horizontal="left" vertical="top" wrapText="1"/>
    </xf>
    <xf numFmtId="0" fontId="61" fillId="0" borderId="128" xfId="0" applyFont="1" applyBorder="1" applyAlignment="1">
      <alignment horizontal="left" vertical="center" shrinkToFit="1"/>
    </xf>
    <xf numFmtId="0" fontId="61" fillId="0" borderId="0" xfId="0" applyFont="1" applyAlignment="1">
      <alignment horizontal="left" vertical="center" shrinkToFit="1"/>
    </xf>
    <xf numFmtId="0" fontId="61" fillId="0" borderId="130" xfId="0" applyFont="1" applyBorder="1" applyAlignment="1">
      <alignment horizontal="left" vertical="center" shrinkToFit="1"/>
    </xf>
    <xf numFmtId="0" fontId="13" fillId="9" borderId="128" xfId="0" applyFont="1" applyFill="1" applyBorder="1" applyAlignment="1">
      <alignment horizontal="left" vertical="top" wrapText="1"/>
    </xf>
    <xf numFmtId="0" fontId="13" fillId="9" borderId="0" xfId="0" applyFont="1" applyFill="1" applyAlignment="1">
      <alignment horizontal="left" vertical="top" wrapText="1"/>
    </xf>
    <xf numFmtId="0" fontId="88" fillId="0" borderId="0" xfId="0" applyFont="1" applyAlignment="1">
      <alignment horizontal="center" vertical="center" textRotation="255"/>
    </xf>
    <xf numFmtId="0" fontId="13" fillId="0" borderId="128" xfId="0" applyFont="1" applyBorder="1" applyAlignment="1">
      <alignment horizontal="left" vertical="top" wrapText="1"/>
    </xf>
    <xf numFmtId="0" fontId="13" fillId="0" borderId="0" xfId="0" applyFont="1" applyAlignment="1">
      <alignment horizontal="left" vertical="top" wrapText="1"/>
    </xf>
    <xf numFmtId="0" fontId="13" fillId="6" borderId="0" xfId="0" applyFont="1" applyFill="1" applyAlignment="1">
      <alignment horizontal="left" vertical="top" wrapText="1"/>
    </xf>
    <xf numFmtId="0" fontId="17" fillId="0" borderId="128" xfId="0" applyFont="1" applyBorder="1" applyAlignment="1">
      <alignment horizontal="center" vertical="center" wrapText="1"/>
    </xf>
    <xf numFmtId="0" fontId="17" fillId="0" borderId="0" xfId="0" applyFont="1" applyAlignment="1">
      <alignment horizontal="center" vertical="center"/>
    </xf>
    <xf numFmtId="0" fontId="17" fillId="0" borderId="130" xfId="0" applyFont="1" applyBorder="1" applyAlignment="1">
      <alignment horizontal="center" vertical="center"/>
    </xf>
    <xf numFmtId="0" fontId="94" fillId="0" borderId="0" xfId="0" applyFont="1" applyAlignment="1">
      <alignment horizontal="center" vertical="center"/>
    </xf>
    <xf numFmtId="0" fontId="28" fillId="5" borderId="111" xfId="0" applyFont="1" applyFill="1" applyBorder="1" applyAlignment="1">
      <alignment horizontal="left" vertical="center" wrapText="1"/>
    </xf>
    <xf numFmtId="0" fontId="28" fillId="5" borderId="25" xfId="0" applyFont="1" applyFill="1" applyBorder="1" applyAlignment="1">
      <alignment horizontal="left" vertical="center" wrapText="1"/>
    </xf>
    <xf numFmtId="0" fontId="28" fillId="5" borderId="107" xfId="0" applyFont="1" applyFill="1" applyBorder="1" applyAlignment="1">
      <alignment horizontal="left" vertical="center" wrapText="1"/>
    </xf>
    <xf numFmtId="0" fontId="28" fillId="5" borderId="69" xfId="0" applyFont="1" applyFill="1" applyBorder="1" applyAlignment="1">
      <alignment horizontal="left" vertical="center" wrapText="1"/>
    </xf>
    <xf numFmtId="0" fontId="28" fillId="5" borderId="122" xfId="0" applyFont="1" applyFill="1" applyBorder="1" applyAlignment="1">
      <alignment horizontal="left" vertical="center" wrapText="1"/>
    </xf>
    <xf numFmtId="0" fontId="28" fillId="5" borderId="39" xfId="0" applyFont="1" applyFill="1" applyBorder="1" applyAlignment="1">
      <alignment horizontal="left" vertical="center" wrapText="1"/>
    </xf>
    <xf numFmtId="0" fontId="3" fillId="0" borderId="113" xfId="0" applyFont="1" applyBorder="1" applyAlignment="1">
      <alignment horizontal="center" vertical="center" shrinkToFit="1"/>
    </xf>
    <xf numFmtId="0" fontId="3" fillId="0" borderId="116" xfId="0" applyFont="1" applyBorder="1" applyAlignment="1">
      <alignment horizontal="center" vertical="center" shrinkToFit="1"/>
    </xf>
    <xf numFmtId="0" fontId="3" fillId="0" borderId="113" xfId="0" applyFont="1" applyBorder="1" applyAlignment="1">
      <alignment horizontal="center" vertical="center"/>
    </xf>
    <xf numFmtId="0" fontId="3" fillId="0" borderId="116" xfId="0" applyFont="1" applyBorder="1" applyAlignment="1">
      <alignment horizontal="center" vertical="center"/>
    </xf>
    <xf numFmtId="0" fontId="3" fillId="0" borderId="11" xfId="0" applyFont="1" applyBorder="1" applyAlignment="1">
      <alignment horizontal="center" vertical="center"/>
    </xf>
    <xf numFmtId="0" fontId="26" fillId="5" borderId="14" xfId="0" applyFont="1" applyFill="1" applyBorder="1" applyAlignment="1">
      <alignment horizontal="center" vertical="center" shrinkToFit="1"/>
    </xf>
    <xf numFmtId="0" fontId="26" fillId="5" borderId="23" xfId="0" applyFont="1" applyFill="1" applyBorder="1" applyAlignment="1">
      <alignment horizontal="center" vertical="center" shrinkToFit="1"/>
    </xf>
    <xf numFmtId="0" fontId="3" fillId="0" borderId="0" xfId="0" applyFont="1" applyAlignment="1">
      <alignment horizontal="right" vertical="center"/>
    </xf>
    <xf numFmtId="0" fontId="26" fillId="0" borderId="23" xfId="0" applyFont="1" applyBorder="1" applyAlignment="1">
      <alignment vertical="center" shrinkToFit="1"/>
    </xf>
    <xf numFmtId="0" fontId="26" fillId="5" borderId="23" xfId="0" applyFont="1" applyFill="1" applyBorder="1" applyAlignment="1">
      <alignment horizontal="left" vertical="center" shrinkToFit="1"/>
    </xf>
    <xf numFmtId="183" fontId="28" fillId="5" borderId="190" xfId="1" applyNumberFormat="1" applyFont="1" applyFill="1" applyBorder="1" applyAlignment="1">
      <alignment horizontal="center" vertical="center" shrinkToFit="1"/>
    </xf>
    <xf numFmtId="0" fontId="29" fillId="0" borderId="117" xfId="0" applyFont="1" applyBorder="1" applyAlignment="1">
      <alignment horizontal="center" vertical="center" shrinkToFit="1"/>
    </xf>
    <xf numFmtId="0" fontId="28" fillId="5" borderId="30" xfId="0" applyFont="1" applyFill="1" applyBorder="1" applyAlignment="1">
      <alignment horizontal="left" vertical="center" wrapText="1"/>
    </xf>
    <xf numFmtId="0" fontId="28" fillId="5" borderId="26" xfId="0" applyFont="1" applyFill="1" applyBorder="1" applyAlignment="1">
      <alignment horizontal="left" vertical="center" wrapText="1"/>
    </xf>
    <xf numFmtId="0" fontId="28" fillId="5" borderId="50" xfId="0" applyFont="1" applyFill="1" applyBorder="1" applyAlignment="1">
      <alignment horizontal="left" vertical="center" wrapText="1"/>
    </xf>
    <xf numFmtId="0" fontId="8" fillId="0" borderId="0" xfId="0" applyFont="1" applyAlignment="1">
      <alignment horizontal="center" vertical="center"/>
    </xf>
    <xf numFmtId="0" fontId="26" fillId="5" borderId="15" xfId="0" applyFont="1" applyFill="1" applyBorder="1" applyAlignment="1">
      <alignment horizontal="center" vertical="center" shrinkToFit="1"/>
    </xf>
    <xf numFmtId="183" fontId="28" fillId="5" borderId="38" xfId="1" applyNumberFormat="1" applyFont="1" applyFill="1" applyBorder="1" applyAlignment="1">
      <alignment horizontal="center" vertical="center" shrinkToFit="1"/>
    </xf>
    <xf numFmtId="0" fontId="0" fillId="0" borderId="11" xfId="0" applyBorder="1" applyAlignment="1">
      <alignment horizontal="center" vertical="center" shrinkToFit="1"/>
    </xf>
    <xf numFmtId="0" fontId="62" fillId="5" borderId="39" xfId="0" applyFont="1" applyFill="1" applyBorder="1" applyAlignment="1">
      <alignment horizontal="center" vertical="center" shrinkToFit="1"/>
    </xf>
    <xf numFmtId="0" fontId="64" fillId="5" borderId="102" xfId="0" applyFont="1" applyFill="1" applyBorder="1" applyAlignment="1">
      <alignment horizontal="left" vertical="top" wrapText="1"/>
    </xf>
    <xf numFmtId="0" fontId="64" fillId="5" borderId="113" xfId="0" applyFont="1" applyFill="1" applyBorder="1" applyAlignment="1">
      <alignment horizontal="left" vertical="top" wrapText="1"/>
    </xf>
    <xf numFmtId="0" fontId="64" fillId="5" borderId="114" xfId="0" applyFont="1" applyFill="1" applyBorder="1" applyAlignment="1">
      <alignment horizontal="left" vertical="top" wrapText="1"/>
    </xf>
    <xf numFmtId="0" fontId="64" fillId="5" borderId="100" xfId="0" applyFont="1" applyFill="1" applyBorder="1" applyAlignment="1">
      <alignment horizontal="left" vertical="top" wrapText="1"/>
    </xf>
    <xf numFmtId="0" fontId="64" fillId="5" borderId="115" xfId="0" applyFont="1" applyFill="1" applyBorder="1" applyAlignment="1">
      <alignment horizontal="left" vertical="top" wrapText="1"/>
    </xf>
    <xf numFmtId="0" fontId="64" fillId="5" borderId="101" xfId="0" applyFont="1" applyFill="1" applyBorder="1" applyAlignment="1">
      <alignment horizontal="left" vertical="top" wrapText="1"/>
    </xf>
    <xf numFmtId="0" fontId="64" fillId="5" borderId="103" xfId="0" applyFont="1" applyFill="1" applyBorder="1" applyAlignment="1">
      <alignment horizontal="left" vertical="top" wrapText="1"/>
    </xf>
    <xf numFmtId="0" fontId="64" fillId="5" borderId="116" xfId="0" applyFont="1" applyFill="1" applyBorder="1" applyAlignment="1">
      <alignment horizontal="left" vertical="top" wrapText="1"/>
    </xf>
    <xf numFmtId="0" fontId="64" fillId="5" borderId="117" xfId="0" applyFont="1" applyFill="1" applyBorder="1" applyAlignment="1">
      <alignment horizontal="left" vertical="top" wrapText="1"/>
    </xf>
    <xf numFmtId="0" fontId="64" fillId="5" borderId="41" xfId="0" applyFont="1" applyFill="1" applyBorder="1" applyAlignment="1">
      <alignment horizontal="left" vertical="top" wrapText="1"/>
    </xf>
    <xf numFmtId="0" fontId="64" fillId="5" borderId="52" xfId="0" applyFont="1" applyFill="1" applyBorder="1" applyAlignment="1">
      <alignment horizontal="left" vertical="top" wrapText="1"/>
    </xf>
    <xf numFmtId="0" fontId="64" fillId="5" borderId="29" xfId="0" applyFont="1" applyFill="1" applyBorder="1" applyAlignment="1">
      <alignment horizontal="left" vertical="top" wrapText="1"/>
    </xf>
    <xf numFmtId="0" fontId="64" fillId="5" borderId="51" xfId="0" applyFont="1" applyFill="1" applyBorder="1" applyAlignment="1">
      <alignment horizontal="left" vertical="top" wrapText="1"/>
    </xf>
    <xf numFmtId="0" fontId="64" fillId="5" borderId="69" xfId="0" applyFont="1" applyFill="1" applyBorder="1" applyAlignment="1">
      <alignment horizontal="left" vertical="top" wrapText="1"/>
    </xf>
    <xf numFmtId="0" fontId="64" fillId="5" borderId="50" xfId="0" applyFont="1" applyFill="1" applyBorder="1" applyAlignment="1">
      <alignment horizontal="left" vertical="top" wrapText="1"/>
    </xf>
    <xf numFmtId="0" fontId="64" fillId="5" borderId="37" xfId="0" applyFont="1" applyFill="1" applyBorder="1" applyAlignment="1">
      <alignment horizontal="left" vertical="top" wrapText="1"/>
    </xf>
    <xf numFmtId="0" fontId="64" fillId="5" borderId="39" xfId="0" applyFont="1" applyFill="1" applyBorder="1" applyAlignment="1">
      <alignment horizontal="left" vertical="top" wrapText="1"/>
    </xf>
    <xf numFmtId="0" fontId="64" fillId="5" borderId="30" xfId="0" applyFont="1" applyFill="1" applyBorder="1" applyAlignment="1">
      <alignment horizontal="left" vertical="top" wrapText="1"/>
    </xf>
    <xf numFmtId="0" fontId="62" fillId="0" borderId="0" xfId="0" applyFont="1" applyAlignment="1">
      <alignment horizontal="center" vertical="center"/>
    </xf>
    <xf numFmtId="0" fontId="62" fillId="0" borderId="0" xfId="0" applyFont="1" applyAlignment="1">
      <alignment horizontal="right" vertical="center"/>
    </xf>
    <xf numFmtId="0" fontId="62" fillId="5" borderId="69" xfId="0" applyFont="1" applyFill="1" applyBorder="1" applyAlignment="1">
      <alignment vertical="center" shrinkToFit="1"/>
    </xf>
    <xf numFmtId="0" fontId="62" fillId="5" borderId="50" xfId="0" applyFont="1" applyFill="1" applyBorder="1" applyAlignment="1">
      <alignment vertical="center" shrinkToFit="1"/>
    </xf>
    <xf numFmtId="0" fontId="62" fillId="5" borderId="16" xfId="0" applyFont="1" applyFill="1" applyBorder="1" applyAlignment="1">
      <alignment horizontal="center" vertical="center"/>
    </xf>
    <xf numFmtId="0" fontId="62" fillId="5" borderId="0" xfId="0" applyFont="1" applyFill="1" applyAlignment="1">
      <alignment horizontal="center" vertical="center"/>
    </xf>
    <xf numFmtId="0" fontId="62" fillId="5" borderId="17" xfId="0" applyFont="1" applyFill="1" applyBorder="1" applyAlignment="1">
      <alignment horizontal="center" vertical="center"/>
    </xf>
    <xf numFmtId="0" fontId="62" fillId="5" borderId="0" xfId="0" applyFont="1" applyFill="1" applyAlignment="1">
      <alignment vertical="top" wrapText="1"/>
    </xf>
    <xf numFmtId="0" fontId="62" fillId="5" borderId="23" xfId="0" applyFont="1" applyFill="1" applyBorder="1" applyAlignment="1">
      <alignment vertical="top" wrapText="1"/>
    </xf>
    <xf numFmtId="0" fontId="62" fillId="0" borderId="23" xfId="0" applyFont="1" applyBorder="1" applyAlignment="1">
      <alignment horizontal="right" vertical="center"/>
    </xf>
    <xf numFmtId="0" fontId="62" fillId="0" borderId="18" xfId="0" applyFont="1" applyBorder="1" applyAlignment="1">
      <alignment horizontal="center" vertical="center"/>
    </xf>
    <xf numFmtId="0" fontId="62" fillId="0" borderId="35" xfId="0" applyFont="1" applyBorder="1" applyAlignment="1">
      <alignment horizontal="center" vertical="center"/>
    </xf>
    <xf numFmtId="0" fontId="62" fillId="0" borderId="19" xfId="0" applyFont="1" applyBorder="1" applyAlignment="1">
      <alignment horizontal="center" vertical="center"/>
    </xf>
    <xf numFmtId="0" fontId="72" fillId="0" borderId="0" xfId="0" applyFont="1" applyAlignment="1">
      <alignment horizontal="center" vertical="center" shrinkToFit="1"/>
    </xf>
    <xf numFmtId="49" fontId="115" fillId="15" borderId="128" xfId="0" applyNumberFormat="1" applyFont="1" applyFill="1" applyBorder="1" applyAlignment="1">
      <alignment horizontal="center" vertical="center"/>
    </xf>
    <xf numFmtId="49" fontId="115" fillId="15" borderId="0" xfId="0" applyNumberFormat="1" applyFont="1" applyFill="1" applyAlignment="1">
      <alignment horizontal="center" vertical="center"/>
    </xf>
    <xf numFmtId="49" fontId="115" fillId="15" borderId="130" xfId="0" applyNumberFormat="1" applyFont="1" applyFill="1" applyBorder="1" applyAlignment="1">
      <alignment horizontal="center" vertical="center"/>
    </xf>
    <xf numFmtId="0" fontId="17" fillId="0" borderId="160" xfId="0" applyFont="1" applyBorder="1" applyAlignment="1">
      <alignment horizontal="left" vertical="center" wrapText="1"/>
    </xf>
    <xf numFmtId="0" fontId="17" fillId="0" borderId="161" xfId="0" applyFont="1" applyBorder="1" applyAlignment="1">
      <alignment horizontal="left" vertical="center"/>
    </xf>
    <xf numFmtId="0" fontId="17" fillId="0" borderId="162" xfId="0" applyFont="1" applyBorder="1" applyAlignment="1">
      <alignment horizontal="left" vertical="center"/>
    </xf>
    <xf numFmtId="0" fontId="37" fillId="0" borderId="0" xfId="0" applyFont="1" applyAlignment="1">
      <alignment horizontal="center" vertical="center" shrinkToFit="1"/>
    </xf>
    <xf numFmtId="0" fontId="17" fillId="0" borderId="128" xfId="0" applyFont="1" applyBorder="1" applyAlignment="1">
      <alignment horizontal="left" vertical="center" shrinkToFit="1"/>
    </xf>
    <xf numFmtId="0" fontId="17" fillId="0" borderId="0" xfId="0" applyFont="1" applyAlignment="1">
      <alignment horizontal="left" vertical="center" shrinkToFit="1"/>
    </xf>
    <xf numFmtId="0" fontId="17" fillId="14" borderId="25" xfId="0" applyFont="1" applyFill="1" applyBorder="1" applyAlignment="1" applyProtection="1">
      <alignment horizontal="left" vertical="center" shrinkToFit="1"/>
      <protection locked="0"/>
    </xf>
    <xf numFmtId="0" fontId="37" fillId="0" borderId="0" xfId="0" applyFont="1" applyAlignment="1">
      <alignment horizontal="center" vertical="center"/>
    </xf>
    <xf numFmtId="0" fontId="17" fillId="0" borderId="0" xfId="0" applyFont="1" applyAlignment="1">
      <alignment horizontal="left" vertical="center"/>
    </xf>
    <xf numFmtId="0" fontId="13" fillId="14" borderId="0" xfId="0" applyFont="1" applyFill="1" applyAlignment="1">
      <alignment horizontal="left" vertical="center" wrapText="1"/>
    </xf>
    <xf numFmtId="0" fontId="17" fillId="0" borderId="0" xfId="0" applyFont="1" applyAlignment="1">
      <alignment horizontal="left" vertical="top" wrapText="1"/>
    </xf>
    <xf numFmtId="0" fontId="17" fillId="14" borderId="0" xfId="0" applyFont="1" applyFill="1">
      <alignment vertical="center"/>
    </xf>
    <xf numFmtId="0" fontId="58" fillId="0" borderId="0" xfId="0" applyFont="1" applyAlignment="1">
      <alignment horizontal="center" vertical="center" wrapText="1"/>
    </xf>
    <xf numFmtId="0" fontId="13" fillId="14" borderId="0" xfId="0" applyFont="1" applyFill="1" applyAlignment="1">
      <alignment vertical="center" wrapText="1"/>
    </xf>
    <xf numFmtId="0" fontId="14" fillId="0" borderId="166" xfId="0" applyFont="1" applyBorder="1" applyAlignment="1">
      <alignment horizontal="distributed" vertical="center"/>
    </xf>
    <xf numFmtId="0" fontId="14" fillId="0" borderId="0" xfId="0" applyFont="1" applyAlignment="1">
      <alignment horizontal="distributed" vertical="center"/>
    </xf>
    <xf numFmtId="0" fontId="14" fillId="0" borderId="130" xfId="0" applyFont="1" applyBorder="1" applyAlignment="1">
      <alignment horizontal="distributed" vertical="center"/>
    </xf>
    <xf numFmtId="0" fontId="14" fillId="0" borderId="107" xfId="0" applyFont="1" applyBorder="1" applyAlignment="1">
      <alignment horizontal="center" vertical="center"/>
    </xf>
    <xf numFmtId="0" fontId="14" fillId="0" borderId="108" xfId="0" applyFont="1" applyBorder="1" applyAlignment="1">
      <alignment horizontal="center" vertical="center"/>
    </xf>
    <xf numFmtId="0" fontId="77" fillId="0" borderId="109" xfId="0" applyFont="1" applyBorder="1" applyAlignment="1">
      <alignment horizontal="center" vertical="center"/>
    </xf>
    <xf numFmtId="0" fontId="77" fillId="0" borderId="28" xfId="0" applyFont="1" applyBorder="1" applyAlignment="1">
      <alignment horizontal="center" vertical="center"/>
    </xf>
    <xf numFmtId="0" fontId="77" fillId="0" borderId="110" xfId="0" applyFont="1" applyBorder="1" applyAlignment="1">
      <alignment horizontal="center" vertical="center"/>
    </xf>
    <xf numFmtId="0" fontId="77" fillId="0" borderId="111" xfId="0" applyFont="1" applyBorder="1" applyAlignment="1">
      <alignment horizontal="center" vertical="center"/>
    </xf>
    <xf numFmtId="0" fontId="77" fillId="0" borderId="25" xfId="0" applyFont="1" applyBorder="1" applyAlignment="1">
      <alignment horizontal="center" vertical="center"/>
    </xf>
    <xf numFmtId="0" fontId="77" fillId="0" borderId="112" xfId="0" applyFont="1" applyBorder="1" applyAlignment="1">
      <alignment horizontal="center" vertical="center"/>
    </xf>
    <xf numFmtId="0" fontId="14" fillId="12" borderId="107" xfId="0" applyFont="1" applyFill="1" applyBorder="1" applyAlignment="1">
      <alignment horizontal="center" vertical="center"/>
    </xf>
    <xf numFmtId="0" fontId="14" fillId="12" borderId="69" xfId="0" applyFont="1" applyFill="1" applyBorder="1" applyAlignment="1">
      <alignment horizontal="center" vertical="center"/>
    </xf>
    <xf numFmtId="0" fontId="14" fillId="12" borderId="108" xfId="0" applyFont="1" applyFill="1" applyBorder="1" applyAlignment="1">
      <alignment horizontal="center" vertical="center"/>
    </xf>
    <xf numFmtId="0" fontId="76" fillId="0" borderId="109" xfId="0" applyFont="1" applyBorder="1" applyAlignment="1">
      <alignment horizontal="center" vertical="center"/>
    </xf>
    <xf numFmtId="0" fontId="76" fillId="0" borderId="28" xfId="0" applyFont="1" applyBorder="1" applyAlignment="1">
      <alignment horizontal="center" vertical="center"/>
    </xf>
    <xf numFmtId="0" fontId="76" fillId="0" borderId="110" xfId="0" applyFont="1" applyBorder="1" applyAlignment="1">
      <alignment horizontal="center" vertical="center"/>
    </xf>
    <xf numFmtId="0" fontId="76" fillId="0" borderId="111" xfId="0" applyFont="1" applyBorder="1" applyAlignment="1">
      <alignment horizontal="center" vertical="center"/>
    </xf>
    <xf numFmtId="0" fontId="76" fillId="0" borderId="25" xfId="0" applyFont="1" applyBorder="1" applyAlignment="1">
      <alignment horizontal="center" vertical="center"/>
    </xf>
    <xf numFmtId="0" fontId="76" fillId="0" borderId="112" xfId="0" applyFont="1" applyBorder="1" applyAlignment="1">
      <alignment horizontal="center" vertical="center"/>
    </xf>
    <xf numFmtId="0" fontId="14" fillId="12" borderId="0" xfId="0" applyFont="1" applyFill="1" applyAlignment="1">
      <alignment horizontal="distributed" vertical="center"/>
    </xf>
    <xf numFmtId="0" fontId="14" fillId="12" borderId="130" xfId="0" applyFont="1" applyFill="1" applyBorder="1" applyAlignment="1">
      <alignment horizontal="distributed" vertical="center"/>
    </xf>
    <xf numFmtId="0" fontId="75" fillId="0" borderId="10" xfId="0" applyFont="1" applyBorder="1" applyAlignment="1">
      <alignment horizontal="left" vertical="center" wrapText="1"/>
    </xf>
    <xf numFmtId="0" fontId="75" fillId="0" borderId="18" xfId="0" applyFont="1" applyBorder="1" applyAlignment="1">
      <alignment horizontal="center" vertical="center" wrapText="1"/>
    </xf>
    <xf numFmtId="0" fontId="75" fillId="0" borderId="35" xfId="0" applyFont="1" applyBorder="1" applyAlignment="1">
      <alignment horizontal="center" vertical="center" wrapText="1"/>
    </xf>
    <xf numFmtId="0" fontId="75" fillId="0" borderId="18" xfId="0" applyFont="1" applyBorder="1" applyAlignment="1">
      <alignment horizontal="left" vertical="center" wrapText="1"/>
    </xf>
    <xf numFmtId="0" fontId="75" fillId="0" borderId="35" xfId="0" applyFont="1" applyBorder="1" applyAlignment="1">
      <alignment horizontal="left" vertical="center" wrapText="1"/>
    </xf>
    <xf numFmtId="0" fontId="75" fillId="0" borderId="19" xfId="0" applyFont="1" applyBorder="1" applyAlignment="1">
      <alignment horizontal="left" vertical="center" wrapText="1"/>
    </xf>
    <xf numFmtId="0" fontId="99" fillId="0" borderId="0" xfId="17" applyAlignment="1">
      <alignment horizontal="left" vertical="top" wrapText="1"/>
    </xf>
    <xf numFmtId="0" fontId="3" fillId="0" borderId="0" xfId="0" applyFont="1" applyAlignment="1">
      <alignment horizontal="left" vertical="center" shrinkToFit="1"/>
    </xf>
    <xf numFmtId="0" fontId="26" fillId="5" borderId="40" xfId="0" applyFont="1" applyFill="1" applyBorder="1">
      <alignment vertical="center"/>
    </xf>
    <xf numFmtId="0" fontId="26" fillId="5" borderId="11" xfId="0" applyFont="1" applyFill="1" applyBorder="1">
      <alignment vertical="center"/>
    </xf>
    <xf numFmtId="0" fontId="26" fillId="5" borderId="20" xfId="0" applyFont="1" applyFill="1" applyBorder="1">
      <alignment vertical="center"/>
    </xf>
    <xf numFmtId="0" fontId="26" fillId="0" borderId="52" xfId="0" applyFont="1" applyBorder="1" applyAlignment="1">
      <alignment vertical="center" shrinkToFit="1"/>
    </xf>
    <xf numFmtId="0" fontId="26" fillId="0" borderId="29" xfId="0" applyFont="1" applyBorder="1" applyAlignment="1">
      <alignment vertical="center" shrinkToFit="1"/>
    </xf>
    <xf numFmtId="0" fontId="26" fillId="0" borderId="21" xfId="0" applyFont="1" applyBorder="1" applyAlignment="1">
      <alignment vertical="center" shrinkToFit="1"/>
    </xf>
    <xf numFmtId="0" fontId="26" fillId="0" borderId="39" xfId="0" applyFont="1" applyBorder="1" applyAlignment="1">
      <alignment vertical="center" shrinkToFit="1"/>
    </xf>
    <xf numFmtId="0" fontId="26" fillId="0" borderId="30" xfId="0" applyFont="1" applyBorder="1" applyAlignment="1">
      <alignment vertical="center" shrinkToFit="1"/>
    </xf>
    <xf numFmtId="0" fontId="26" fillId="0" borderId="34" xfId="0" applyFont="1" applyBorder="1">
      <alignment vertical="center"/>
    </xf>
    <xf numFmtId="0" fontId="26" fillId="0" borderId="11" xfId="0" applyFont="1" applyBorder="1" applyAlignment="1">
      <alignment vertical="center" wrapText="1"/>
    </xf>
    <xf numFmtId="0" fontId="26" fillId="0" borderId="10" xfId="0" applyFont="1" applyBorder="1" applyAlignment="1">
      <alignment vertical="center" wrapText="1"/>
    </xf>
    <xf numFmtId="0" fontId="26" fillId="0" borderId="20" xfId="0" applyFont="1" applyBorder="1" applyAlignment="1">
      <alignment vertical="center" shrinkToFit="1"/>
    </xf>
    <xf numFmtId="0" fontId="34" fillId="0" borderId="0" xfId="0" applyFont="1" applyAlignment="1">
      <alignment horizontal="center" vertical="center"/>
    </xf>
    <xf numFmtId="177" fontId="26" fillId="5" borderId="0" xfId="0" applyNumberFormat="1" applyFont="1" applyFill="1" applyAlignment="1">
      <alignment horizontal="right" vertical="center"/>
    </xf>
    <xf numFmtId="185" fontId="34" fillId="0" borderId="0" xfId="0" applyNumberFormat="1" applyFont="1" applyAlignment="1">
      <alignment horizontal="center" vertical="center"/>
    </xf>
    <xf numFmtId="0" fontId="3" fillId="0" borderId="0" xfId="0" applyFont="1" applyAlignment="1">
      <alignment horizontal="center" vertical="center" wrapText="1"/>
    </xf>
    <xf numFmtId="0" fontId="10" fillId="0" borderId="11" xfId="0" applyFont="1" applyBorder="1" applyAlignment="1">
      <alignment horizontal="right" vertical="center" wrapText="1"/>
    </xf>
    <xf numFmtId="0" fontId="10" fillId="0" borderId="20" xfId="0" applyFont="1" applyBorder="1" applyAlignment="1">
      <alignment horizontal="right" vertical="center"/>
    </xf>
    <xf numFmtId="0" fontId="26" fillId="0" borderId="37" xfId="0" applyFont="1" applyBorder="1" applyAlignment="1">
      <alignment vertical="center" shrinkToFit="1"/>
    </xf>
    <xf numFmtId="0" fontId="3" fillId="0" borderId="39" xfId="0" applyFont="1" applyBorder="1" applyAlignment="1">
      <alignment horizontal="right" vertical="center"/>
    </xf>
    <xf numFmtId="0" fontId="3" fillId="0" borderId="30" xfId="0" applyFont="1" applyBorder="1" applyAlignment="1">
      <alignment horizontal="right" vertical="center"/>
    </xf>
    <xf numFmtId="0" fontId="26" fillId="5" borderId="10" xfId="0" applyFont="1" applyFill="1" applyBorder="1" applyAlignment="1">
      <alignment vertical="center" shrinkToFit="1"/>
    </xf>
    <xf numFmtId="0" fontId="26" fillId="0" borderId="36" xfId="0" applyFont="1" applyBorder="1" applyAlignment="1">
      <alignment vertical="center" shrinkToFit="1"/>
    </xf>
    <xf numFmtId="187" fontId="26" fillId="0" borderId="10" xfId="0" applyNumberFormat="1" applyFont="1" applyBorder="1" applyAlignment="1">
      <alignment horizontal="right" vertical="center" shrinkToFit="1"/>
    </xf>
    <xf numFmtId="188" fontId="26" fillId="5" borderId="10" xfId="0" applyNumberFormat="1" applyFont="1" applyFill="1" applyBorder="1" applyAlignment="1">
      <alignment horizontal="right" vertical="center" shrinkToFit="1"/>
    </xf>
    <xf numFmtId="0" fontId="26" fillId="0" borderId="40" xfId="0" applyFont="1" applyBorder="1" applyAlignment="1">
      <alignment vertical="center" shrinkToFit="1"/>
    </xf>
    <xf numFmtId="186" fontId="26" fillId="0" borderId="18" xfId="0" applyNumberFormat="1" applyFont="1" applyBorder="1" applyAlignment="1">
      <alignment horizontal="left" vertical="center" shrinkToFit="1"/>
    </xf>
    <xf numFmtId="186" fontId="26" fillId="0" borderId="35" xfId="0" applyNumberFormat="1" applyFont="1" applyBorder="1" applyAlignment="1">
      <alignment horizontal="left" vertical="center" shrinkToFit="1"/>
    </xf>
    <xf numFmtId="186" fontId="26" fillId="0" borderId="19" xfId="0" applyNumberFormat="1" applyFont="1" applyBorder="1" applyAlignment="1">
      <alignment horizontal="left" vertical="center" shrinkToFit="1"/>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35" xfId="0" applyFont="1" applyBorder="1" applyAlignment="1">
      <alignment horizontal="left" vertical="center"/>
    </xf>
    <xf numFmtId="0" fontId="0" fillId="0" borderId="2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xf>
    <xf numFmtId="0" fontId="0" fillId="0" borderId="15" xfId="0" applyBorder="1" applyAlignment="1">
      <alignment horizontal="center" vertical="center"/>
    </xf>
    <xf numFmtId="0" fontId="26" fillId="0" borderId="10" xfId="0" applyFont="1" applyBorder="1">
      <alignment vertical="center"/>
    </xf>
    <xf numFmtId="0" fontId="29" fillId="0" borderId="10" xfId="0" applyFont="1" applyBorder="1">
      <alignment vertical="center"/>
    </xf>
    <xf numFmtId="0" fontId="0" fillId="0" borderId="0" xfId="0" applyAlignment="1">
      <alignment horizontal="center" vertical="center"/>
    </xf>
    <xf numFmtId="0" fontId="25" fillId="0" borderId="0" xfId="0" applyFont="1" applyAlignment="1">
      <alignment horizontal="center" vertical="center"/>
    </xf>
    <xf numFmtId="0" fontId="0" fillId="0" borderId="0" xfId="0">
      <alignment vertical="center"/>
    </xf>
    <xf numFmtId="0" fontId="0" fillId="0" borderId="10" xfId="0" applyBorder="1" applyAlignment="1">
      <alignment horizontal="center" vertical="center"/>
    </xf>
    <xf numFmtId="0" fontId="26" fillId="0" borderId="18" xfId="0" applyFont="1" applyBorder="1">
      <alignment vertical="center"/>
    </xf>
    <xf numFmtId="0" fontId="26" fillId="0" borderId="35" xfId="0" applyFont="1" applyBorder="1">
      <alignment vertical="center"/>
    </xf>
    <xf numFmtId="0" fontId="26" fillId="0" borderId="19" xfId="0" applyFont="1" applyBorder="1">
      <alignment vertical="center"/>
    </xf>
    <xf numFmtId="177" fontId="26" fillId="5" borderId="0" xfId="0" applyNumberFormat="1" applyFont="1" applyFill="1" applyAlignment="1">
      <alignment horizontal="right" vertical="center" shrinkToFit="1"/>
    </xf>
    <xf numFmtId="0" fontId="3" fillId="0" borderId="0" xfId="0" applyFont="1" applyAlignment="1">
      <alignment horizontal="left" vertical="center" wrapText="1"/>
    </xf>
    <xf numFmtId="0" fontId="29" fillId="0" borderId="18" xfId="0" applyFont="1" applyBorder="1">
      <alignment vertical="center"/>
    </xf>
    <xf numFmtId="0" fontId="26" fillId="5" borderId="0" xfId="0" applyFont="1" applyFill="1" applyAlignment="1">
      <alignment horizontal="right" vertical="center" shrinkToFit="1"/>
    </xf>
    <xf numFmtId="0" fontId="29" fillId="5" borderId="0" xfId="0" applyFont="1" applyFill="1" applyAlignment="1">
      <alignment horizontal="right" vertical="center" shrinkToFit="1"/>
    </xf>
    <xf numFmtId="220" fontId="26" fillId="5" borderId="0" xfId="0" applyNumberFormat="1" applyFont="1" applyFill="1" applyAlignment="1">
      <alignment horizontal="right" vertical="center" shrinkToFit="1"/>
    </xf>
    <xf numFmtId="220" fontId="29" fillId="5" borderId="0" xfId="0" applyNumberFormat="1" applyFont="1" applyFill="1" applyAlignment="1">
      <alignment horizontal="right" vertical="center" shrinkToFit="1"/>
    </xf>
    <xf numFmtId="208" fontId="26" fillId="5" borderId="0" xfId="5" applyNumberFormat="1" applyFont="1" applyFill="1" applyAlignment="1">
      <alignment horizontal="right" vertical="center" shrinkToFit="1"/>
    </xf>
    <xf numFmtId="0" fontId="29" fillId="0" borderId="0" xfId="0" applyFont="1" applyAlignment="1">
      <alignment horizontal="right" vertical="center" shrinkToFit="1"/>
    </xf>
    <xf numFmtId="213" fontId="26" fillId="5" borderId="0" xfId="0" applyNumberFormat="1" applyFont="1" applyFill="1" applyAlignment="1">
      <alignment horizontal="right" vertical="center" shrinkToFit="1"/>
    </xf>
    <xf numFmtId="0" fontId="5" fillId="0" borderId="22" xfId="0" applyFont="1" applyBorder="1" applyAlignment="1">
      <alignment vertical="top"/>
    </xf>
    <xf numFmtId="0" fontId="5" fillId="0" borderId="13" xfId="0" applyFont="1" applyBorder="1" applyAlignment="1">
      <alignment vertical="top"/>
    </xf>
    <xf numFmtId="177" fontId="26" fillId="5" borderId="23" xfId="0" applyNumberFormat="1" applyFont="1" applyFill="1" applyBorder="1" applyAlignment="1">
      <alignment horizontal="center" vertical="center"/>
    </xf>
    <xf numFmtId="0" fontId="26" fillId="5" borderId="49" xfId="0" applyFont="1" applyFill="1" applyBorder="1" applyAlignment="1">
      <alignment horizontal="center" vertical="center" shrinkToFit="1"/>
    </xf>
    <xf numFmtId="0" fontId="26" fillId="5" borderId="21" xfId="0" applyFont="1" applyFill="1" applyBorder="1" applyAlignment="1">
      <alignment horizontal="center" vertical="center" shrinkToFit="1"/>
    </xf>
    <xf numFmtId="0" fontId="5" fillId="0" borderId="13" xfId="0" applyFont="1" applyBorder="1">
      <alignment vertical="center"/>
    </xf>
    <xf numFmtId="0" fontId="5" fillId="0" borderId="34" xfId="0" applyFont="1" applyBorder="1">
      <alignment vertical="center"/>
    </xf>
    <xf numFmtId="0" fontId="26" fillId="0" borderId="15" xfId="0" applyFont="1" applyBorder="1" applyAlignment="1">
      <alignment horizontal="left" vertical="top" wrapText="1"/>
    </xf>
    <xf numFmtId="0" fontId="26" fillId="0" borderId="11" xfId="0" applyFont="1" applyBorder="1" applyAlignment="1">
      <alignment horizontal="left" vertical="top" wrapText="1"/>
    </xf>
    <xf numFmtId="0" fontId="26" fillId="0" borderId="19" xfId="0" applyFont="1" applyBorder="1" applyAlignment="1">
      <alignment horizontal="left" vertical="top" wrapText="1"/>
    </xf>
    <xf numFmtId="0" fontId="26" fillId="0" borderId="10" xfId="0" applyFont="1" applyBorder="1" applyAlignment="1">
      <alignment horizontal="left" vertical="top" wrapText="1"/>
    </xf>
    <xf numFmtId="0" fontId="5" fillId="0" borderId="22" xfId="0" applyFont="1" applyBorder="1">
      <alignment vertical="center"/>
    </xf>
    <xf numFmtId="0" fontId="29" fillId="0" borderId="0" xfId="0" applyFont="1" applyAlignment="1">
      <alignment vertical="center" shrinkToFit="1"/>
    </xf>
    <xf numFmtId="0" fontId="29" fillId="0" borderId="17" xfId="0" applyFont="1" applyBorder="1" applyAlignment="1">
      <alignment vertical="center" shrinkToFit="1"/>
    </xf>
    <xf numFmtId="0" fontId="26" fillId="5" borderId="0" xfId="0" applyFont="1" applyFill="1" applyAlignment="1">
      <alignment vertical="top" shrinkToFit="1"/>
    </xf>
    <xf numFmtId="0" fontId="29" fillId="5" borderId="0" xfId="0" applyFont="1" applyFill="1" applyAlignment="1">
      <alignment vertical="center" shrinkToFit="1"/>
    </xf>
    <xf numFmtId="0" fontId="29" fillId="5" borderId="17" xfId="0" applyFont="1" applyFill="1" applyBorder="1" applyAlignment="1">
      <alignment vertical="center" shrinkToFit="1"/>
    </xf>
    <xf numFmtId="192" fontId="3" fillId="0" borderId="0" xfId="0" applyNumberFormat="1" applyFont="1" applyAlignment="1">
      <alignment horizontal="left" vertical="center" shrinkToFit="1"/>
    </xf>
    <xf numFmtId="0" fontId="0" fillId="0" borderId="0" xfId="0" applyAlignment="1">
      <alignment vertical="center" shrinkToFit="1"/>
    </xf>
    <xf numFmtId="0" fontId="26" fillId="5" borderId="0" xfId="0" quotePrefix="1" applyFont="1" applyFill="1" applyAlignment="1">
      <alignment vertical="top" shrinkToFit="1"/>
    </xf>
    <xf numFmtId="176" fontId="26" fillId="0" borderId="23" xfId="0" applyNumberFormat="1" applyFont="1" applyBorder="1" applyAlignment="1">
      <alignment horizontal="center" vertical="center"/>
    </xf>
    <xf numFmtId="0" fontId="3" fillId="0" borderId="0" xfId="0" applyFont="1">
      <alignment vertical="center"/>
    </xf>
    <xf numFmtId="0" fontId="3" fillId="0" borderId="23" xfId="0" applyFont="1" applyBorder="1">
      <alignment vertical="center"/>
    </xf>
    <xf numFmtId="0" fontId="3" fillId="0" borderId="0" xfId="0" applyFont="1" applyAlignment="1">
      <alignment vertical="top" wrapText="1"/>
    </xf>
    <xf numFmtId="0" fontId="26" fillId="5" borderId="25" xfId="0" applyFont="1" applyFill="1" applyBorder="1" applyAlignment="1">
      <alignment horizontal="left" vertical="center" shrinkToFit="1"/>
    </xf>
    <xf numFmtId="178" fontId="26" fillId="5" borderId="0" xfId="0" applyNumberFormat="1" applyFont="1" applyFill="1" applyAlignment="1">
      <alignment vertical="center" shrinkToFit="1"/>
    </xf>
    <xf numFmtId="0" fontId="26" fillId="5" borderId="23" xfId="0" applyFont="1" applyFill="1" applyBorder="1">
      <alignment vertical="center"/>
    </xf>
    <xf numFmtId="0" fontId="26" fillId="5" borderId="15" xfId="0" applyFont="1" applyFill="1" applyBorder="1">
      <alignment vertical="center"/>
    </xf>
    <xf numFmtId="0" fontId="3" fillId="0" borderId="17" xfId="0" applyFont="1" applyBorder="1">
      <alignment vertical="center"/>
    </xf>
    <xf numFmtId="0" fontId="26" fillId="5" borderId="25" xfId="0" applyFont="1" applyFill="1" applyBorder="1" applyAlignment="1">
      <alignment vertical="top" wrapText="1"/>
    </xf>
    <xf numFmtId="0" fontId="26" fillId="5" borderId="26" xfId="0" applyFont="1" applyFill="1" applyBorder="1" applyAlignment="1">
      <alignment vertical="top" wrapText="1"/>
    </xf>
    <xf numFmtId="0" fontId="26" fillId="0" borderId="22" xfId="0" applyFont="1" applyBorder="1" applyAlignment="1">
      <alignment vertical="center" wrapText="1"/>
    </xf>
    <xf numFmtId="0" fontId="26" fillId="0" borderId="13" xfId="0" applyFont="1" applyBorder="1" applyAlignment="1">
      <alignment vertical="center" wrapText="1"/>
    </xf>
    <xf numFmtId="0" fontId="26" fillId="0" borderId="25" xfId="0" applyFont="1" applyBorder="1" applyAlignment="1">
      <alignment vertical="center" wrapText="1"/>
    </xf>
    <xf numFmtId="0" fontId="26" fillId="0" borderId="26" xfId="0" applyFont="1" applyBorder="1" applyAlignment="1">
      <alignment vertical="center" wrapText="1"/>
    </xf>
    <xf numFmtId="0" fontId="26" fillId="0" borderId="28" xfId="0" applyFont="1" applyBorder="1" applyAlignment="1">
      <alignment vertical="center" wrapText="1"/>
    </xf>
    <xf numFmtId="0" fontId="26" fillId="0" borderId="42" xfId="0" applyFont="1" applyBorder="1" applyAlignment="1">
      <alignment vertical="center" wrapText="1"/>
    </xf>
    <xf numFmtId="0" fontId="26" fillId="0" borderId="23" xfId="0" applyFont="1" applyBorder="1" applyAlignment="1">
      <alignment vertical="center" wrapText="1"/>
    </xf>
    <xf numFmtId="0" fontId="26" fillId="0" borderId="15" xfId="0" applyFont="1" applyBorder="1" applyAlignment="1">
      <alignment vertical="center" wrapText="1"/>
    </xf>
    <xf numFmtId="0" fontId="26" fillId="5" borderId="14" xfId="0" applyFont="1" applyFill="1" applyBorder="1" applyAlignment="1">
      <alignment horizontal="left" vertical="center" shrinkToFit="1"/>
    </xf>
    <xf numFmtId="0" fontId="26" fillId="0" borderId="0" xfId="0" applyFont="1" applyAlignment="1">
      <alignment vertical="center" shrinkToFit="1"/>
    </xf>
    <xf numFmtId="181" fontId="26" fillId="5" borderId="23" xfId="0" applyNumberFormat="1" applyFont="1" applyFill="1" applyBorder="1" applyAlignment="1">
      <alignment horizontal="center" vertical="center" shrinkToFit="1"/>
    </xf>
    <xf numFmtId="0" fontId="3" fillId="0" borderId="10" xfId="0" applyFont="1" applyBorder="1" applyAlignment="1">
      <alignment horizontal="center" vertical="center" shrinkToFit="1"/>
    </xf>
    <xf numFmtId="186" fontId="26" fillId="5" borderId="49" xfId="0" applyNumberFormat="1" applyFont="1" applyFill="1" applyBorder="1" applyAlignment="1">
      <alignment horizontal="center" vertical="center" shrinkToFit="1"/>
    </xf>
    <xf numFmtId="0" fontId="3" fillId="0" borderId="15" xfId="0" applyFont="1" applyBorder="1">
      <alignment vertical="center"/>
    </xf>
    <xf numFmtId="0" fontId="17" fillId="0" borderId="0" xfId="0" applyFont="1">
      <alignment vertical="center"/>
    </xf>
    <xf numFmtId="0" fontId="17" fillId="0" borderId="17" xfId="0" applyFont="1" applyBorder="1">
      <alignment vertical="center"/>
    </xf>
    <xf numFmtId="0" fontId="17" fillId="0" borderId="0" xfId="0" applyFont="1" applyAlignment="1">
      <alignment vertical="center" shrinkToFit="1"/>
    </xf>
    <xf numFmtId="0" fontId="17" fillId="0" borderId="17" xfId="0" applyFont="1" applyBorder="1" applyAlignment="1">
      <alignment vertical="center" shrinkToFit="1"/>
    </xf>
    <xf numFmtId="0" fontId="17" fillId="0" borderId="25" xfId="0" applyFont="1" applyBorder="1">
      <alignment vertical="center"/>
    </xf>
    <xf numFmtId="0" fontId="17" fillId="0" borderId="26" xfId="0" applyFont="1" applyBorder="1">
      <alignment vertical="center"/>
    </xf>
    <xf numFmtId="0" fontId="3" fillId="0" borderId="28" xfId="0" applyFont="1" applyBorder="1">
      <alignment vertical="center"/>
    </xf>
    <xf numFmtId="0" fontId="3" fillId="0" borderId="42" xfId="0" applyFont="1" applyBorder="1">
      <alignment vertical="center"/>
    </xf>
    <xf numFmtId="0" fontId="17" fillId="0" borderId="34" xfId="0" applyFont="1" applyBorder="1" applyAlignment="1">
      <alignment horizontal="center" vertical="center"/>
    </xf>
    <xf numFmtId="0" fontId="26" fillId="6" borderId="36" xfId="0" applyFont="1" applyFill="1" applyBorder="1" applyAlignment="1">
      <alignment horizontal="center" vertical="center" shrinkToFit="1"/>
    </xf>
    <xf numFmtId="0" fontId="5" fillId="0" borderId="17" xfId="0" applyFont="1" applyBorder="1">
      <alignment vertical="center"/>
    </xf>
    <xf numFmtId="0" fontId="5" fillId="0" borderId="40" xfId="0" applyFont="1" applyBorder="1">
      <alignment vertical="center"/>
    </xf>
    <xf numFmtId="0" fontId="37" fillId="0" borderId="13" xfId="0" applyFont="1" applyBorder="1">
      <alignment vertical="center"/>
    </xf>
    <xf numFmtId="0" fontId="37" fillId="0" borderId="34" xfId="0" applyFont="1" applyBorder="1">
      <alignment vertical="center"/>
    </xf>
    <xf numFmtId="0" fontId="26" fillId="5" borderId="0" xfId="0" applyFont="1" applyFill="1" applyAlignment="1">
      <alignment horizontal="left" vertical="center" shrinkToFit="1"/>
    </xf>
    <xf numFmtId="189" fontId="3" fillId="0" borderId="0" xfId="0" applyNumberFormat="1" applyFont="1" applyAlignment="1">
      <alignment horizontal="left" vertical="center" shrinkToFit="1"/>
    </xf>
    <xf numFmtId="0" fontId="5" fillId="0" borderId="10" xfId="0" applyFont="1" applyBorder="1" applyAlignment="1">
      <alignment horizontal="center" vertical="center"/>
    </xf>
    <xf numFmtId="0" fontId="5" fillId="0" borderId="34" xfId="0" applyFont="1" applyBorder="1" applyAlignment="1">
      <alignment horizontal="center" vertical="center"/>
    </xf>
    <xf numFmtId="0" fontId="3" fillId="0" borderId="35" xfId="0" applyFont="1" applyBorder="1">
      <alignment vertical="center"/>
    </xf>
    <xf numFmtId="0" fontId="3" fillId="0" borderId="52" xfId="0" applyFont="1" applyBorder="1">
      <alignment vertical="center"/>
    </xf>
    <xf numFmtId="0" fontId="3" fillId="0" borderId="40" xfId="0" applyFont="1" applyBorder="1">
      <alignment vertical="center"/>
    </xf>
    <xf numFmtId="0" fontId="26" fillId="5" borderId="15" xfId="0" applyFont="1" applyFill="1" applyBorder="1" applyAlignment="1">
      <alignment horizontal="left" vertical="top" wrapText="1"/>
    </xf>
    <xf numFmtId="0" fontId="26" fillId="5" borderId="11" xfId="0" applyFont="1" applyFill="1" applyBorder="1" applyAlignment="1">
      <alignment horizontal="left" vertical="top" wrapText="1"/>
    </xf>
    <xf numFmtId="0" fontId="26" fillId="5" borderId="19" xfId="0" applyFont="1" applyFill="1" applyBorder="1" applyAlignment="1">
      <alignment horizontal="left" vertical="top" wrapText="1"/>
    </xf>
    <xf numFmtId="0" fontId="26" fillId="5" borderId="10" xfId="0" applyFont="1" applyFill="1" applyBorder="1" applyAlignment="1">
      <alignment horizontal="left" vertical="top" wrapText="1"/>
    </xf>
    <xf numFmtId="0" fontId="26" fillId="5" borderId="29" xfId="0" applyFont="1" applyFill="1" applyBorder="1" applyAlignment="1">
      <alignment horizontal="left" vertical="top" wrapText="1"/>
    </xf>
    <xf numFmtId="0" fontId="26" fillId="5" borderId="20" xfId="0" applyFont="1" applyFill="1" applyBorder="1" applyAlignment="1">
      <alignment horizontal="left" vertical="top" wrapText="1"/>
    </xf>
    <xf numFmtId="0" fontId="26" fillId="0" borderId="0" xfId="0" applyFont="1" applyAlignment="1">
      <alignment horizontal="center" vertical="center" shrinkToFit="1"/>
    </xf>
    <xf numFmtId="0" fontId="3" fillId="0" borderId="0" xfId="0" applyFont="1" applyAlignment="1">
      <alignment horizontal="left" vertical="center"/>
    </xf>
    <xf numFmtId="0" fontId="3" fillId="0" borderId="25" xfId="0" applyFont="1" applyBorder="1">
      <alignment vertical="center"/>
    </xf>
    <xf numFmtId="0" fontId="3" fillId="0" borderId="39" xfId="0" applyFont="1" applyBorder="1">
      <alignment vertical="center"/>
    </xf>
    <xf numFmtId="189" fontId="26" fillId="0" borderId="0" xfId="0" applyNumberFormat="1" applyFont="1" applyAlignment="1">
      <alignment horizontal="left" vertical="center" shrinkToFit="1"/>
    </xf>
    <xf numFmtId="186" fontId="26" fillId="5" borderId="21" xfId="0" applyNumberFormat="1" applyFont="1" applyFill="1" applyBorder="1" applyAlignment="1">
      <alignment horizontal="center" vertical="center" shrinkToFit="1"/>
    </xf>
    <xf numFmtId="0" fontId="27" fillId="0" borderId="0" xfId="0" applyFont="1" applyAlignment="1">
      <alignment horizontal="left" vertical="center" shrinkToFit="1"/>
    </xf>
    <xf numFmtId="0" fontId="0" fillId="0" borderId="0" xfId="0" applyAlignment="1">
      <alignment horizontal="left" vertical="center" shrinkToFit="1"/>
    </xf>
    <xf numFmtId="0" fontId="29" fillId="0" borderId="0" xfId="0" applyFont="1" applyAlignment="1">
      <alignment horizontal="left" vertical="center" shrinkToFit="1"/>
    </xf>
    <xf numFmtId="0" fontId="2" fillId="0" borderId="0" xfId="0" applyFont="1" applyAlignment="1">
      <alignment horizontal="center" vertical="center" shrinkToFit="1"/>
    </xf>
    <xf numFmtId="0" fontId="26" fillId="9" borderId="34" xfId="0" applyFont="1" applyFill="1" applyBorder="1" applyAlignment="1">
      <alignment horizontal="center" vertical="center" shrinkToFit="1"/>
    </xf>
    <xf numFmtId="0" fontId="26" fillId="9" borderId="11" xfId="0" applyFont="1" applyFill="1" applyBorder="1" applyAlignment="1">
      <alignment horizontal="center" vertical="center" shrinkToFit="1"/>
    </xf>
    <xf numFmtId="188" fontId="26" fillId="0" borderId="18" xfId="0" applyNumberFormat="1" applyFont="1" applyBorder="1" applyAlignment="1">
      <alignment horizontal="center" vertical="center" shrinkToFit="1"/>
    </xf>
    <xf numFmtId="188" fontId="26" fillId="0" borderId="19" xfId="0" applyNumberFormat="1" applyFont="1" applyBorder="1" applyAlignment="1">
      <alignment horizontal="center" vertical="center" shrinkToFit="1"/>
    </xf>
    <xf numFmtId="0" fontId="26" fillId="0" borderId="10" xfId="0" applyFont="1" applyBorder="1" applyAlignment="1">
      <alignment horizontal="left" vertical="center" shrinkToFit="1"/>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26" fillId="0" borderId="14" xfId="0" applyFont="1" applyBorder="1" applyAlignment="1">
      <alignment horizontal="left" vertical="center" shrinkToFit="1"/>
    </xf>
    <xf numFmtId="0" fontId="26" fillId="0" borderId="23" xfId="0" applyFont="1" applyBorder="1" applyAlignment="1">
      <alignment horizontal="left" vertical="center" shrinkToFit="1"/>
    </xf>
    <xf numFmtId="0" fontId="26" fillId="0" borderId="15" xfId="0" applyFont="1" applyBorder="1" applyAlignment="1">
      <alignment horizontal="left" vertical="center" shrinkToFit="1"/>
    </xf>
    <xf numFmtId="186" fontId="26" fillId="0" borderId="18" xfId="0" applyNumberFormat="1" applyFont="1" applyBorder="1" applyAlignment="1">
      <alignment horizontal="center" vertical="center" shrinkToFit="1"/>
    </xf>
    <xf numFmtId="186" fontId="26" fillId="0" borderId="19" xfId="0" applyNumberFormat="1" applyFont="1" applyBorder="1" applyAlignment="1">
      <alignment horizontal="center" vertical="center" shrinkToFit="1"/>
    </xf>
    <xf numFmtId="0" fontId="3" fillId="0" borderId="35" xfId="0" applyFont="1" applyBorder="1" applyAlignment="1">
      <alignment horizontal="center" vertical="center"/>
    </xf>
    <xf numFmtId="187" fontId="26" fillId="0" borderId="10" xfId="0" applyNumberFormat="1" applyFont="1" applyBorder="1" applyAlignment="1">
      <alignment horizontal="center" vertical="center" shrinkToFit="1"/>
    </xf>
    <xf numFmtId="0" fontId="17" fillId="0" borderId="19" xfId="0" applyFont="1" applyBorder="1" applyAlignment="1">
      <alignment horizontal="center" vertical="center"/>
    </xf>
    <xf numFmtId="0" fontId="26" fillId="0" borderId="39" xfId="0" applyFont="1" applyBorder="1" applyAlignment="1">
      <alignment horizontal="left" vertical="center" shrinkToFit="1"/>
    </xf>
    <xf numFmtId="0" fontId="26" fillId="0" borderId="52" xfId="0" applyFont="1" applyBorder="1" applyAlignment="1">
      <alignment horizontal="left" vertical="center" shrinkToFit="1"/>
    </xf>
    <xf numFmtId="0" fontId="27" fillId="0" borderId="34" xfId="0" applyFont="1" applyBorder="1" applyAlignment="1">
      <alignment horizontal="center" vertical="center" wrapText="1" shrinkToFit="1"/>
    </xf>
    <xf numFmtId="0" fontId="27" fillId="0" borderId="11" xfId="0" applyFont="1" applyBorder="1" applyAlignment="1">
      <alignment horizontal="center" vertical="center" shrinkToFit="1"/>
    </xf>
    <xf numFmtId="177" fontId="26" fillId="0" borderId="23" xfId="0" applyNumberFormat="1" applyFont="1" applyBorder="1" applyAlignment="1">
      <alignment horizontal="center" vertical="center"/>
    </xf>
    <xf numFmtId="181" fontId="26" fillId="0" borderId="23" xfId="0" applyNumberFormat="1" applyFont="1" applyBorder="1" applyAlignment="1">
      <alignment horizontal="center" vertical="center" shrinkToFit="1"/>
    </xf>
    <xf numFmtId="176" fontId="27" fillId="0" borderId="23" xfId="0" applyNumberFormat="1" applyFont="1" applyBorder="1" applyAlignment="1">
      <alignment horizontal="center" vertical="center"/>
    </xf>
    <xf numFmtId="176" fontId="26" fillId="9" borderId="0" xfId="0" applyNumberFormat="1" applyFont="1" applyFill="1" applyAlignment="1">
      <alignment horizontal="center" vertical="top"/>
    </xf>
    <xf numFmtId="176" fontId="27" fillId="10" borderId="0" xfId="0" applyNumberFormat="1" applyFont="1" applyFill="1" applyAlignment="1">
      <alignment horizontal="left" vertical="top"/>
    </xf>
    <xf numFmtId="176" fontId="27" fillId="10" borderId="17" xfId="0" applyNumberFormat="1" applyFont="1" applyFill="1" applyBorder="1" applyAlignment="1">
      <alignment horizontal="left" vertical="top"/>
    </xf>
    <xf numFmtId="0" fontId="26" fillId="0" borderId="49" xfId="0" applyFont="1" applyBorder="1" applyAlignment="1">
      <alignment horizontal="center" vertical="center" shrinkToFit="1"/>
    </xf>
    <xf numFmtId="0" fontId="26" fillId="0" borderId="49" xfId="0" applyFont="1" applyBorder="1" applyAlignment="1">
      <alignment horizontal="left" vertical="center" shrinkToFit="1"/>
    </xf>
    <xf numFmtId="186" fontId="26" fillId="0" borderId="21" xfId="0" applyNumberFormat="1" applyFont="1" applyBorder="1" applyAlignment="1">
      <alignment horizontal="center" vertical="center" shrinkToFit="1"/>
    </xf>
    <xf numFmtId="186" fontId="26" fillId="0" borderId="49" xfId="0" applyNumberFormat="1" applyFont="1" applyBorder="1" applyAlignment="1">
      <alignment horizontal="center" vertical="center" shrinkToFit="1"/>
    </xf>
    <xf numFmtId="0" fontId="26" fillId="0" borderId="15" xfId="0" quotePrefix="1" applyFont="1" applyBorder="1" applyAlignment="1">
      <alignment horizontal="left" vertical="top" wrapText="1"/>
    </xf>
    <xf numFmtId="0" fontId="26" fillId="0" borderId="29" xfId="0" applyFont="1" applyBorder="1" applyAlignment="1">
      <alignment horizontal="left" vertical="top" wrapText="1"/>
    </xf>
    <xf numFmtId="0" fontId="26" fillId="0" borderId="20" xfId="0" applyFont="1" applyBorder="1" applyAlignment="1">
      <alignment horizontal="left" vertical="top" wrapText="1"/>
    </xf>
    <xf numFmtId="0" fontId="27" fillId="5" borderId="0" xfId="0" applyFont="1" applyFill="1" applyAlignment="1">
      <alignment horizontal="left" vertical="center" shrinkToFit="1"/>
    </xf>
    <xf numFmtId="192" fontId="3" fillId="0" borderId="23" xfId="0" applyNumberFormat="1" applyFont="1" applyBorder="1" applyAlignment="1">
      <alignment horizontal="left" vertical="center" shrinkToFit="1"/>
    </xf>
    <xf numFmtId="0" fontId="0" fillId="0" borderId="23" xfId="0" applyBorder="1" applyAlignment="1">
      <alignment vertical="center" shrinkToFit="1"/>
    </xf>
    <xf numFmtId="0" fontId="36" fillId="0" borderId="0" xfId="0" applyFont="1" applyAlignment="1">
      <alignment vertical="center" shrinkToFit="1"/>
    </xf>
    <xf numFmtId="0" fontId="17" fillId="0" borderId="0" xfId="0" applyFont="1" applyAlignment="1">
      <alignment horizontal="center" vertical="center" shrinkToFit="1"/>
    </xf>
    <xf numFmtId="221" fontId="26" fillId="0" borderId="0" xfId="0" applyNumberFormat="1" applyFont="1" applyAlignment="1">
      <alignment horizontal="left" vertical="center" shrinkToFit="1"/>
    </xf>
    <xf numFmtId="221" fontId="29" fillId="0" borderId="0" xfId="0" applyNumberFormat="1" applyFont="1" applyAlignment="1">
      <alignment horizontal="left" vertical="center" shrinkToFit="1"/>
    </xf>
    <xf numFmtId="206" fontId="26" fillId="0" borderId="0" xfId="0" applyNumberFormat="1" applyFont="1" applyAlignment="1">
      <alignment horizontal="left" vertical="center" shrinkToFit="1"/>
    </xf>
    <xf numFmtId="206" fontId="29" fillId="0" borderId="0" xfId="0" applyNumberFormat="1" applyFont="1" applyAlignment="1">
      <alignment horizontal="left" vertical="center" shrinkToFit="1"/>
    </xf>
    <xf numFmtId="207" fontId="26" fillId="0" borderId="0" xfId="5" applyNumberFormat="1" applyFont="1" applyFill="1" applyBorder="1" applyAlignment="1">
      <alignment horizontal="left" vertical="center" shrinkToFit="1"/>
    </xf>
    <xf numFmtId="207" fontId="29" fillId="0" borderId="0" xfId="5" applyNumberFormat="1" applyFont="1" applyFill="1" applyBorder="1" applyAlignment="1">
      <alignment horizontal="left" vertical="center" shrinkToFit="1"/>
    </xf>
    <xf numFmtId="0" fontId="17" fillId="0" borderId="0" xfId="0" applyFont="1" applyAlignment="1">
      <alignment vertical="top" shrinkToFit="1"/>
    </xf>
    <xf numFmtId="0" fontId="36" fillId="0" borderId="17" xfId="0" applyFont="1" applyBorder="1" applyAlignment="1">
      <alignment vertical="center" shrinkToFit="1"/>
    </xf>
    <xf numFmtId="0" fontId="17" fillId="0" borderId="0" xfId="0" quotePrefix="1" applyFont="1" applyAlignment="1">
      <alignment vertical="top" shrinkToFit="1"/>
    </xf>
    <xf numFmtId="5" fontId="26" fillId="0" borderId="18" xfId="0" applyNumberFormat="1" applyFont="1" applyBorder="1" applyAlignment="1">
      <alignment horizontal="left" vertical="center"/>
    </xf>
    <xf numFmtId="5" fontId="26" fillId="0" borderId="35" xfId="0" applyNumberFormat="1" applyFont="1" applyBorder="1" applyAlignment="1">
      <alignment horizontal="left" vertical="center"/>
    </xf>
    <xf numFmtId="0" fontId="3" fillId="10" borderId="35" xfId="0" applyFont="1" applyFill="1" applyBorder="1" applyAlignment="1">
      <alignment horizontal="left" vertical="center"/>
    </xf>
    <xf numFmtId="0" fontId="3" fillId="10" borderId="19" xfId="0" applyFont="1" applyFill="1" applyBorder="1" applyAlignment="1">
      <alignment horizontal="left" vertical="center"/>
    </xf>
    <xf numFmtId="0" fontId="3" fillId="0" borderId="35" xfId="0" applyFont="1" applyBorder="1" applyAlignment="1">
      <alignment horizontal="center" vertical="center" shrinkToFit="1"/>
    </xf>
    <xf numFmtId="0" fontId="5" fillId="5" borderId="0" xfId="0" applyFont="1" applyFill="1" applyAlignment="1">
      <alignment horizontal="center" vertical="center"/>
    </xf>
    <xf numFmtId="0" fontId="5" fillId="5" borderId="17" xfId="0" applyFont="1" applyFill="1" applyBorder="1" applyAlignment="1">
      <alignment horizontal="center" vertical="center"/>
    </xf>
    <xf numFmtId="0" fontId="26" fillId="0" borderId="23" xfId="0" applyFont="1" applyBorder="1" applyAlignment="1">
      <alignment horizontal="left" vertical="top" wrapText="1" shrinkToFit="1"/>
    </xf>
    <xf numFmtId="0" fontId="26" fillId="0" borderId="15" xfId="0" applyFont="1" applyBorder="1" applyAlignment="1">
      <alignment horizontal="left" vertical="top" wrapText="1" shrinkToFit="1"/>
    </xf>
    <xf numFmtId="181" fontId="3" fillId="0" borderId="0" xfId="0" applyNumberFormat="1" applyFont="1" applyAlignment="1">
      <alignment horizontal="left" vertical="center"/>
    </xf>
    <xf numFmtId="217" fontId="3" fillId="0" borderId="0" xfId="0" applyNumberFormat="1" applyFont="1" applyAlignment="1">
      <alignment horizontal="left" vertical="center"/>
    </xf>
    <xf numFmtId="0" fontId="3" fillId="0" borderId="0" xfId="0" applyFont="1" applyAlignment="1">
      <alignment horizontal="distributed" vertical="center" shrinkToFit="1"/>
    </xf>
    <xf numFmtId="0" fontId="3" fillId="0" borderId="0" xfId="0" applyFont="1" applyAlignment="1">
      <alignment horizontal="distributed" vertical="center"/>
    </xf>
    <xf numFmtId="31" fontId="3" fillId="0" borderId="0" xfId="0" applyNumberFormat="1" applyFont="1" applyAlignment="1">
      <alignment horizontal="right" vertical="center"/>
    </xf>
    <xf numFmtId="0" fontId="23" fillId="7" borderId="10" xfId="14" applyFill="1" applyBorder="1" applyAlignment="1">
      <alignment horizontal="center" vertical="center" wrapText="1"/>
    </xf>
    <xf numFmtId="0" fontId="23" fillId="7" borderId="10" xfId="14" applyFill="1" applyBorder="1" applyAlignment="1">
      <alignment horizontal="center" vertical="center"/>
    </xf>
    <xf numFmtId="0" fontId="52" fillId="7" borderId="10" xfId="14" applyFont="1" applyFill="1" applyBorder="1" applyAlignment="1">
      <alignment horizontal="center" vertical="center" wrapText="1"/>
    </xf>
    <xf numFmtId="0" fontId="97" fillId="5" borderId="18" xfId="0" applyFont="1" applyFill="1" applyBorder="1" applyAlignment="1">
      <alignment horizontal="center" vertical="center"/>
    </xf>
    <xf numFmtId="0" fontId="97" fillId="5" borderId="35" xfId="0" applyFont="1" applyFill="1" applyBorder="1" applyAlignment="1">
      <alignment horizontal="center" vertical="center"/>
    </xf>
    <xf numFmtId="0" fontId="97" fillId="5" borderId="19" xfId="0" applyFont="1" applyFill="1" applyBorder="1" applyAlignment="1">
      <alignment horizontal="center" vertical="center"/>
    </xf>
    <xf numFmtId="0" fontId="10" fillId="0" borderId="10" xfId="0" applyFont="1" applyBorder="1" applyAlignment="1">
      <alignment horizontal="center" vertical="center"/>
    </xf>
    <xf numFmtId="0" fontId="0" fillId="0" borderId="10" xfId="0" applyBorder="1">
      <alignment vertical="center"/>
    </xf>
    <xf numFmtId="0" fontId="10" fillId="0" borderId="10" xfId="0" applyFont="1" applyBorder="1">
      <alignment vertical="center"/>
    </xf>
    <xf numFmtId="0" fontId="10" fillId="0" borderId="18" xfId="0" applyFont="1" applyBorder="1" applyAlignment="1">
      <alignment horizontal="center" vertical="center"/>
    </xf>
    <xf numFmtId="0" fontId="10" fillId="0" borderId="35" xfId="0" applyFont="1" applyBorder="1" applyAlignment="1">
      <alignment horizontal="center" vertical="center"/>
    </xf>
    <xf numFmtId="0" fontId="10" fillId="0" borderId="19" xfId="0" applyFont="1" applyBorder="1" applyAlignment="1">
      <alignment horizontal="center" vertical="center"/>
    </xf>
    <xf numFmtId="209" fontId="10" fillId="0" borderId="18" xfId="0" applyNumberFormat="1" applyFont="1" applyBorder="1" applyAlignment="1">
      <alignment horizontal="center" vertical="center"/>
    </xf>
    <xf numFmtId="0" fontId="0" fillId="0" borderId="19" xfId="0" applyBorder="1" applyAlignment="1">
      <alignment horizontal="center" vertical="center"/>
    </xf>
    <xf numFmtId="180" fontId="10" fillId="0" borderId="18" xfId="5" applyNumberFormat="1" applyFont="1" applyBorder="1">
      <alignment vertical="center"/>
    </xf>
    <xf numFmtId="180" fontId="0" fillId="0" borderId="19" xfId="5" applyNumberFormat="1" applyFont="1" applyBorder="1">
      <alignment vertical="center"/>
    </xf>
    <xf numFmtId="0" fontId="26" fillId="5" borderId="41" xfId="0" applyFont="1" applyFill="1" applyBorder="1" applyAlignment="1">
      <alignment horizontal="center" vertical="center" shrinkToFit="1"/>
    </xf>
    <xf numFmtId="0" fontId="26" fillId="5" borderId="52" xfId="0" applyFont="1" applyFill="1" applyBorder="1" applyAlignment="1">
      <alignment horizontal="center" vertical="center" shrinkToFit="1"/>
    </xf>
    <xf numFmtId="0" fontId="26" fillId="9" borderId="14" xfId="0" applyFont="1" applyFill="1" applyBorder="1" applyAlignment="1">
      <alignment horizontal="center" vertical="center" shrinkToFit="1"/>
    </xf>
    <xf numFmtId="0" fontId="26" fillId="9" borderId="23" xfId="0" applyFont="1" applyFill="1" applyBorder="1" applyAlignment="1">
      <alignment horizontal="center" vertical="center" shrinkToFit="1"/>
    </xf>
    <xf numFmtId="186" fontId="26" fillId="5" borderId="12" xfId="0" applyNumberFormat="1" applyFont="1" applyFill="1" applyBorder="1">
      <alignment vertical="center"/>
    </xf>
    <xf numFmtId="186" fontId="26" fillId="5" borderId="22" xfId="0" applyNumberFormat="1" applyFont="1" applyFill="1" applyBorder="1">
      <alignment vertical="center"/>
    </xf>
    <xf numFmtId="178" fontId="26" fillId="5" borderId="16" xfId="0" applyNumberFormat="1" applyFont="1" applyFill="1" applyBorder="1" applyAlignment="1">
      <alignment horizontal="center" vertical="center"/>
    </xf>
    <xf numFmtId="178" fontId="26" fillId="5" borderId="0" xfId="0" applyNumberFormat="1" applyFont="1" applyFill="1" applyAlignment="1">
      <alignment horizontal="center" vertical="center"/>
    </xf>
    <xf numFmtId="0" fontId="26" fillId="5" borderId="17" xfId="0" applyFont="1" applyFill="1" applyBorder="1" applyAlignment="1">
      <alignment horizontal="left" vertical="center" shrinkToFit="1"/>
    </xf>
    <xf numFmtId="0" fontId="26" fillId="6" borderId="39" xfId="0" applyFont="1" applyFill="1" applyBorder="1" applyAlignment="1">
      <alignment horizontal="center" vertical="center"/>
    </xf>
    <xf numFmtId="0" fontId="26" fillId="6" borderId="30" xfId="0" applyFont="1" applyFill="1" applyBorder="1" applyAlignment="1">
      <alignment horizontal="center" vertical="center"/>
    </xf>
    <xf numFmtId="0" fontId="26" fillId="5" borderId="18" xfId="0" applyFont="1" applyFill="1" applyBorder="1" applyAlignment="1">
      <alignment vertical="center" shrinkToFit="1"/>
    </xf>
    <xf numFmtId="0" fontId="26" fillId="5" borderId="35" xfId="0" applyFont="1" applyFill="1" applyBorder="1" applyAlignment="1">
      <alignment vertical="center" shrinkToFit="1"/>
    </xf>
    <xf numFmtId="0" fontId="26" fillId="5" borderId="19" xfId="0" applyFont="1" applyFill="1" applyBorder="1" applyAlignment="1">
      <alignment vertical="center" shrinkToFit="1"/>
    </xf>
    <xf numFmtId="0" fontId="26" fillId="5" borderId="12" xfId="0" applyFont="1" applyFill="1" applyBorder="1" applyAlignment="1">
      <alignment vertical="center" wrapText="1"/>
    </xf>
    <xf numFmtId="0" fontId="26" fillId="5" borderId="22" xfId="0" applyFont="1" applyFill="1" applyBorder="1" applyAlignment="1">
      <alignment vertical="center" wrapText="1"/>
    </xf>
    <xf numFmtId="0" fontId="26" fillId="5" borderId="13" xfId="0" applyFont="1" applyFill="1" applyBorder="1" applyAlignment="1">
      <alignment vertical="center" wrapText="1"/>
    </xf>
    <xf numFmtId="0" fontId="26" fillId="5" borderId="14" xfId="0" applyFont="1" applyFill="1" applyBorder="1" applyAlignment="1">
      <alignment vertical="center" wrapText="1"/>
    </xf>
    <xf numFmtId="194" fontId="26" fillId="5" borderId="22" xfId="0" applyNumberFormat="1" applyFont="1" applyFill="1" applyBorder="1" applyAlignment="1">
      <alignment horizontal="right" vertical="center"/>
    </xf>
    <xf numFmtId="194" fontId="26" fillId="5" borderId="13" xfId="0" applyNumberFormat="1" applyFont="1" applyFill="1" applyBorder="1" applyAlignment="1">
      <alignment horizontal="right" vertical="center"/>
    </xf>
    <xf numFmtId="0" fontId="26" fillId="5" borderId="18" xfId="0" applyFont="1" applyFill="1" applyBorder="1" applyAlignment="1">
      <alignment horizontal="center" vertical="center" shrinkToFit="1"/>
    </xf>
    <xf numFmtId="0" fontId="26" fillId="5" borderId="35" xfId="0" applyFont="1" applyFill="1" applyBorder="1" applyAlignment="1">
      <alignment horizontal="center" vertical="center" shrinkToFit="1"/>
    </xf>
    <xf numFmtId="0" fontId="26" fillId="5" borderId="19" xfId="0" applyFont="1" applyFill="1" applyBorder="1" applyAlignment="1">
      <alignment horizontal="center" vertical="center" shrinkToFit="1"/>
    </xf>
    <xf numFmtId="0" fontId="26" fillId="6" borderId="79" xfId="0" applyFont="1" applyFill="1" applyBorder="1" applyAlignment="1">
      <alignment horizontal="center" vertical="center"/>
    </xf>
    <xf numFmtId="0" fontId="26" fillId="6" borderId="13" xfId="0" applyFont="1" applyFill="1" applyBorder="1" applyAlignment="1">
      <alignment horizontal="center" vertical="center"/>
    </xf>
    <xf numFmtId="0" fontId="26" fillId="6" borderId="12" xfId="0" applyFont="1" applyFill="1" applyBorder="1" applyAlignment="1">
      <alignment horizontal="center" vertical="center"/>
    </xf>
    <xf numFmtId="0" fontId="26" fillId="6" borderId="22" xfId="0" applyFont="1" applyFill="1" applyBorder="1" applyAlignment="1">
      <alignment horizontal="center" vertical="center"/>
    </xf>
    <xf numFmtId="0" fontId="26" fillId="6" borderId="78" xfId="0" applyFont="1" applyFill="1" applyBorder="1" applyAlignment="1">
      <alignment horizontal="center" vertical="center"/>
    </xf>
    <xf numFmtId="196" fontId="17" fillId="5" borderId="15" xfId="0" applyNumberFormat="1" applyFont="1" applyFill="1" applyBorder="1" applyAlignment="1">
      <alignment horizontal="center" vertical="center"/>
    </xf>
    <xf numFmtId="196" fontId="17" fillId="5" borderId="14" xfId="0" applyNumberFormat="1" applyFont="1" applyFill="1" applyBorder="1" applyAlignment="1">
      <alignment horizontal="center" vertical="center"/>
    </xf>
    <xf numFmtId="0" fontId="3" fillId="5" borderId="18" xfId="0" applyFont="1" applyFill="1" applyBorder="1" applyAlignment="1">
      <alignment vertical="center" shrinkToFit="1"/>
    </xf>
    <xf numFmtId="0" fontId="3" fillId="5" borderId="35" xfId="0" applyFont="1" applyFill="1" applyBorder="1" applyAlignment="1">
      <alignment vertical="center" shrinkToFit="1"/>
    </xf>
    <xf numFmtId="0" fontId="3" fillId="5" borderId="19" xfId="0" applyFont="1" applyFill="1" applyBorder="1" applyAlignment="1">
      <alignment vertical="center" shrinkToFit="1"/>
    </xf>
    <xf numFmtId="0" fontId="26" fillId="6" borderId="10" xfId="0" applyFont="1" applyFill="1" applyBorder="1" applyAlignment="1">
      <alignment horizontal="center" vertical="center" shrinkToFit="1"/>
    </xf>
    <xf numFmtId="0" fontId="26" fillId="6" borderId="35" xfId="0" applyFont="1" applyFill="1" applyBorder="1" applyAlignment="1">
      <alignment horizontal="center" vertical="center" shrinkToFit="1"/>
    </xf>
    <xf numFmtId="0" fontId="26" fillId="6" borderId="19" xfId="0" applyFont="1" applyFill="1" applyBorder="1" applyAlignment="1">
      <alignment horizontal="center" vertical="center" shrinkToFit="1"/>
    </xf>
    <xf numFmtId="0" fontId="26" fillId="5" borderId="16" xfId="0" applyFont="1" applyFill="1" applyBorder="1" applyAlignment="1">
      <alignment vertical="center" wrapText="1"/>
    </xf>
    <xf numFmtId="0" fontId="26" fillId="6" borderId="53" xfId="0" applyFont="1" applyFill="1" applyBorder="1" applyAlignment="1">
      <alignment horizontal="center" vertical="center" shrinkToFit="1"/>
    </xf>
    <xf numFmtId="0" fontId="14" fillId="0" borderId="20"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87" xfId="0" applyFont="1" applyBorder="1" applyAlignment="1">
      <alignment horizontal="center" vertical="center"/>
    </xf>
    <xf numFmtId="0" fontId="3" fillId="0" borderId="25" xfId="0" applyFont="1" applyBorder="1" applyAlignment="1">
      <alignment horizontal="center" vertical="center"/>
    </xf>
    <xf numFmtId="0" fontId="3" fillId="0" borderId="86" xfId="0" applyFont="1" applyBorder="1">
      <alignment vertical="center"/>
    </xf>
    <xf numFmtId="0" fontId="3" fillId="0" borderId="26" xfId="0" applyFont="1" applyBorder="1">
      <alignment vertical="center"/>
    </xf>
    <xf numFmtId="195" fontId="26" fillId="5" borderId="85" xfId="0" applyNumberFormat="1" applyFont="1" applyFill="1" applyBorder="1" applyAlignment="1">
      <alignment vertical="center" shrinkToFit="1"/>
    </xf>
    <xf numFmtId="195" fontId="26" fillId="5" borderId="49" xfId="0" applyNumberFormat="1" applyFont="1" applyFill="1" applyBorder="1" applyAlignment="1">
      <alignment vertical="center" shrinkToFit="1"/>
    </xf>
    <xf numFmtId="195" fontId="26" fillId="5" borderId="40" xfId="0" applyNumberFormat="1" applyFont="1" applyFill="1" applyBorder="1" applyAlignment="1">
      <alignment vertical="center" shrinkToFit="1"/>
    </xf>
    <xf numFmtId="49" fontId="26" fillId="5" borderId="84" xfId="0" applyNumberFormat="1" applyFont="1" applyFill="1" applyBorder="1" applyAlignment="1">
      <alignment vertical="center" wrapText="1"/>
    </xf>
    <xf numFmtId="49" fontId="26" fillId="5" borderId="66" xfId="0" applyNumberFormat="1" applyFont="1" applyFill="1" applyBorder="1" applyAlignment="1">
      <alignment vertical="center" wrapText="1"/>
    </xf>
    <xf numFmtId="49" fontId="26" fillId="5" borderId="46" xfId="0" applyNumberFormat="1" applyFont="1" applyFill="1" applyBorder="1" applyAlignment="1">
      <alignment vertical="center" wrapText="1"/>
    </xf>
    <xf numFmtId="49" fontId="26" fillId="5" borderId="31" xfId="0" applyNumberFormat="1" applyFont="1" applyFill="1" applyBorder="1" applyAlignment="1">
      <alignment vertical="center" wrapText="1"/>
    </xf>
    <xf numFmtId="195" fontId="26" fillId="5" borderId="11" xfId="0" applyNumberFormat="1" applyFont="1" applyFill="1" applyBorder="1" applyAlignment="1">
      <alignment vertical="center" shrinkToFit="1"/>
    </xf>
    <xf numFmtId="0" fontId="3" fillId="0" borderId="22"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62" xfId="0" applyFont="1" applyBorder="1" applyAlignment="1">
      <alignment horizontal="left" vertical="center" shrinkToFit="1"/>
    </xf>
    <xf numFmtId="0" fontId="3" fillId="0" borderId="61" xfId="0" applyFont="1" applyBorder="1" applyAlignment="1">
      <alignment horizontal="left" vertical="center" shrinkToFit="1"/>
    </xf>
    <xf numFmtId="0" fontId="17" fillId="0" borderId="152" xfId="0" applyFont="1" applyBorder="1">
      <alignment vertical="center"/>
    </xf>
    <xf numFmtId="0" fontId="72" fillId="0" borderId="8" xfId="0" applyFont="1" applyBorder="1" applyAlignment="1">
      <alignment horizontal="center" vertical="center"/>
    </xf>
    <xf numFmtId="0" fontId="72" fillId="0" borderId="0" xfId="0" applyFont="1" applyAlignment="1">
      <alignment horizontal="center" vertical="center"/>
    </xf>
    <xf numFmtId="0" fontId="72" fillId="0" borderId="152" xfId="0" applyFont="1" applyBorder="1" applyAlignment="1">
      <alignment horizontal="center" vertical="center"/>
    </xf>
    <xf numFmtId="55" fontId="17" fillId="0" borderId="0" xfId="0" applyNumberFormat="1" applyFont="1" applyAlignment="1">
      <alignment horizontal="right" vertical="center"/>
    </xf>
    <xf numFmtId="55" fontId="17" fillId="0" borderId="152" xfId="0" applyNumberFormat="1" applyFont="1" applyBorder="1" applyAlignment="1">
      <alignment horizontal="right" vertical="center"/>
    </xf>
    <xf numFmtId="0" fontId="17" fillId="0" borderId="8" xfId="0" applyFont="1" applyBorder="1">
      <alignment vertical="center"/>
    </xf>
    <xf numFmtId="0" fontId="37" fillId="0" borderId="0" xfId="0" applyFont="1">
      <alignment vertical="center"/>
    </xf>
    <xf numFmtId="0" fontId="37" fillId="0" borderId="152" xfId="0" applyFont="1" applyBorder="1">
      <alignment vertical="center"/>
    </xf>
    <xf numFmtId="0" fontId="52" fillId="0" borderId="0" xfId="0" applyFont="1" applyAlignment="1">
      <alignment horizontal="left" vertical="center" wrapText="1"/>
    </xf>
    <xf numFmtId="0" fontId="17" fillId="0" borderId="0" xfId="13" applyFont="1" applyAlignment="1">
      <alignment horizontal="left" vertical="center" wrapText="1"/>
    </xf>
    <xf numFmtId="0" fontId="17" fillId="0" borderId="152" xfId="13" applyFont="1" applyBorder="1" applyAlignment="1">
      <alignment horizontal="left" vertical="center" wrapText="1"/>
    </xf>
    <xf numFmtId="0" fontId="17" fillId="0" borderId="0" xfId="0" applyFont="1" applyAlignment="1">
      <alignment horizontal="left" vertical="center" wrapText="1"/>
    </xf>
    <xf numFmtId="0" fontId="17" fillId="0" borderId="152" xfId="0" applyFont="1" applyBorder="1" applyAlignment="1">
      <alignment horizontal="left" vertical="center" wrapText="1"/>
    </xf>
    <xf numFmtId="0" fontId="17" fillId="0" borderId="0" xfId="0" applyFont="1" applyAlignment="1">
      <alignment horizontal="justify" vertical="top" wrapText="1"/>
    </xf>
    <xf numFmtId="0" fontId="17" fillId="0" borderId="152" xfId="0" applyFont="1" applyBorder="1" applyAlignment="1">
      <alignment horizontal="justify" vertical="top" wrapText="1"/>
    </xf>
    <xf numFmtId="0" fontId="17" fillId="0" borderId="0" xfId="13" applyFont="1" applyAlignment="1">
      <alignment horizontal="left" vertical="center" wrapText="1" indent="1"/>
    </xf>
    <xf numFmtId="0" fontId="17" fillId="0" borderId="152" xfId="13" applyFont="1" applyBorder="1" applyAlignment="1">
      <alignment horizontal="left" vertical="center" wrapText="1" indent="1"/>
    </xf>
    <xf numFmtId="0" fontId="17" fillId="5" borderId="23" xfId="0" applyFont="1" applyFill="1" applyBorder="1">
      <alignment vertical="center"/>
    </xf>
    <xf numFmtId="0" fontId="3" fillId="0" borderId="9" xfId="0" applyFont="1" applyBorder="1" applyAlignment="1">
      <alignment vertical="center" wrapText="1"/>
    </xf>
    <xf numFmtId="0" fontId="17" fillId="0" borderId="152" xfId="0" applyFont="1" applyBorder="1" applyAlignment="1">
      <alignment horizontal="left" vertical="center"/>
    </xf>
    <xf numFmtId="0" fontId="99" fillId="5" borderId="0" xfId="17" applyFill="1" applyBorder="1" applyAlignment="1">
      <alignment horizontal="left" vertical="center"/>
    </xf>
    <xf numFmtId="0" fontId="3" fillId="5" borderId="0" xfId="0" applyFont="1" applyFill="1" applyAlignment="1">
      <alignment horizontal="left" vertical="center"/>
    </xf>
    <xf numFmtId="0" fontId="3" fillId="5" borderId="17" xfId="0" applyFont="1" applyFill="1" applyBorder="1" applyAlignment="1">
      <alignment horizontal="left" vertical="center"/>
    </xf>
    <xf numFmtId="0" fontId="3" fillId="5" borderId="0" xfId="0" applyFont="1" applyFill="1" applyAlignment="1">
      <alignment horizontal="left" vertical="top" wrapText="1"/>
    </xf>
    <xf numFmtId="0" fontId="3" fillId="5" borderId="0" xfId="0" applyFont="1" applyFill="1" applyAlignment="1">
      <alignment horizontal="left" vertical="top"/>
    </xf>
    <xf numFmtId="0" fontId="3" fillId="5" borderId="17" xfId="0" applyFont="1" applyFill="1" applyBorder="1" applyAlignment="1">
      <alignment horizontal="left" vertical="top"/>
    </xf>
    <xf numFmtId="0" fontId="2" fillId="0" borderId="16" xfId="0" applyFont="1" applyBorder="1" applyAlignment="1">
      <alignment horizontal="center" vertical="center"/>
    </xf>
    <xf numFmtId="0" fontId="2" fillId="0" borderId="17" xfId="0" applyFont="1" applyBorder="1" applyAlignment="1">
      <alignment horizontal="center" vertical="center"/>
    </xf>
    <xf numFmtId="218" fontId="26" fillId="0" borderId="0" xfId="0" applyNumberFormat="1" applyFont="1" applyAlignment="1">
      <alignment horizontal="left" vertical="center" shrinkToFit="1"/>
    </xf>
    <xf numFmtId="218" fontId="26" fillId="0" borderId="17" xfId="0" applyNumberFormat="1" applyFont="1" applyBorder="1" applyAlignment="1">
      <alignment horizontal="left" vertical="center" shrinkToFit="1"/>
    </xf>
    <xf numFmtId="218" fontId="26" fillId="0" borderId="23" xfId="0" applyNumberFormat="1" applyFont="1" applyBorder="1" applyAlignment="1">
      <alignment horizontal="left" vertical="center" shrinkToFit="1"/>
    </xf>
    <xf numFmtId="218" fontId="26" fillId="0" borderId="15" xfId="0" applyNumberFormat="1" applyFont="1" applyBorder="1" applyAlignment="1">
      <alignment horizontal="left" vertical="center" shrinkToFit="1"/>
    </xf>
    <xf numFmtId="0" fontId="26" fillId="0" borderId="0" xfId="0" applyFont="1" applyAlignment="1">
      <alignment horizontal="left" vertical="center" shrinkToFit="1"/>
    </xf>
    <xf numFmtId="0" fontId="26" fillId="0" borderId="17" xfId="0" applyFont="1" applyBorder="1" applyAlignment="1">
      <alignment horizontal="left" vertical="center" shrinkToFit="1"/>
    </xf>
    <xf numFmtId="0" fontId="26" fillId="0" borderId="0" xfId="0" applyFont="1" applyAlignment="1">
      <alignment horizontal="left" vertical="center" wrapText="1"/>
    </xf>
    <xf numFmtId="0" fontId="26" fillId="0" borderId="17" xfId="0" applyFont="1" applyBorder="1" applyAlignment="1">
      <alignment horizontal="left" vertical="center" wrapText="1"/>
    </xf>
    <xf numFmtId="0" fontId="26" fillId="0" borderId="23" xfId="0" applyFont="1" applyBorder="1" applyAlignment="1">
      <alignment horizontal="left" vertical="center" wrapText="1"/>
    </xf>
    <xf numFmtId="0" fontId="26" fillId="0" borderId="15" xfId="0" applyFont="1" applyBorder="1" applyAlignment="1">
      <alignment horizontal="left" vertical="center" wrapText="1"/>
    </xf>
    <xf numFmtId="177" fontId="26" fillId="5" borderId="17" xfId="0" applyNumberFormat="1" applyFont="1" applyFill="1" applyBorder="1" applyAlignment="1">
      <alignment horizontal="right" vertical="center"/>
    </xf>
    <xf numFmtId="0" fontId="26" fillId="5" borderId="19" xfId="0" applyFont="1" applyFill="1" applyBorder="1" applyAlignment="1">
      <alignment horizontal="left" vertical="center" shrinkToFit="1"/>
    </xf>
    <xf numFmtId="0" fontId="26" fillId="5" borderId="10" xfId="0" applyFont="1" applyFill="1" applyBorder="1" applyAlignment="1">
      <alignment horizontal="left" vertical="center" shrinkToFit="1"/>
    </xf>
    <xf numFmtId="0" fontId="3" fillId="5" borderId="19" xfId="0" applyFont="1" applyFill="1" applyBorder="1" applyAlignment="1">
      <alignment horizontal="left" vertical="center" shrinkToFit="1"/>
    </xf>
    <xf numFmtId="0" fontId="3" fillId="5" borderId="10" xfId="0" applyFont="1" applyFill="1" applyBorder="1" applyAlignment="1">
      <alignment horizontal="left" vertical="center" shrinkToFit="1"/>
    </xf>
    <xf numFmtId="197" fontId="26" fillId="0" borderId="0" xfId="0" applyNumberFormat="1" applyFont="1" applyAlignment="1">
      <alignment horizontal="center" vertical="center"/>
    </xf>
    <xf numFmtId="0" fontId="17" fillId="0" borderId="34" xfId="0" applyFont="1" applyBorder="1" applyAlignment="1">
      <alignment horizontal="center" vertical="center" textRotation="255"/>
    </xf>
    <xf numFmtId="0" fontId="17" fillId="0" borderId="40" xfId="0" applyFont="1" applyBorder="1" applyAlignment="1">
      <alignment horizontal="center" vertical="center" textRotation="255"/>
    </xf>
    <xf numFmtId="0" fontId="17" fillId="0" borderId="11" xfId="0" applyFont="1" applyBorder="1" applyAlignment="1">
      <alignment horizontal="center" vertical="center" textRotation="255"/>
    </xf>
    <xf numFmtId="0" fontId="26" fillId="5" borderId="18" xfId="0" applyFont="1" applyFill="1" applyBorder="1" applyAlignment="1">
      <alignment horizontal="left" vertical="center" shrinkToFit="1"/>
    </xf>
    <xf numFmtId="0" fontId="26" fillId="5" borderId="35" xfId="0" applyFont="1" applyFill="1" applyBorder="1" applyAlignment="1">
      <alignment horizontal="left" vertical="center" shrinkToFit="1"/>
    </xf>
    <xf numFmtId="0" fontId="29" fillId="5" borderId="23" xfId="0" applyFont="1" applyFill="1" applyBorder="1">
      <alignment vertical="center"/>
    </xf>
    <xf numFmtId="0" fontId="37" fillId="0" borderId="10" xfId="0" applyFont="1" applyBorder="1" applyAlignment="1">
      <alignment horizontal="center" vertical="center"/>
    </xf>
    <xf numFmtId="0" fontId="17" fillId="5" borderId="10" xfId="0" applyFont="1" applyFill="1" applyBorder="1" applyAlignment="1">
      <alignment horizontal="left" vertical="center" shrinkToFit="1"/>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26" fillId="0" borderId="10" xfId="0" applyFont="1" applyBorder="1" applyAlignment="1">
      <alignment horizontal="left" vertical="center"/>
    </xf>
    <xf numFmtId="0" fontId="26" fillId="6" borderId="18" xfId="0" applyFont="1" applyFill="1" applyBorder="1" applyAlignment="1">
      <alignment horizontal="left" vertical="center"/>
    </xf>
    <xf numFmtId="0" fontId="26" fillId="6" borderId="35" xfId="0" applyFont="1" applyFill="1" applyBorder="1" applyAlignment="1">
      <alignment horizontal="left" vertical="center"/>
    </xf>
    <xf numFmtId="0" fontId="26" fillId="6" borderId="19" xfId="0" applyFont="1" applyFill="1" applyBorder="1" applyAlignment="1">
      <alignment horizontal="left" vertical="center"/>
    </xf>
    <xf numFmtId="0" fontId="26" fillId="5" borderId="18" xfId="0" applyFont="1" applyFill="1" applyBorder="1" applyAlignment="1">
      <alignment horizontal="left" vertical="center"/>
    </xf>
    <xf numFmtId="0" fontId="26" fillId="5" borderId="35" xfId="0" applyFont="1" applyFill="1" applyBorder="1" applyAlignment="1">
      <alignment horizontal="left" vertical="center"/>
    </xf>
    <xf numFmtId="0" fontId="26" fillId="5" borderId="19" xfId="0" applyFont="1" applyFill="1" applyBorder="1" applyAlignment="1">
      <alignment horizontal="left" vertical="center"/>
    </xf>
    <xf numFmtId="0" fontId="60" fillId="0" borderId="10" xfId="0" applyFont="1" applyBorder="1" applyAlignment="1">
      <alignment horizontal="center" vertical="center"/>
    </xf>
    <xf numFmtId="0" fontId="26" fillId="5" borderId="18" xfId="0" quotePrefix="1" applyFont="1" applyFill="1" applyBorder="1" applyAlignment="1">
      <alignment horizontal="left" vertical="center"/>
    </xf>
    <xf numFmtId="0" fontId="17" fillId="0" borderId="10" xfId="0" applyFont="1" applyBorder="1" applyAlignment="1">
      <alignment horizontal="center" vertical="center" wrapText="1"/>
    </xf>
    <xf numFmtId="0" fontId="26" fillId="0" borderId="18" xfId="0" applyFont="1" applyBorder="1" applyAlignment="1">
      <alignment horizontal="left" vertical="center"/>
    </xf>
    <xf numFmtId="0" fontId="26" fillId="0" borderId="35" xfId="0" applyFont="1" applyBorder="1" applyAlignment="1">
      <alignment horizontal="left" vertical="center"/>
    </xf>
    <xf numFmtId="0" fontId="26" fillId="0" borderId="19" xfId="0" applyFont="1" applyBorder="1" applyAlignment="1">
      <alignment horizontal="left" vertical="center"/>
    </xf>
    <xf numFmtId="0" fontId="17" fillId="0" borderId="10" xfId="0" applyFont="1" applyBorder="1" applyAlignment="1">
      <alignment horizontal="center" vertical="center" textRotation="255"/>
    </xf>
    <xf numFmtId="0" fontId="29" fillId="0" borderId="35" xfId="0" applyFont="1" applyBorder="1" applyAlignment="1">
      <alignment horizontal="left" vertical="center"/>
    </xf>
    <xf numFmtId="0" fontId="29" fillId="0" borderId="19" xfId="0" applyFont="1" applyBorder="1" applyAlignment="1">
      <alignment horizontal="left" vertical="center"/>
    </xf>
    <xf numFmtId="0" fontId="26" fillId="5" borderId="0" xfId="0" applyFont="1" applyFill="1" applyAlignment="1">
      <alignment horizontal="justify" vertical="center" wrapText="1"/>
    </xf>
    <xf numFmtId="0" fontId="3" fillId="5" borderId="18" xfId="0" applyFont="1" applyFill="1" applyBorder="1" applyAlignment="1">
      <alignment horizontal="left" vertical="center"/>
    </xf>
    <xf numFmtId="0" fontId="3" fillId="5" borderId="35" xfId="0" applyFont="1" applyFill="1" applyBorder="1" applyAlignment="1">
      <alignment horizontal="left" vertical="center"/>
    </xf>
    <xf numFmtId="0" fontId="3" fillId="5" borderId="19" xfId="0" applyFont="1" applyFill="1" applyBorder="1" applyAlignment="1">
      <alignment horizontal="left" vertical="center"/>
    </xf>
    <xf numFmtId="215" fontId="96" fillId="0" borderId="35" xfId="0" applyNumberFormat="1" applyFont="1" applyBorder="1" applyAlignment="1">
      <alignment horizontal="left" vertical="center" shrinkToFit="1"/>
    </xf>
    <xf numFmtId="215" fontId="96" fillId="0" borderId="19" xfId="0" applyNumberFormat="1" applyFont="1" applyBorder="1" applyAlignment="1">
      <alignment horizontal="left" vertical="center" shrinkToFit="1"/>
    </xf>
    <xf numFmtId="0" fontId="96" fillId="0" borderId="22" xfId="0" applyFont="1" applyBorder="1" applyAlignment="1">
      <alignment horizontal="left" vertical="center" shrinkToFit="1"/>
    </xf>
    <xf numFmtId="0" fontId="96" fillId="0" borderId="22" xfId="0" applyFont="1" applyBorder="1" applyAlignment="1">
      <alignment horizontal="left" vertical="center" wrapText="1"/>
    </xf>
    <xf numFmtId="0" fontId="96" fillId="0" borderId="13" xfId="0" applyFont="1" applyBorder="1" applyAlignment="1">
      <alignment horizontal="left" vertical="center" wrapText="1"/>
    </xf>
    <xf numFmtId="0" fontId="96" fillId="0" borderId="0" xfId="0" applyFont="1" applyAlignment="1">
      <alignment horizontal="left" vertical="center" wrapText="1"/>
    </xf>
    <xf numFmtId="0" fontId="96" fillId="0" borderId="17" xfId="0" applyFont="1" applyBorder="1" applyAlignment="1">
      <alignment horizontal="left" vertical="center" wrapText="1"/>
    </xf>
    <xf numFmtId="177" fontId="96" fillId="0" borderId="23" xfId="0" applyNumberFormat="1" applyFont="1" applyBorder="1" applyAlignment="1">
      <alignment horizontal="center" vertical="center"/>
    </xf>
    <xf numFmtId="181" fontId="96" fillId="0" borderId="23" xfId="0" applyNumberFormat="1" applyFont="1" applyBorder="1" applyAlignment="1">
      <alignment horizontal="center" vertical="center"/>
    </xf>
    <xf numFmtId="49" fontId="100" fillId="0" borderId="35" xfId="18" applyNumberFormat="1" applyFont="1" applyBorder="1" applyAlignment="1">
      <alignment horizontal="left" vertical="center" wrapText="1"/>
    </xf>
    <xf numFmtId="0" fontId="100" fillId="0" borderId="35" xfId="1" applyFont="1" applyBorder="1" applyAlignment="1">
      <alignment horizontal="left" vertical="center" wrapText="1"/>
    </xf>
    <xf numFmtId="49" fontId="101" fillId="0" borderId="0" xfId="18" applyNumberFormat="1" applyFont="1" applyAlignment="1">
      <alignment horizontal="center" vertical="center" wrapText="1"/>
    </xf>
    <xf numFmtId="49" fontId="100" fillId="0" borderId="18" xfId="18" applyNumberFormat="1" applyFont="1" applyBorder="1" applyAlignment="1">
      <alignment horizontal="center" vertical="center" wrapText="1"/>
    </xf>
    <xf numFmtId="49" fontId="100" fillId="0" borderId="35" xfId="18" applyNumberFormat="1" applyFont="1" applyBorder="1" applyAlignment="1">
      <alignment horizontal="center" vertical="center" wrapText="1"/>
    </xf>
    <xf numFmtId="49" fontId="100" fillId="0" borderId="197" xfId="18" applyNumberFormat="1" applyFont="1" applyBorder="1" applyAlignment="1">
      <alignment horizontal="center" vertical="center" wrapText="1"/>
    </xf>
    <xf numFmtId="0" fontId="105" fillId="0" borderId="13" xfId="18" applyFont="1" applyBorder="1" applyAlignment="1">
      <alignment horizontal="left" vertical="center" shrinkToFit="1"/>
    </xf>
    <xf numFmtId="0" fontId="105" fillId="0" borderId="34" xfId="18" applyFont="1" applyBorder="1" applyAlignment="1">
      <alignment horizontal="left" vertical="center" shrinkToFit="1"/>
    </xf>
    <xf numFmtId="0" fontId="105" fillId="0" borderId="10" xfId="18" applyFont="1" applyBorder="1" applyAlignment="1">
      <alignment horizontal="left" vertical="center" shrinkToFit="1"/>
    </xf>
    <xf numFmtId="49" fontId="100" fillId="0" borderId="221" xfId="18" applyNumberFormat="1" applyFont="1" applyBorder="1" applyAlignment="1">
      <alignment horizontal="left" vertical="center" shrinkToFit="1"/>
    </xf>
    <xf numFmtId="49" fontId="100" fillId="0" borderId="222" xfId="18" applyNumberFormat="1" applyFont="1" applyBorder="1" applyAlignment="1">
      <alignment horizontal="left" vertical="center" shrinkToFit="1"/>
    </xf>
    <xf numFmtId="49" fontId="100" fillId="0" borderId="223" xfId="18" applyNumberFormat="1" applyFont="1" applyBorder="1" applyAlignment="1">
      <alignment horizontal="left" vertical="center" shrinkToFit="1"/>
    </xf>
    <xf numFmtId="0" fontId="73" fillId="0" borderId="222" xfId="1" applyFont="1" applyBorder="1" applyAlignment="1">
      <alignment horizontal="left" vertical="center" shrinkToFit="1"/>
    </xf>
    <xf numFmtId="0" fontId="73" fillId="0" borderId="223" xfId="1" applyFont="1" applyBorder="1" applyAlignment="1">
      <alignment horizontal="left" vertical="center" shrinkToFit="1"/>
    </xf>
    <xf numFmtId="49" fontId="100" fillId="0" borderId="0" xfId="18" applyNumberFormat="1" applyFont="1" applyAlignment="1">
      <alignment horizontal="left" vertical="center" wrapText="1"/>
    </xf>
    <xf numFmtId="49" fontId="73" fillId="0" borderId="12" xfId="19" applyNumberFormat="1" applyFont="1" applyBorder="1" applyAlignment="1">
      <alignment horizontal="center" vertical="center" wrapText="1"/>
    </xf>
    <xf numFmtId="49" fontId="73" fillId="0" borderId="22" xfId="19" applyNumberFormat="1" applyFont="1" applyBorder="1" applyAlignment="1">
      <alignment horizontal="center" vertical="center" wrapText="1"/>
    </xf>
    <xf numFmtId="0" fontId="73" fillId="0" borderId="22" xfId="1" applyFont="1" applyBorder="1">
      <alignment vertical="center"/>
    </xf>
    <xf numFmtId="0" fontId="73" fillId="0" borderId="13" xfId="1" applyFont="1" applyBorder="1">
      <alignment vertical="center"/>
    </xf>
    <xf numFmtId="49" fontId="73" fillId="0" borderId="14" xfId="19" applyNumberFormat="1" applyFont="1" applyBorder="1" applyAlignment="1">
      <alignment horizontal="center" vertical="center" wrapText="1"/>
    </xf>
    <xf numFmtId="49" fontId="73" fillId="0" borderId="23" xfId="19" applyNumberFormat="1" applyFont="1" applyBorder="1" applyAlignment="1">
      <alignment horizontal="center" vertical="center" wrapText="1"/>
    </xf>
    <xf numFmtId="0" fontId="73" fillId="0" borderId="23" xfId="1" applyFont="1" applyBorder="1">
      <alignment vertical="center"/>
    </xf>
    <xf numFmtId="0" fontId="73" fillId="0" borderId="15" xfId="1" applyFont="1" applyBorder="1">
      <alignment vertical="center"/>
    </xf>
    <xf numFmtId="49" fontId="102" fillId="7" borderId="35" xfId="18" applyNumberFormat="1" applyFont="1" applyFill="1" applyBorder="1" applyAlignment="1">
      <alignment horizontal="left" vertical="center"/>
    </xf>
    <xf numFmtId="49" fontId="102" fillId="7" borderId="13" xfId="18" applyNumberFormat="1" applyFont="1" applyFill="1" applyBorder="1" applyAlignment="1">
      <alignment horizontal="left" vertical="center"/>
    </xf>
    <xf numFmtId="49" fontId="100" fillId="7" borderId="12" xfId="18" applyNumberFormat="1" applyFont="1" applyFill="1" applyBorder="1" applyAlignment="1">
      <alignment horizontal="left" vertical="center" wrapText="1"/>
    </xf>
    <xf numFmtId="49" fontId="100" fillId="7" borderId="22" xfId="18" applyNumberFormat="1" applyFont="1" applyFill="1" applyBorder="1" applyAlignment="1">
      <alignment horizontal="left" vertical="center" wrapText="1"/>
    </xf>
    <xf numFmtId="49" fontId="100" fillId="7" borderId="13" xfId="18" applyNumberFormat="1" applyFont="1" applyFill="1" applyBorder="1" applyAlignment="1">
      <alignment horizontal="left" vertical="center" wrapText="1"/>
    </xf>
    <xf numFmtId="49" fontId="100" fillId="0" borderId="224" xfId="18" applyNumberFormat="1" applyFont="1" applyBorder="1" applyAlignment="1">
      <alignment horizontal="center" vertical="center" wrapText="1"/>
    </xf>
    <xf numFmtId="49" fontId="100" fillId="0" borderId="225" xfId="18" applyNumberFormat="1" applyFont="1" applyBorder="1" applyAlignment="1">
      <alignment horizontal="center" vertical="center" wrapText="1"/>
    </xf>
    <xf numFmtId="49" fontId="100" fillId="0" borderId="226" xfId="18" applyNumberFormat="1" applyFont="1" applyBorder="1" applyAlignment="1">
      <alignment horizontal="center" vertical="center" wrapText="1"/>
    </xf>
    <xf numFmtId="49" fontId="100" fillId="0" borderId="227" xfId="18" applyNumberFormat="1" applyFont="1" applyBorder="1" applyAlignment="1">
      <alignment horizontal="center" vertical="center" wrapText="1"/>
    </xf>
    <xf numFmtId="49" fontId="100" fillId="0" borderId="0" xfId="18" applyNumberFormat="1" applyFont="1" applyAlignment="1">
      <alignment horizontal="center" vertical="center" wrapText="1"/>
    </xf>
    <xf numFmtId="49" fontId="100" fillId="0" borderId="228" xfId="18" applyNumberFormat="1" applyFont="1" applyBorder="1" applyAlignment="1">
      <alignment horizontal="center" vertical="center" wrapText="1"/>
    </xf>
    <xf numFmtId="49" fontId="100" fillId="0" borderId="229" xfId="18" applyNumberFormat="1" applyFont="1" applyBorder="1" applyAlignment="1">
      <alignment horizontal="center" vertical="center" wrapText="1"/>
    </xf>
    <xf numFmtId="49" fontId="100" fillId="0" borderId="230" xfId="18" applyNumberFormat="1" applyFont="1" applyBorder="1" applyAlignment="1">
      <alignment horizontal="center" vertical="center" wrapText="1"/>
    </xf>
    <xf numFmtId="49" fontId="100" fillId="0" borderId="231" xfId="18" applyNumberFormat="1" applyFont="1" applyBorder="1" applyAlignment="1">
      <alignment horizontal="center" vertical="center" wrapText="1"/>
    </xf>
    <xf numFmtId="49" fontId="100" fillId="0" borderId="19" xfId="18" applyNumberFormat="1" applyFont="1" applyBorder="1" applyAlignment="1">
      <alignment horizontal="left" vertical="center" wrapText="1"/>
    </xf>
    <xf numFmtId="49" fontId="100" fillId="0" borderId="35" xfId="18" applyNumberFormat="1" applyFont="1" applyBorder="1" applyAlignment="1">
      <alignment horizontal="left" vertical="center"/>
    </xf>
    <xf numFmtId="49" fontId="100" fillId="0" borderId="19" xfId="18" applyNumberFormat="1" applyFont="1" applyBorder="1" applyAlignment="1">
      <alignment horizontal="left" vertical="center"/>
    </xf>
    <xf numFmtId="49" fontId="79" fillId="0" borderId="10" xfId="18" applyNumberFormat="1" applyFont="1" applyBorder="1" applyAlignment="1" applyProtection="1">
      <alignment horizontal="center" vertical="center" wrapText="1"/>
      <protection locked="0"/>
    </xf>
    <xf numFmtId="0" fontId="107" fillId="0" borderId="18" xfId="18" applyFont="1" applyBorder="1" applyAlignment="1" applyProtection="1">
      <alignment horizontal="left" vertical="center"/>
      <protection locked="0"/>
    </xf>
    <xf numFmtId="0" fontId="107" fillId="0" borderId="35" xfId="18" applyFont="1" applyBorder="1" applyAlignment="1" applyProtection="1">
      <alignment horizontal="left" vertical="center"/>
      <protection locked="0"/>
    </xf>
    <xf numFmtId="0" fontId="107" fillId="0" borderId="19" xfId="18" applyFont="1" applyBorder="1" applyAlignment="1" applyProtection="1">
      <alignment horizontal="left" vertical="center"/>
      <protection locked="0"/>
    </xf>
    <xf numFmtId="49" fontId="79" fillId="17" borderId="10" xfId="18" applyNumberFormat="1" applyFont="1" applyFill="1" applyBorder="1" applyAlignment="1" applyProtection="1">
      <alignment horizontal="center" vertical="center"/>
      <protection locked="0"/>
    </xf>
    <xf numFmtId="49" fontId="79" fillId="0" borderId="10" xfId="18" applyNumberFormat="1" applyFont="1" applyBorder="1" applyAlignment="1" applyProtection="1">
      <alignment horizontal="center" vertical="center"/>
      <protection locked="0"/>
    </xf>
    <xf numFmtId="0" fontId="12" fillId="5" borderId="18" xfId="1" applyFill="1" applyBorder="1" applyAlignment="1" applyProtection="1">
      <alignment vertical="center" wrapText="1"/>
      <protection locked="0"/>
    </xf>
    <xf numFmtId="0" fontId="12" fillId="5" borderId="35" xfId="1" applyFill="1" applyBorder="1" applyAlignment="1" applyProtection="1">
      <alignment vertical="center" wrapText="1"/>
      <protection locked="0"/>
    </xf>
    <xf numFmtId="0" fontId="12" fillId="5" borderId="210" xfId="1" applyFill="1" applyBorder="1" applyAlignment="1" applyProtection="1">
      <alignment vertical="center" wrapText="1"/>
      <protection locked="0"/>
    </xf>
    <xf numFmtId="0" fontId="12" fillId="5" borderId="206" xfId="1" applyFill="1" applyBorder="1" applyAlignment="1" applyProtection="1">
      <alignment vertical="center" wrapText="1"/>
      <protection locked="0"/>
    </xf>
    <xf numFmtId="0" fontId="12" fillId="5" borderId="207" xfId="1" applyFill="1" applyBorder="1" applyAlignment="1" applyProtection="1">
      <alignment vertical="center" wrapText="1"/>
      <protection locked="0"/>
    </xf>
    <xf numFmtId="0" fontId="12" fillId="5" borderId="209" xfId="1" applyFill="1" applyBorder="1" applyAlignment="1" applyProtection="1">
      <alignment vertical="center" wrapText="1"/>
      <protection locked="0"/>
    </xf>
    <xf numFmtId="0" fontId="111" fillId="0" borderId="18" xfId="1" applyFont="1" applyBorder="1" applyAlignment="1" applyProtection="1">
      <alignment horizontal="left" vertical="center"/>
      <protection locked="0"/>
    </xf>
    <xf numFmtId="0" fontId="111" fillId="0" borderId="35" xfId="1" applyFont="1" applyBorder="1" applyAlignment="1" applyProtection="1">
      <alignment horizontal="left" vertical="center"/>
      <protection locked="0"/>
    </xf>
    <xf numFmtId="0" fontId="111" fillId="0" borderId="19" xfId="1" applyFont="1" applyBorder="1" applyAlignment="1" applyProtection="1">
      <alignment horizontal="left" vertical="center"/>
      <protection locked="0"/>
    </xf>
    <xf numFmtId="0" fontId="111" fillId="0" borderId="206" xfId="1" applyFont="1" applyBorder="1" applyAlignment="1" applyProtection="1">
      <alignment horizontal="left" vertical="center"/>
      <protection locked="0"/>
    </xf>
    <xf numFmtId="0" fontId="111" fillId="0" borderId="207" xfId="1" applyFont="1" applyBorder="1" applyAlignment="1" applyProtection="1">
      <alignment horizontal="left" vertical="center"/>
      <protection locked="0"/>
    </xf>
    <xf numFmtId="0" fontId="111" fillId="0" borderId="208" xfId="1" applyFont="1" applyBorder="1" applyAlignment="1" applyProtection="1">
      <alignment horizontal="left" vertical="center"/>
      <protection locked="0"/>
    </xf>
    <xf numFmtId="0" fontId="12" fillId="0" borderId="203" xfId="1" applyBorder="1" applyAlignment="1" applyProtection="1">
      <alignment horizontal="center" vertical="center"/>
      <protection locked="0"/>
    </xf>
    <xf numFmtId="0" fontId="12" fillId="0" borderId="199" xfId="1" applyBorder="1" applyAlignment="1" applyProtection="1">
      <alignment horizontal="center" vertical="center"/>
      <protection locked="0"/>
    </xf>
    <xf numFmtId="0" fontId="12" fillId="0" borderId="205" xfId="1" applyBorder="1" applyAlignment="1" applyProtection="1">
      <alignment horizontal="center" vertical="center"/>
      <protection locked="0"/>
    </xf>
    <xf numFmtId="0" fontId="12" fillId="0" borderId="204" xfId="1" applyBorder="1" applyAlignment="1" applyProtection="1">
      <alignment horizontal="center" vertical="center"/>
      <protection locked="0"/>
    </xf>
    <xf numFmtId="0" fontId="108" fillId="0" borderId="0" xfId="1" applyFont="1" applyAlignment="1" applyProtection="1">
      <alignment horizontal="center" vertical="center"/>
      <protection locked="0"/>
    </xf>
    <xf numFmtId="49" fontId="12" fillId="7" borderId="56" xfId="18" applyNumberFormat="1" applyFill="1" applyBorder="1" applyAlignment="1">
      <alignment horizontal="center" vertical="center" wrapText="1"/>
    </xf>
    <xf numFmtId="49" fontId="12" fillId="7" borderId="57" xfId="18" applyNumberFormat="1" applyFill="1" applyBorder="1" applyAlignment="1">
      <alignment horizontal="center" vertical="center" wrapText="1"/>
    </xf>
    <xf numFmtId="49" fontId="12" fillId="7" borderId="58" xfId="18" applyNumberFormat="1" applyFill="1" applyBorder="1" applyAlignment="1">
      <alignment horizontal="center" vertical="center" wrapText="1"/>
    </xf>
    <xf numFmtId="0" fontId="109" fillId="0" borderId="58" xfId="18" applyFont="1" applyBorder="1" applyAlignment="1">
      <alignment horizontal="center" vertical="center" shrinkToFit="1"/>
    </xf>
    <xf numFmtId="0" fontId="109" fillId="0" borderId="59" xfId="18" applyFont="1" applyBorder="1" applyAlignment="1">
      <alignment horizontal="center" vertical="center" shrinkToFit="1"/>
    </xf>
    <xf numFmtId="0" fontId="109" fillId="0" borderId="60" xfId="18" applyFont="1" applyBorder="1" applyAlignment="1">
      <alignment horizontal="center" vertical="center" shrinkToFit="1"/>
    </xf>
    <xf numFmtId="49" fontId="52" fillId="7" borderId="56" xfId="18" applyNumberFormat="1" applyFont="1" applyFill="1" applyBorder="1" applyAlignment="1">
      <alignment horizontal="center" vertical="center" shrinkToFit="1"/>
    </xf>
    <xf numFmtId="49" fontId="12" fillId="7" borderId="57" xfId="18" applyNumberFormat="1" applyFill="1" applyBorder="1" applyAlignment="1">
      <alignment horizontal="center" vertical="center" shrinkToFit="1"/>
    </xf>
    <xf numFmtId="49" fontId="12" fillId="7" borderId="58" xfId="18" applyNumberFormat="1" applyFill="1" applyBorder="1" applyAlignment="1">
      <alignment horizontal="center" vertical="center" shrinkToFit="1"/>
    </xf>
    <xf numFmtId="0" fontId="109" fillId="0" borderId="57" xfId="18" applyFont="1" applyBorder="1" applyAlignment="1">
      <alignment horizontal="center" vertical="center" shrinkToFit="1"/>
    </xf>
    <xf numFmtId="0" fontId="109" fillId="0" borderId="159" xfId="18" applyFont="1" applyBorder="1" applyAlignment="1">
      <alignment horizontal="center" vertical="center" shrinkToFit="1"/>
    </xf>
    <xf numFmtId="49" fontId="52" fillId="7" borderId="153" xfId="18" applyNumberFormat="1" applyFont="1" applyFill="1" applyBorder="1" applyAlignment="1">
      <alignment horizontal="center" vertical="center" wrapText="1"/>
    </xf>
    <xf numFmtId="49" fontId="12" fillId="7" borderId="9" xfId="18" applyNumberFormat="1" applyFill="1" applyBorder="1" applyAlignment="1">
      <alignment horizontal="center" vertical="center" wrapText="1"/>
    </xf>
    <xf numFmtId="49" fontId="12" fillId="7" borderId="201" xfId="18" applyNumberFormat="1" applyFill="1" applyBorder="1" applyAlignment="1">
      <alignment horizontal="center" vertical="center" wrapText="1"/>
    </xf>
    <xf numFmtId="0" fontId="110" fillId="0" borderId="9" xfId="18" applyFont="1" applyBorder="1" applyAlignment="1">
      <alignment horizontal="center" vertical="center" shrinkToFit="1"/>
    </xf>
    <xf numFmtId="0" fontId="110" fillId="0" borderId="154" xfId="18" applyFont="1" applyBorder="1" applyAlignment="1">
      <alignment horizontal="center" vertical="center" shrinkToFit="1"/>
    </xf>
    <xf numFmtId="224" fontId="109" fillId="0" borderId="124" xfId="18" applyNumberFormat="1" applyFont="1" applyBorder="1" applyAlignment="1">
      <alignment horizontal="center" vertical="center" wrapText="1"/>
    </xf>
    <xf numFmtId="224" fontId="109" fillId="0" borderId="40" xfId="18" applyNumberFormat="1" applyFont="1" applyBorder="1" applyAlignment="1">
      <alignment horizontal="center" vertical="center" wrapText="1"/>
    </xf>
    <xf numFmtId="224" fontId="109" fillId="0" borderId="43" xfId="18" applyNumberFormat="1" applyFont="1" applyBorder="1" applyAlignment="1">
      <alignment horizontal="center" vertical="center" wrapText="1"/>
    </xf>
    <xf numFmtId="49" fontId="12" fillId="0" borderId="198" xfId="18" applyNumberFormat="1" applyBorder="1" applyAlignment="1">
      <alignment horizontal="center" vertical="center" wrapText="1"/>
    </xf>
    <xf numFmtId="49" fontId="12" fillId="0" borderId="199" xfId="18" applyNumberFormat="1" applyBorder="1" applyAlignment="1">
      <alignment horizontal="center" vertical="center" wrapText="1"/>
    </xf>
    <xf numFmtId="0" fontId="50" fillId="0" borderId="150" xfId="18" applyFont="1" applyBorder="1" applyAlignment="1">
      <alignment horizontal="center" vertical="center" wrapText="1"/>
    </xf>
    <xf numFmtId="0" fontId="50" fillId="0" borderId="153" xfId="18" applyFont="1" applyBorder="1" applyAlignment="1">
      <alignment horizontal="center" vertical="center" wrapText="1"/>
    </xf>
    <xf numFmtId="0" fontId="50" fillId="0" borderId="124" xfId="18" applyFont="1" applyBorder="1" applyAlignment="1">
      <alignment horizontal="center" vertical="center" wrapText="1"/>
    </xf>
    <xf numFmtId="0" fontId="50" fillId="0" borderId="43" xfId="18" applyFont="1" applyBorder="1" applyAlignment="1">
      <alignment horizontal="center" vertical="center" wrapText="1"/>
    </xf>
    <xf numFmtId="0" fontId="50" fillId="0" borderId="183" xfId="18" applyFont="1" applyBorder="1" applyAlignment="1">
      <alignment horizontal="center" vertical="center" wrapText="1"/>
    </xf>
    <xf numFmtId="0" fontId="50" fillId="0" borderId="48" xfId="18" applyFont="1" applyBorder="1" applyAlignment="1">
      <alignment horizontal="center" vertical="center" wrapText="1"/>
    </xf>
    <xf numFmtId="0" fontId="50" fillId="0" borderId="211" xfId="18" applyFont="1" applyBorder="1" applyAlignment="1">
      <alignment horizontal="center" vertical="center" wrapText="1"/>
    </xf>
    <xf numFmtId="0" fontId="50" fillId="0" borderId="216" xfId="18" applyFont="1" applyBorder="1" applyAlignment="1">
      <alignment horizontal="center" vertical="center" wrapText="1"/>
    </xf>
    <xf numFmtId="49" fontId="0" fillId="0" borderId="35" xfId="18" applyNumberFormat="1" applyFont="1" applyBorder="1" applyAlignment="1">
      <alignment horizontal="left" vertical="center" wrapText="1"/>
    </xf>
    <xf numFmtId="49" fontId="12" fillId="0" borderId="35" xfId="18" applyNumberFormat="1" applyBorder="1" applyAlignment="1">
      <alignment horizontal="left" vertical="center" wrapText="1"/>
    </xf>
    <xf numFmtId="49" fontId="0" fillId="0" borderId="207" xfId="18" applyNumberFormat="1" applyFont="1" applyBorder="1" applyAlignment="1">
      <alignment horizontal="left" vertical="center" wrapText="1"/>
    </xf>
    <xf numFmtId="49" fontId="12" fillId="0" borderId="207" xfId="18" applyNumberFormat="1" applyBorder="1" applyAlignment="1">
      <alignment horizontal="left" vertical="center" wrapText="1"/>
    </xf>
    <xf numFmtId="0" fontId="12" fillId="7" borderId="57" xfId="1" applyFill="1" applyBorder="1" applyAlignment="1" applyProtection="1">
      <alignment horizontal="left" vertical="center"/>
      <protection locked="0"/>
    </xf>
    <xf numFmtId="0" fontId="12" fillId="7" borderId="159" xfId="1" applyFill="1" applyBorder="1" applyAlignment="1" applyProtection="1">
      <alignment horizontal="left" vertical="center"/>
      <protection locked="0"/>
    </xf>
    <xf numFmtId="224" fontId="109" fillId="0" borderId="46" xfId="18" applyNumberFormat="1" applyFont="1" applyBorder="1" applyAlignment="1">
      <alignment horizontal="center" vertical="center" wrapText="1"/>
    </xf>
    <xf numFmtId="224" fontId="109" fillId="0" borderId="152" xfId="18" applyNumberFormat="1" applyFont="1" applyBorder="1" applyAlignment="1">
      <alignment horizontal="center" vertical="center" wrapText="1"/>
    </xf>
    <xf numFmtId="224" fontId="109" fillId="0" borderId="216" xfId="18" applyNumberFormat="1" applyFont="1" applyBorder="1" applyAlignment="1">
      <alignment horizontal="center" vertical="center" wrapText="1"/>
    </xf>
    <xf numFmtId="49" fontId="12" fillId="0" borderId="23" xfId="18" applyNumberFormat="1" applyBorder="1" applyAlignment="1">
      <alignment vertical="center" wrapText="1"/>
    </xf>
    <xf numFmtId="0" fontId="12" fillId="0" borderId="23" xfId="18" applyBorder="1">
      <alignment vertical="center"/>
    </xf>
    <xf numFmtId="0" fontId="109" fillId="0" borderId="40" xfId="1" applyFont="1" applyBorder="1" applyAlignment="1">
      <alignment horizontal="center" vertical="center" wrapText="1"/>
    </xf>
    <xf numFmtId="0" fontId="109" fillId="0" borderId="43" xfId="1" applyFont="1" applyBorder="1" applyAlignment="1">
      <alignment horizontal="center" vertical="center" wrapText="1"/>
    </xf>
    <xf numFmtId="49" fontId="12" fillId="0" borderId="35" xfId="18" applyNumberFormat="1" applyBorder="1" applyAlignment="1">
      <alignment vertical="center" wrapText="1"/>
    </xf>
    <xf numFmtId="0" fontId="12" fillId="0" borderId="35" xfId="18" applyBorder="1">
      <alignment vertical="center"/>
    </xf>
    <xf numFmtId="49" fontId="12" fillId="0" borderId="22" xfId="18" applyNumberFormat="1" applyBorder="1" applyAlignment="1">
      <alignment vertical="center" wrapText="1"/>
    </xf>
    <xf numFmtId="0" fontId="12" fillId="0" borderId="22" xfId="18" applyBorder="1">
      <alignment vertical="center"/>
    </xf>
    <xf numFmtId="49" fontId="0" fillId="0" borderId="23" xfId="18" applyNumberFormat="1" applyFont="1" applyBorder="1" applyAlignment="1">
      <alignment horizontal="left" vertical="center" wrapText="1"/>
    </xf>
    <xf numFmtId="49" fontId="12" fillId="0" borderId="23" xfId="18" applyNumberFormat="1" applyBorder="1" applyAlignment="1">
      <alignment horizontal="left" vertical="center" wrapText="1"/>
    </xf>
    <xf numFmtId="9" fontId="46" fillId="0" borderId="0" xfId="18" applyNumberFormat="1" applyFont="1" applyAlignment="1">
      <alignment horizontal="center" vertical="center" wrapText="1"/>
    </xf>
    <xf numFmtId="9" fontId="46" fillId="0" borderId="152" xfId="18" applyNumberFormat="1" applyFont="1" applyBorder="1" applyAlignment="1">
      <alignment horizontal="center" vertical="center" wrapText="1"/>
    </xf>
    <xf numFmtId="0" fontId="12" fillId="0" borderId="8" xfId="18" applyBorder="1" applyAlignment="1">
      <alignment horizontal="center" vertical="center" wrapText="1"/>
    </xf>
    <xf numFmtId="0" fontId="12" fillId="0" borderId="0" xfId="18" applyAlignment="1">
      <alignment horizontal="center" vertical="center" wrapText="1"/>
    </xf>
    <xf numFmtId="0" fontId="46" fillId="0" borderId="0" xfId="18" applyFont="1" applyAlignment="1">
      <alignment horizontal="center" vertical="center" wrapText="1"/>
    </xf>
    <xf numFmtId="0" fontId="46" fillId="0" borderId="152" xfId="18" applyFont="1" applyBorder="1" applyAlignment="1">
      <alignment horizontal="center" vertical="center" wrapText="1"/>
    </xf>
    <xf numFmtId="49" fontId="12" fillId="7" borderId="200" xfId="18" applyNumberFormat="1" applyFill="1" applyBorder="1" applyAlignment="1">
      <alignment horizontal="center" vertical="center" wrapText="1"/>
    </xf>
    <xf numFmtId="49" fontId="12" fillId="7" borderId="202" xfId="18" applyNumberFormat="1" applyFill="1" applyBorder="1" applyAlignment="1">
      <alignment horizontal="center" vertical="center" wrapText="1"/>
    </xf>
    <xf numFmtId="208" fontId="109" fillId="0" borderId="208" xfId="18" applyNumberFormat="1" applyFont="1" applyBorder="1" applyAlignment="1">
      <alignment horizontal="center" vertical="center" wrapText="1"/>
    </xf>
    <xf numFmtId="208" fontId="109" fillId="0" borderId="212" xfId="18" applyNumberFormat="1" applyFont="1" applyBorder="1" applyAlignment="1">
      <alignment horizontal="center" vertical="center" wrapText="1"/>
    </xf>
    <xf numFmtId="208" fontId="109" fillId="0" borderId="213" xfId="18" applyNumberFormat="1" applyFont="1" applyBorder="1" applyAlignment="1">
      <alignment horizontal="center" vertical="center" wrapText="1"/>
    </xf>
    <xf numFmtId="0" fontId="12" fillId="7" borderId="56" xfId="18" applyFill="1" applyBorder="1" applyAlignment="1">
      <alignment horizontal="center" vertical="center" wrapText="1"/>
    </xf>
    <xf numFmtId="0" fontId="12" fillId="7" borderId="57" xfId="18" applyFill="1" applyBorder="1" applyAlignment="1">
      <alignment horizontal="center" vertical="center" wrapText="1"/>
    </xf>
    <xf numFmtId="0" fontId="12" fillId="7" borderId="58" xfId="18" applyFill="1" applyBorder="1" applyAlignment="1">
      <alignment horizontal="center" vertical="center" wrapText="1"/>
    </xf>
    <xf numFmtId="0" fontId="12" fillId="7" borderId="150" xfId="18" applyFill="1" applyBorder="1" applyAlignment="1">
      <alignment horizontal="center" vertical="center" wrapText="1"/>
    </xf>
    <xf numFmtId="0" fontId="12" fillId="7" borderId="33" xfId="18" applyFill="1" applyBorder="1" applyAlignment="1">
      <alignment horizontal="center" vertical="center" wrapText="1"/>
    </xf>
    <xf numFmtId="0" fontId="12" fillId="7" borderId="217" xfId="18" applyFill="1" applyBorder="1" applyAlignment="1">
      <alignment horizontal="center" vertical="center" wrapText="1"/>
    </xf>
    <xf numFmtId="0" fontId="109" fillId="0" borderId="33" xfId="18" applyFont="1" applyBorder="1" applyAlignment="1">
      <alignment horizontal="center" vertical="center" wrapText="1"/>
    </xf>
    <xf numFmtId="0" fontId="109" fillId="0" borderId="151" xfId="18" applyFont="1" applyBorder="1" applyAlignment="1">
      <alignment horizontal="center" vertical="center" wrapText="1"/>
    </xf>
    <xf numFmtId="9" fontId="109" fillId="0" borderId="57" xfId="18" applyNumberFormat="1" applyFont="1" applyBorder="1" applyAlignment="1">
      <alignment horizontal="center" vertical="center" wrapText="1"/>
    </xf>
    <xf numFmtId="9" fontId="109" fillId="0" borderId="159" xfId="18" applyNumberFormat="1" applyFont="1" applyBorder="1" applyAlignment="1">
      <alignment horizontal="center" vertical="center" wrapText="1"/>
    </xf>
    <xf numFmtId="0" fontId="109" fillId="0" borderId="57" xfId="18" applyFont="1" applyBorder="1" applyAlignment="1">
      <alignment horizontal="center" vertical="center" wrapText="1"/>
    </xf>
    <xf numFmtId="49" fontId="12" fillId="7" borderId="150" xfId="18" applyNumberFormat="1" applyFill="1" applyBorder="1" applyAlignment="1">
      <alignment horizontal="center" vertical="center" wrapText="1"/>
    </xf>
    <xf numFmtId="49" fontId="12" fillId="7" borderId="33" xfId="18" applyNumberFormat="1" applyFill="1" applyBorder="1" applyAlignment="1">
      <alignment horizontal="center" vertical="center" wrapText="1"/>
    </xf>
    <xf numFmtId="49" fontId="12" fillId="7" borderId="217" xfId="18" applyNumberFormat="1" applyFill="1" applyBorder="1" applyAlignment="1">
      <alignment horizontal="center" vertical="center" wrapText="1"/>
    </xf>
    <xf numFmtId="49" fontId="12" fillId="7" borderId="153" xfId="18" applyNumberFormat="1" applyFill="1" applyBorder="1" applyAlignment="1">
      <alignment horizontal="center" vertical="center" wrapText="1"/>
    </xf>
    <xf numFmtId="49" fontId="12" fillId="7" borderId="204" xfId="18" applyNumberFormat="1" applyFill="1" applyBorder="1" applyAlignment="1">
      <alignment horizontal="center" vertical="center" wrapText="1"/>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26" fillId="0" borderId="51" xfId="0" applyFont="1" applyBorder="1" applyAlignment="1">
      <alignment vertical="center" shrinkToFit="1"/>
    </xf>
    <xf numFmtId="0" fontId="26" fillId="0" borderId="69" xfId="0" applyFont="1" applyBorder="1" applyAlignment="1">
      <alignment vertical="center" shrinkToFit="1"/>
    </xf>
    <xf numFmtId="0" fontId="26" fillId="0" borderId="50" xfId="0" applyFont="1" applyBorder="1" applyAlignment="1">
      <alignment vertical="center" shrinkToFit="1"/>
    </xf>
    <xf numFmtId="0" fontId="26" fillId="0" borderId="15" xfId="0" applyFont="1" applyBorder="1" applyAlignment="1">
      <alignment vertical="center" shrinkToFit="1"/>
    </xf>
    <xf numFmtId="12" fontId="3" fillId="0" borderId="18" xfId="0" applyNumberFormat="1" applyFont="1" applyBorder="1" applyAlignment="1">
      <alignment horizontal="left" vertical="center"/>
    </xf>
    <xf numFmtId="12" fontId="3" fillId="0" borderId="35" xfId="0" applyNumberFormat="1" applyFont="1" applyBorder="1" applyAlignment="1">
      <alignment horizontal="left" vertical="center"/>
    </xf>
    <xf numFmtId="12" fontId="3" fillId="0" borderId="19" xfId="0" applyNumberFormat="1" applyFont="1" applyBorder="1" applyAlignment="1">
      <alignment horizontal="left" vertical="center"/>
    </xf>
    <xf numFmtId="0" fontId="26" fillId="0" borderId="27" xfId="0" applyFont="1" applyBorder="1">
      <alignment vertical="center"/>
    </xf>
    <xf numFmtId="0" fontId="26" fillId="0" borderId="28" xfId="0" applyFont="1" applyBorder="1">
      <alignment vertical="center"/>
    </xf>
    <xf numFmtId="0" fontId="26" fillId="0" borderId="42" xfId="0" applyFont="1" applyBorder="1">
      <alignment vertical="center"/>
    </xf>
    <xf numFmtId="0" fontId="26" fillId="0" borderId="0" xfId="0" applyFont="1" applyAlignment="1">
      <alignment vertical="center" wrapText="1"/>
    </xf>
    <xf numFmtId="0" fontId="26" fillId="0" borderId="17" xfId="0" applyFont="1" applyBorder="1" applyAlignment="1">
      <alignment vertical="center" wrapText="1"/>
    </xf>
    <xf numFmtId="0" fontId="29" fillId="0" borderId="39" xfId="0" applyFont="1" applyBorder="1" applyAlignment="1">
      <alignment vertical="center" shrinkToFit="1"/>
    </xf>
    <xf numFmtId="0" fontId="26" fillId="0" borderId="12" xfId="0" applyFont="1" applyBorder="1">
      <alignment vertical="center"/>
    </xf>
    <xf numFmtId="0" fontId="26" fillId="0" borderId="22" xfId="0" applyFont="1" applyBorder="1">
      <alignment vertical="center"/>
    </xf>
    <xf numFmtId="0" fontId="26" fillId="0" borderId="13" xfId="0" applyFont="1" applyBorder="1">
      <alignment vertical="center"/>
    </xf>
    <xf numFmtId="0" fontId="26" fillId="0" borderId="41" xfId="0" applyFont="1" applyBorder="1" applyAlignment="1">
      <alignment vertical="center" shrinkToFit="1"/>
    </xf>
    <xf numFmtId="0" fontId="26" fillId="0" borderId="17" xfId="0" applyFont="1" applyBorder="1" applyAlignment="1">
      <alignment vertical="center" shrinkToFit="1"/>
    </xf>
    <xf numFmtId="0" fontId="26" fillId="0" borderId="16" xfId="0" applyFont="1" applyBorder="1" applyAlignment="1">
      <alignment vertical="center" wrapText="1"/>
    </xf>
    <xf numFmtId="0" fontId="26" fillId="0" borderId="14" xfId="0" applyFont="1" applyBorder="1" applyAlignment="1">
      <alignment vertical="center" wrapText="1"/>
    </xf>
    <xf numFmtId="0" fontId="26" fillId="0" borderId="27" xfId="0" applyFont="1" applyBorder="1" applyAlignment="1">
      <alignment vertical="center" shrinkToFit="1"/>
    </xf>
    <xf numFmtId="0" fontId="26" fillId="0" borderId="28" xfId="0" applyFont="1" applyBorder="1" applyAlignment="1">
      <alignment vertical="center" shrinkToFit="1"/>
    </xf>
    <xf numFmtId="214" fontId="26" fillId="0" borderId="35" xfId="0" applyNumberFormat="1" applyFont="1" applyBorder="1" applyAlignment="1">
      <alignment horizontal="center" vertical="center"/>
    </xf>
    <xf numFmtId="214" fontId="26" fillId="0" borderId="19" xfId="0" applyNumberFormat="1" applyFont="1" applyBorder="1" applyAlignment="1">
      <alignment horizontal="center" vertical="center"/>
    </xf>
    <xf numFmtId="177" fontId="26" fillId="0" borderId="18" xfId="0" applyNumberFormat="1" applyFont="1" applyBorder="1" applyAlignment="1">
      <alignment horizontal="right" vertical="center"/>
    </xf>
    <xf numFmtId="177" fontId="26" fillId="0" borderId="35" xfId="0" applyNumberFormat="1" applyFont="1" applyBorder="1" applyAlignment="1">
      <alignment horizontal="right" vertical="center"/>
    </xf>
    <xf numFmtId="0" fontId="39" fillId="8" borderId="10" xfId="0" applyFont="1" applyFill="1" applyBorder="1" applyAlignment="1">
      <alignment horizontal="center" vertical="center"/>
    </xf>
    <xf numFmtId="0" fontId="83" fillId="0" borderId="102" xfId="0" applyFont="1" applyBorder="1" applyAlignment="1">
      <alignment horizontal="center" vertical="center" shrinkToFit="1"/>
    </xf>
    <xf numFmtId="0" fontId="83" fillId="0" borderId="100" xfId="0" applyFont="1" applyBorder="1" applyAlignment="1">
      <alignment horizontal="center" vertical="center" shrinkToFit="1"/>
    </xf>
    <xf numFmtId="0" fontId="83" fillId="0" borderId="103" xfId="0" applyFont="1" applyBorder="1" applyAlignment="1">
      <alignment horizontal="center" vertical="center" shrinkToFit="1"/>
    </xf>
    <xf numFmtId="0" fontId="89" fillId="0" borderId="18" xfId="0" applyFont="1" applyBorder="1" applyAlignment="1">
      <alignment horizontal="center" vertical="center"/>
    </xf>
    <xf numFmtId="0" fontId="83" fillId="0" borderId="19" xfId="0" applyFont="1" applyBorder="1" applyAlignment="1">
      <alignment horizontal="center" vertical="center"/>
    </xf>
    <xf numFmtId="0" fontId="83" fillId="0" borderId="102" xfId="0" applyFont="1" applyBorder="1" applyAlignment="1">
      <alignment horizontal="center" vertical="center"/>
    </xf>
    <xf numFmtId="0" fontId="83" fillId="0" borderId="100" xfId="0" applyFont="1" applyBorder="1" applyAlignment="1">
      <alignment horizontal="center" vertical="center"/>
    </xf>
    <xf numFmtId="0" fontId="83" fillId="0" borderId="103" xfId="0" applyFont="1" applyBorder="1" applyAlignment="1">
      <alignment horizontal="center" vertical="center"/>
    </xf>
    <xf numFmtId="0" fontId="83" fillId="0" borderId="35" xfId="0" applyFont="1" applyBorder="1" applyAlignment="1">
      <alignment horizontal="center" vertical="center"/>
    </xf>
    <xf numFmtId="0" fontId="83" fillId="0" borderId="113" xfId="0" applyFont="1" applyBorder="1" applyAlignment="1">
      <alignment horizontal="center" vertical="center"/>
    </xf>
    <xf numFmtId="0" fontId="83" fillId="0" borderId="115" xfId="0" applyFont="1" applyBorder="1" applyAlignment="1">
      <alignment horizontal="center" vertical="center"/>
    </xf>
    <xf numFmtId="0" fontId="83" fillId="0" borderId="116" xfId="0" applyFont="1" applyBorder="1" applyAlignment="1">
      <alignment horizontal="center" vertical="center"/>
    </xf>
    <xf numFmtId="0" fontId="83" fillId="0" borderId="114" xfId="0" applyFont="1" applyBorder="1" applyAlignment="1">
      <alignment horizontal="center" vertical="center"/>
    </xf>
    <xf numFmtId="0" fontId="83" fillId="0" borderId="101" xfId="0" applyFont="1" applyBorder="1" applyAlignment="1">
      <alignment horizontal="center" vertical="center"/>
    </xf>
    <xf numFmtId="0" fontId="83" fillId="0" borderId="117" xfId="0" applyFont="1" applyBorder="1" applyAlignment="1">
      <alignment horizontal="center" vertical="center"/>
    </xf>
    <xf numFmtId="0" fontId="39" fillId="0" borderId="12" xfId="0" applyFont="1" applyBorder="1" applyAlignment="1">
      <alignment horizontal="center" vertical="center" wrapText="1" shrinkToFit="1"/>
    </xf>
    <xf numFmtId="0" fontId="39" fillId="0" borderId="22" xfId="0" applyFont="1" applyBorder="1" applyAlignment="1">
      <alignment horizontal="center" vertical="center" shrinkToFit="1"/>
    </xf>
    <xf numFmtId="0" fontId="39" fillId="0" borderId="13" xfId="0" applyFont="1" applyBorder="1" applyAlignment="1">
      <alignment horizontal="center" vertical="center" shrinkToFit="1"/>
    </xf>
    <xf numFmtId="0" fontId="39" fillId="0" borderId="16" xfId="0" applyFont="1" applyBorder="1" applyAlignment="1">
      <alignment horizontal="center" vertical="center" shrinkToFit="1"/>
    </xf>
    <xf numFmtId="0" fontId="39" fillId="0" borderId="0" xfId="0" applyFont="1" applyAlignment="1">
      <alignment horizontal="center" vertical="center" shrinkToFit="1"/>
    </xf>
    <xf numFmtId="0" fontId="39" fillId="0" borderId="17" xfId="0" applyFont="1" applyBorder="1" applyAlignment="1">
      <alignment horizontal="center" vertical="center" shrinkToFit="1"/>
    </xf>
    <xf numFmtId="0" fontId="39" fillId="0" borderId="14" xfId="0" applyFont="1" applyBorder="1" applyAlignment="1">
      <alignment horizontal="center" vertical="center" shrinkToFit="1"/>
    </xf>
    <xf numFmtId="0" fontId="39" fillId="0" borderId="23" xfId="0" applyFont="1" applyBorder="1" applyAlignment="1">
      <alignment horizontal="center" vertical="center" shrinkToFit="1"/>
    </xf>
    <xf numFmtId="0" fontId="39" fillId="0" borderId="15" xfId="0" applyFont="1" applyBorder="1" applyAlignment="1">
      <alignment horizontal="center" vertical="center" shrinkToFit="1"/>
    </xf>
    <xf numFmtId="0" fontId="83" fillId="0" borderId="12" xfId="0" applyFont="1" applyBorder="1" applyAlignment="1">
      <alignment horizontal="center" vertical="center"/>
    </xf>
    <xf numFmtId="0" fontId="83" fillId="0" borderId="16" xfId="0" applyFont="1" applyBorder="1" applyAlignment="1">
      <alignment horizontal="center" vertical="center"/>
    </xf>
    <xf numFmtId="0" fontId="83" fillId="0" borderId="14" xfId="0" applyFont="1" applyBorder="1" applyAlignment="1">
      <alignment horizontal="center" vertical="center"/>
    </xf>
    <xf numFmtId="0" fontId="83" fillId="0" borderId="18" xfId="0" applyFont="1" applyBorder="1" applyAlignment="1">
      <alignment horizontal="center" vertical="center"/>
    </xf>
    <xf numFmtId="0" fontId="93" fillId="5" borderId="12" xfId="0" applyFont="1" applyFill="1" applyBorder="1" applyAlignment="1">
      <alignment horizontal="center" vertical="center" wrapText="1" shrinkToFit="1"/>
    </xf>
    <xf numFmtId="0" fontId="93" fillId="5" borderId="22" xfId="0" applyFont="1" applyFill="1" applyBorder="1" applyAlignment="1">
      <alignment horizontal="center" vertical="center" shrinkToFit="1"/>
    </xf>
    <xf numFmtId="0" fontId="93" fillId="5" borderId="13" xfId="0" applyFont="1" applyFill="1" applyBorder="1" applyAlignment="1">
      <alignment horizontal="center" vertical="center" shrinkToFit="1"/>
    </xf>
    <xf numFmtId="0" fontId="93" fillId="5" borderId="16" xfId="0" applyFont="1" applyFill="1" applyBorder="1" applyAlignment="1">
      <alignment horizontal="center" vertical="center" shrinkToFit="1"/>
    </xf>
    <xf numFmtId="0" fontId="93" fillId="5" borderId="0" xfId="0" applyFont="1" applyFill="1" applyAlignment="1">
      <alignment horizontal="center" vertical="center" shrinkToFit="1"/>
    </xf>
    <xf numFmtId="0" fontId="93" fillId="5" borderId="17" xfId="0" applyFont="1" applyFill="1" applyBorder="1" applyAlignment="1">
      <alignment horizontal="center" vertical="center" shrinkToFit="1"/>
    </xf>
    <xf numFmtId="0" fontId="93" fillId="5" borderId="14" xfId="0" applyFont="1" applyFill="1" applyBorder="1" applyAlignment="1">
      <alignment horizontal="center" vertical="center" shrinkToFit="1"/>
    </xf>
    <xf numFmtId="0" fontId="93" fillId="5" borderId="23" xfId="0" applyFont="1" applyFill="1" applyBorder="1" applyAlignment="1">
      <alignment horizontal="center" vertical="center" shrinkToFit="1"/>
    </xf>
    <xf numFmtId="0" fontId="93" fillId="5" borderId="15" xfId="0" applyFont="1" applyFill="1" applyBorder="1" applyAlignment="1">
      <alignment horizontal="center" vertical="center" shrinkToFit="1"/>
    </xf>
    <xf numFmtId="0" fontId="26" fillId="0" borderId="49" xfId="0" applyFont="1" applyBorder="1" applyAlignment="1">
      <alignment vertical="center" shrinkToFit="1"/>
    </xf>
    <xf numFmtId="186" fontId="26" fillId="0" borderId="49" xfId="0" applyNumberFormat="1" applyFont="1" applyBorder="1" applyAlignment="1">
      <alignment vertical="center" shrinkToFit="1"/>
    </xf>
    <xf numFmtId="0" fontId="27" fillId="5" borderId="0" xfId="0" applyFont="1" applyFill="1" applyAlignment="1">
      <alignment vertical="center" shrinkToFit="1"/>
    </xf>
    <xf numFmtId="0" fontId="27" fillId="5" borderId="17" xfId="0" applyFont="1" applyFill="1" applyBorder="1" applyAlignment="1">
      <alignment vertical="center" shrinkToFit="1"/>
    </xf>
    <xf numFmtId="0" fontId="26" fillId="0" borderId="25" xfId="0" applyFont="1" applyBorder="1" applyAlignment="1">
      <alignment horizontal="left" vertical="center" shrinkToFit="1"/>
    </xf>
    <xf numFmtId="222" fontId="26" fillId="5" borderId="0" xfId="0" applyNumberFormat="1" applyFont="1" applyFill="1" applyAlignment="1">
      <alignment horizontal="center" vertical="top" shrinkToFit="1"/>
    </xf>
    <xf numFmtId="0" fontId="3" fillId="0" borderId="0" xfId="0" applyFont="1" applyAlignment="1">
      <alignment horizontal="left" vertical="top"/>
    </xf>
    <xf numFmtId="0" fontId="3" fillId="0" borderId="23" xfId="0" applyFont="1" applyBorder="1" applyAlignment="1">
      <alignment horizontal="left" vertical="top"/>
    </xf>
    <xf numFmtId="0" fontId="27" fillId="5" borderId="0" xfId="0" applyFont="1" applyFill="1" applyAlignment="1">
      <alignment horizontal="left" vertical="top" shrinkToFit="1"/>
    </xf>
    <xf numFmtId="0" fontId="0" fillId="0" borderId="0" xfId="0" applyAlignment="1">
      <alignment horizontal="left" vertical="top" shrinkToFit="1"/>
    </xf>
    <xf numFmtId="0" fontId="27" fillId="5" borderId="23" xfId="0" applyFont="1" applyFill="1" applyBorder="1" applyAlignment="1">
      <alignment horizontal="left" vertical="top" shrinkToFit="1"/>
    </xf>
    <xf numFmtId="0" fontId="26" fillId="0" borderId="0" xfId="0" applyFont="1" applyAlignment="1">
      <alignment horizontal="left" vertical="top"/>
    </xf>
    <xf numFmtId="0" fontId="26" fillId="0" borderId="17" xfId="0" applyFont="1" applyBorder="1" applyAlignment="1">
      <alignment horizontal="left" vertical="top"/>
    </xf>
    <xf numFmtId="0" fontId="26" fillId="9" borderId="0" xfId="0" applyFont="1" applyFill="1" applyAlignment="1">
      <alignment horizontal="left" vertical="center"/>
    </xf>
    <xf numFmtId="0" fontId="29" fillId="0" borderId="0" xfId="0" applyFont="1" applyAlignment="1">
      <alignment horizontal="left" vertical="center"/>
    </xf>
    <xf numFmtId="186" fontId="26" fillId="9" borderId="0" xfId="0" applyNumberFormat="1" applyFont="1" applyFill="1" applyAlignment="1">
      <alignment horizontal="left" vertical="center"/>
    </xf>
    <xf numFmtId="186" fontId="29" fillId="0" borderId="0" xfId="0" applyNumberFormat="1" applyFont="1" applyAlignment="1">
      <alignment horizontal="left" vertical="center"/>
    </xf>
    <xf numFmtId="206" fontId="26" fillId="9" borderId="0" xfId="0" applyNumberFormat="1" applyFont="1" applyFill="1" applyAlignment="1">
      <alignment horizontal="left" vertical="center"/>
    </xf>
    <xf numFmtId="207" fontId="26" fillId="9" borderId="0" xfId="0" applyNumberFormat="1" applyFont="1" applyFill="1" applyAlignment="1">
      <alignment horizontal="left" vertical="center" shrinkToFit="1"/>
    </xf>
    <xf numFmtId="9" fontId="26" fillId="9" borderId="0" xfId="6" applyFont="1" applyFill="1" applyBorder="1" applyAlignment="1">
      <alignment horizontal="left" vertical="center"/>
    </xf>
    <xf numFmtId="0" fontId="3" fillId="0" borderId="0" xfId="0" applyFont="1" applyAlignment="1">
      <alignment vertical="top"/>
    </xf>
    <xf numFmtId="0" fontId="3" fillId="0" borderId="0" xfId="0" applyFont="1" applyAlignment="1">
      <alignment horizontal="center" vertical="top"/>
    </xf>
    <xf numFmtId="0" fontId="26" fillId="9" borderId="0" xfId="0" applyFont="1" applyFill="1" applyAlignment="1">
      <alignment horizontal="left" vertical="center" shrinkToFit="1"/>
    </xf>
    <xf numFmtId="0" fontId="26" fillId="0" borderId="36" xfId="0" applyFont="1" applyBorder="1" applyAlignment="1">
      <alignment horizontal="center" vertical="center"/>
    </xf>
    <xf numFmtId="0" fontId="27" fillId="5" borderId="15" xfId="0" applyFont="1" applyFill="1" applyBorder="1" applyAlignment="1">
      <alignment horizontal="left" vertical="top" wrapText="1"/>
    </xf>
    <xf numFmtId="0" fontId="27" fillId="5" borderId="11" xfId="0" applyFont="1" applyFill="1" applyBorder="1" applyAlignment="1">
      <alignment horizontal="left" vertical="top" wrapText="1"/>
    </xf>
    <xf numFmtId="0" fontId="27" fillId="5" borderId="19" xfId="0" applyFont="1" applyFill="1" applyBorder="1" applyAlignment="1">
      <alignment horizontal="left" vertical="top" wrapText="1"/>
    </xf>
    <xf numFmtId="0" fontId="27" fillId="5" borderId="10" xfId="0" applyFont="1" applyFill="1" applyBorder="1" applyAlignment="1">
      <alignment horizontal="left" vertical="top" wrapText="1"/>
    </xf>
    <xf numFmtId="176" fontId="26" fillId="0" borderId="23" xfId="0" applyNumberFormat="1" applyFont="1" applyBorder="1" applyAlignment="1">
      <alignment horizontal="right" vertical="center" shrinkToFit="1"/>
    </xf>
    <xf numFmtId="0" fontId="26" fillId="0" borderId="23" xfId="0" applyFont="1" applyBorder="1" applyAlignment="1">
      <alignment horizontal="center" vertical="center" shrinkToFit="1"/>
    </xf>
    <xf numFmtId="0" fontId="27" fillId="5" borderId="12" xfId="0" applyFont="1" applyFill="1" applyBorder="1" applyAlignment="1">
      <alignment horizontal="left" vertical="top" wrapText="1"/>
    </xf>
    <xf numFmtId="0" fontId="27" fillId="5" borderId="22" xfId="0" applyFont="1" applyFill="1" applyBorder="1" applyAlignment="1">
      <alignment horizontal="left" vertical="top" wrapText="1"/>
    </xf>
    <xf numFmtId="0" fontId="27" fillId="5" borderId="13" xfId="0" applyFont="1" applyFill="1" applyBorder="1" applyAlignment="1">
      <alignment horizontal="left" vertical="top" wrapText="1"/>
    </xf>
    <xf numFmtId="0" fontId="27" fillId="5" borderId="14" xfId="0" applyFont="1" applyFill="1" applyBorder="1" applyAlignment="1">
      <alignment horizontal="left" vertical="top" wrapText="1"/>
    </xf>
    <xf numFmtId="0" fontId="27" fillId="5" borderId="23" xfId="0" applyFont="1" applyFill="1" applyBorder="1" applyAlignment="1">
      <alignment horizontal="left" vertical="top" wrapText="1"/>
    </xf>
    <xf numFmtId="0" fontId="3" fillId="0" borderId="17" xfId="0" applyFont="1" applyBorder="1" applyAlignment="1">
      <alignment horizontal="left" vertical="center"/>
    </xf>
    <xf numFmtId="0" fontId="26" fillId="0" borderId="0" xfId="0" applyFont="1" applyAlignment="1">
      <alignment horizontal="left" vertical="top" wrapText="1"/>
    </xf>
    <xf numFmtId="0" fontId="26" fillId="0" borderId="17" xfId="0" applyFont="1" applyBorder="1" applyAlignment="1">
      <alignment horizontal="left" vertical="top" wrapText="1"/>
    </xf>
    <xf numFmtId="0" fontId="26" fillId="0" borderId="23" xfId="0" applyFont="1" applyBorder="1" applyAlignment="1">
      <alignment horizontal="left" vertical="top" wrapText="1"/>
    </xf>
    <xf numFmtId="0" fontId="3" fillId="5" borderId="0" xfId="0" applyFont="1" applyFill="1" applyAlignment="1">
      <alignment horizontal="left" vertical="top" shrinkToFit="1"/>
    </xf>
    <xf numFmtId="0" fontId="29" fillId="0" borderId="17" xfId="0" applyFont="1" applyBorder="1" applyAlignment="1">
      <alignment horizontal="left" vertical="center" shrinkToFit="1"/>
    </xf>
    <xf numFmtId="0" fontId="27" fillId="5" borderId="23" xfId="0" applyFont="1" applyFill="1" applyBorder="1" applyAlignment="1">
      <alignment vertical="center" shrinkToFit="1"/>
    </xf>
    <xf numFmtId="0" fontId="27" fillId="5" borderId="15" xfId="0" applyFont="1" applyFill="1" applyBorder="1" applyAlignment="1">
      <alignment vertical="center" shrinkToFit="1"/>
    </xf>
    <xf numFmtId="0" fontId="17" fillId="0" borderId="17" xfId="0" applyFont="1" applyBorder="1" applyAlignment="1">
      <alignment horizontal="left" vertical="top" wrapText="1"/>
    </xf>
    <xf numFmtId="0" fontId="27" fillId="5" borderId="18" xfId="0" applyFont="1" applyFill="1" applyBorder="1" applyAlignment="1">
      <alignment horizontal="center" vertical="top" wrapText="1"/>
    </xf>
    <xf numFmtId="0" fontId="27" fillId="5" borderId="35" xfId="0" applyFont="1" applyFill="1" applyBorder="1" applyAlignment="1">
      <alignment horizontal="center" vertical="top" wrapText="1"/>
    </xf>
    <xf numFmtId="0" fontId="27" fillId="5" borderId="19" xfId="0" applyFont="1" applyFill="1" applyBorder="1" applyAlignment="1">
      <alignment horizontal="center" vertical="top" wrapText="1"/>
    </xf>
    <xf numFmtId="0" fontId="27" fillId="5" borderId="16" xfId="0" applyFont="1" applyFill="1" applyBorder="1" applyAlignment="1">
      <alignment horizontal="left" vertical="top" wrapText="1"/>
    </xf>
    <xf numFmtId="0" fontId="27" fillId="5" borderId="0" xfId="0" applyFont="1" applyFill="1" applyAlignment="1">
      <alignment horizontal="left" vertical="top" wrapText="1"/>
    </xf>
    <xf numFmtId="0" fontId="27" fillId="5" borderId="17" xfId="0" applyFont="1" applyFill="1" applyBorder="1" applyAlignment="1">
      <alignment horizontal="left" vertical="top" wrapText="1"/>
    </xf>
    <xf numFmtId="0" fontId="3" fillId="0" borderId="90" xfId="0" applyFont="1" applyBorder="1" applyAlignment="1">
      <alignment horizontal="center" vertical="center"/>
    </xf>
    <xf numFmtId="0" fontId="3" fillId="0" borderId="91" xfId="0" applyFont="1" applyBorder="1" applyAlignment="1">
      <alignment horizontal="center" vertical="center"/>
    </xf>
    <xf numFmtId="0" fontId="3" fillId="0" borderId="92" xfId="0" applyFont="1" applyBorder="1" applyAlignment="1">
      <alignment horizontal="center" vertical="center"/>
    </xf>
    <xf numFmtId="0" fontId="3" fillId="0" borderId="93" xfId="0" applyFont="1" applyBorder="1" applyAlignment="1">
      <alignment horizontal="center" vertical="center"/>
    </xf>
    <xf numFmtId="0" fontId="3" fillId="5" borderId="10" xfId="0" applyFont="1" applyFill="1" applyBorder="1" applyAlignment="1">
      <alignment horizontal="center" vertical="center" shrinkToFit="1"/>
    </xf>
    <xf numFmtId="0" fontId="3" fillId="0" borderId="10" xfId="0" applyFont="1" applyBorder="1">
      <alignment vertical="center"/>
    </xf>
    <xf numFmtId="0" fontId="3" fillId="0" borderId="18" xfId="0" applyFont="1" applyBorder="1">
      <alignment vertical="center"/>
    </xf>
    <xf numFmtId="0" fontId="3" fillId="0" borderId="19" xfId="0" applyFont="1" applyBorder="1">
      <alignment vertical="center"/>
    </xf>
    <xf numFmtId="197" fontId="26" fillId="0" borderId="23" xfId="0" applyNumberFormat="1" applyFont="1" applyBorder="1" applyAlignment="1">
      <alignment horizontal="left" vertical="center"/>
    </xf>
    <xf numFmtId="0" fontId="28" fillId="0" borderId="111" xfId="0" applyFont="1" applyBorder="1" applyAlignment="1">
      <alignment horizontal="left" vertical="center" wrapText="1"/>
    </xf>
    <xf numFmtId="0" fontId="28" fillId="0" borderId="25" xfId="0" applyFont="1" applyBorder="1" applyAlignment="1">
      <alignment horizontal="left" vertical="center" wrapText="1"/>
    </xf>
    <xf numFmtId="0" fontId="28" fillId="0" borderId="128" xfId="0" applyFont="1" applyBorder="1" applyAlignment="1">
      <alignment horizontal="left" vertical="center" wrapText="1"/>
    </xf>
    <xf numFmtId="0" fontId="28" fillId="0" borderId="0" xfId="0" applyFont="1" applyAlignment="1">
      <alignment horizontal="left" vertical="center" wrapText="1"/>
    </xf>
    <xf numFmtId="0" fontId="28" fillId="0" borderId="126" xfId="0" applyFont="1" applyBorder="1" applyAlignment="1">
      <alignment horizontal="left" vertical="center" wrapText="1"/>
    </xf>
    <xf numFmtId="0" fontId="28" fillId="0" borderId="52" xfId="0" applyFont="1" applyBorder="1" applyAlignment="1">
      <alignment horizontal="left" vertical="center" wrapText="1"/>
    </xf>
    <xf numFmtId="0" fontId="28" fillId="0" borderId="79" xfId="0" applyFont="1" applyBorder="1" applyAlignment="1">
      <alignment horizontal="left" vertical="center" wrapText="1"/>
    </xf>
    <xf numFmtId="0" fontId="28" fillId="0" borderId="22" xfId="0" applyFont="1" applyBorder="1" applyAlignment="1">
      <alignment horizontal="left" vertical="center" wrapText="1"/>
    </xf>
    <xf numFmtId="0" fontId="28" fillId="0" borderId="107" xfId="0" applyFont="1" applyBorder="1" applyAlignment="1">
      <alignment horizontal="left" vertical="center" wrapText="1"/>
    </xf>
    <xf numFmtId="0" fontId="28" fillId="0" borderId="69" xfId="0" applyFont="1" applyBorder="1" applyAlignment="1">
      <alignment horizontal="left" vertical="center" wrapText="1"/>
    </xf>
    <xf numFmtId="0" fontId="28" fillId="0" borderId="127" xfId="0" applyFont="1" applyBorder="1" applyAlignment="1">
      <alignment horizontal="left" vertical="center" wrapText="1"/>
    </xf>
    <xf numFmtId="0" fontId="28" fillId="0" borderId="23" xfId="0" applyFont="1" applyBorder="1" applyAlignment="1">
      <alignment horizontal="left" vertical="center" wrapText="1"/>
    </xf>
    <xf numFmtId="0" fontId="3" fillId="0" borderId="40" xfId="0" applyFont="1" applyBorder="1" applyAlignment="1">
      <alignment horizontal="center" vertical="center"/>
    </xf>
    <xf numFmtId="0" fontId="3" fillId="0" borderId="115" xfId="0" applyFont="1" applyBorder="1" applyAlignment="1">
      <alignment horizontal="center" vertical="center"/>
    </xf>
    <xf numFmtId="0" fontId="3" fillId="0" borderId="115" xfId="0" applyFont="1" applyBorder="1" applyAlignment="1">
      <alignment horizontal="center" vertical="center" shrinkToFit="1"/>
    </xf>
    <xf numFmtId="0" fontId="26" fillId="0" borderId="16" xfId="0" applyFont="1" applyBorder="1" applyAlignment="1">
      <alignment horizontal="center" vertical="center" shrinkToFit="1"/>
    </xf>
    <xf numFmtId="180" fontId="28" fillId="0" borderId="18" xfId="5" applyNumberFormat="1" applyFont="1" applyFill="1" applyBorder="1">
      <alignment vertical="center"/>
    </xf>
    <xf numFmtId="180" fontId="29" fillId="0" borderId="19" xfId="5" applyNumberFormat="1" applyFont="1" applyFill="1" applyBorder="1">
      <alignment vertical="center"/>
    </xf>
    <xf numFmtId="0" fontId="26" fillId="0" borderId="18" xfId="0" applyFont="1" applyBorder="1" applyAlignment="1">
      <alignment horizontal="center" vertical="center"/>
    </xf>
    <xf numFmtId="0" fontId="26" fillId="0" borderId="35" xfId="0" applyFont="1" applyBorder="1" applyAlignment="1">
      <alignment horizontal="center" vertical="center"/>
    </xf>
    <xf numFmtId="0" fontId="26" fillId="0" borderId="19" xfId="0" applyFont="1" applyBorder="1" applyAlignment="1">
      <alignment horizontal="center" vertical="center"/>
    </xf>
    <xf numFmtId="180" fontId="28" fillId="5" borderId="18" xfId="5" applyNumberFormat="1" applyFont="1" applyFill="1" applyBorder="1">
      <alignment vertical="center"/>
    </xf>
    <xf numFmtId="180" fontId="29" fillId="5" borderId="19" xfId="5" applyNumberFormat="1" applyFont="1" applyFill="1" applyBorder="1">
      <alignment vertical="center"/>
    </xf>
    <xf numFmtId="184" fontId="3" fillId="0" borderId="12" xfId="0" applyNumberFormat="1" applyFont="1" applyBorder="1" applyAlignment="1">
      <alignment horizontal="center" vertical="center"/>
    </xf>
    <xf numFmtId="0" fontId="14" fillId="0" borderId="12" xfId="0" applyFont="1" applyBorder="1" applyAlignment="1">
      <alignment horizontal="center" vertical="center" wrapText="1"/>
    </xf>
    <xf numFmtId="0" fontId="89" fillId="0" borderId="22" xfId="0" applyFont="1" applyBorder="1" applyAlignment="1">
      <alignment horizontal="center" vertical="center"/>
    </xf>
    <xf numFmtId="0" fontId="89" fillId="0" borderId="14" xfId="0" applyFont="1" applyBorder="1" applyAlignment="1">
      <alignment horizontal="center" vertical="center"/>
    </xf>
    <xf numFmtId="0" fontId="89" fillId="0" borderId="23" xfId="0" applyFont="1" applyBorder="1" applyAlignment="1">
      <alignment horizontal="center" vertical="center"/>
    </xf>
    <xf numFmtId="0" fontId="89" fillId="0" borderId="13" xfId="0" applyFont="1" applyBorder="1" applyAlignment="1">
      <alignment horizontal="center" vertical="center"/>
    </xf>
    <xf numFmtId="0" fontId="89" fillId="0" borderId="15" xfId="0" applyFont="1" applyBorder="1" applyAlignment="1">
      <alignment horizontal="center" vertical="center"/>
    </xf>
    <xf numFmtId="195" fontId="26" fillId="0" borderId="10" xfId="0" applyNumberFormat="1" applyFont="1" applyBorder="1" applyAlignment="1">
      <alignment horizontal="center" vertical="center"/>
    </xf>
    <xf numFmtId="0" fontId="26" fillId="5" borderId="18" xfId="0" applyFont="1" applyFill="1" applyBorder="1" applyAlignment="1">
      <alignment horizontal="center" vertical="center"/>
    </xf>
    <xf numFmtId="0" fontId="26" fillId="5" borderId="35" xfId="0" applyFont="1" applyFill="1" applyBorder="1" applyAlignment="1">
      <alignment horizontal="center" vertical="center"/>
    </xf>
    <xf numFmtId="0" fontId="26" fillId="5" borderId="19" xfId="0" applyFont="1" applyFill="1" applyBorder="1" applyAlignment="1">
      <alignment horizontal="center" vertical="center"/>
    </xf>
    <xf numFmtId="195" fontId="26" fillId="5" borderId="18" xfId="0" applyNumberFormat="1" applyFont="1" applyFill="1" applyBorder="1" applyAlignment="1">
      <alignment horizontal="center" vertical="center"/>
    </xf>
    <xf numFmtId="195" fontId="26" fillId="5" borderId="19" xfId="0" applyNumberFormat="1" applyFont="1" applyFill="1" applyBorder="1" applyAlignment="1">
      <alignment horizontal="center" vertical="center"/>
    </xf>
    <xf numFmtId="223" fontId="26" fillId="5" borderId="18" xfId="0" applyNumberFormat="1" applyFont="1" applyFill="1" applyBorder="1">
      <alignment vertical="center"/>
    </xf>
    <xf numFmtId="223" fontId="29" fillId="0" borderId="35" xfId="0" applyNumberFormat="1" applyFont="1" applyBorder="1">
      <alignment vertical="center"/>
    </xf>
    <xf numFmtId="223" fontId="29" fillId="0" borderId="19" xfId="0" applyNumberFormat="1" applyFont="1" applyBorder="1">
      <alignment vertical="center"/>
    </xf>
    <xf numFmtId="183" fontId="28" fillId="0" borderId="190" xfId="1" applyNumberFormat="1" applyFont="1" applyBorder="1" applyAlignment="1">
      <alignment horizontal="center" vertical="center" shrinkToFit="1"/>
    </xf>
    <xf numFmtId="0" fontId="0" fillId="0" borderId="117" xfId="0" applyBorder="1" applyAlignment="1">
      <alignment horizontal="center" vertical="center" shrinkToFit="1"/>
    </xf>
    <xf numFmtId="0" fontId="91" fillId="0" borderId="39" xfId="0" applyFont="1" applyBorder="1" applyAlignment="1">
      <alignment horizontal="center" vertical="center" shrinkToFit="1"/>
    </xf>
    <xf numFmtId="0" fontId="91" fillId="0" borderId="102" xfId="0" applyFont="1" applyBorder="1" applyAlignment="1">
      <alignment horizontal="left" vertical="top" wrapText="1"/>
    </xf>
    <xf numFmtId="0" fontId="91" fillId="0" borderId="113" xfId="0" applyFont="1" applyBorder="1" applyAlignment="1">
      <alignment horizontal="left" vertical="top" wrapText="1"/>
    </xf>
    <xf numFmtId="0" fontId="91" fillId="0" borderId="114" xfId="0" applyFont="1" applyBorder="1" applyAlignment="1">
      <alignment horizontal="left" vertical="top" wrapText="1"/>
    </xf>
    <xf numFmtId="0" fontId="91" fillId="0" borderId="100" xfId="0" applyFont="1" applyBorder="1" applyAlignment="1">
      <alignment horizontal="left" vertical="top" wrapText="1"/>
    </xf>
    <xf numFmtId="0" fontId="91" fillId="0" borderId="115" xfId="0" applyFont="1" applyBorder="1" applyAlignment="1">
      <alignment horizontal="left" vertical="top" wrapText="1"/>
    </xf>
    <xf numFmtId="0" fontId="91" fillId="0" borderId="101" xfId="0" applyFont="1" applyBorder="1" applyAlignment="1">
      <alignment horizontal="left" vertical="top" wrapText="1"/>
    </xf>
    <xf numFmtId="0" fontId="91" fillId="0" borderId="103" xfId="0" applyFont="1" applyBorder="1" applyAlignment="1">
      <alignment horizontal="left" vertical="top" wrapText="1"/>
    </xf>
    <xf numFmtId="0" fontId="91" fillId="0" borderId="116" xfId="0" applyFont="1" applyBorder="1" applyAlignment="1">
      <alignment horizontal="left" vertical="top" wrapText="1"/>
    </xf>
    <xf numFmtId="0" fontId="91" fillId="0" borderId="117" xfId="0" applyFont="1" applyBorder="1" applyAlignment="1">
      <alignment horizontal="left" vertical="top" wrapText="1"/>
    </xf>
    <xf numFmtId="0" fontId="91" fillId="0" borderId="41" xfId="0" applyFont="1" applyBorder="1" applyAlignment="1">
      <alignment horizontal="left" vertical="top" wrapText="1"/>
    </xf>
    <xf numFmtId="0" fontId="91" fillId="0" borderId="52" xfId="0" applyFont="1" applyBorder="1" applyAlignment="1">
      <alignment horizontal="left" vertical="top" wrapText="1"/>
    </xf>
    <xf numFmtId="0" fontId="91" fillId="0" borderId="29" xfId="0" applyFont="1" applyBorder="1" applyAlignment="1">
      <alignment horizontal="left" vertical="top" wrapText="1"/>
    </xf>
    <xf numFmtId="0" fontId="91" fillId="0" borderId="51" xfId="0" applyFont="1" applyBorder="1" applyAlignment="1">
      <alignment horizontal="left" vertical="top" wrapText="1"/>
    </xf>
    <xf numFmtId="0" fontId="91" fillId="0" borderId="69" xfId="0" applyFont="1" applyBorder="1" applyAlignment="1">
      <alignment horizontal="left" vertical="top" wrapText="1"/>
    </xf>
    <xf numFmtId="0" fontId="91" fillId="0" borderId="50" xfId="0" applyFont="1" applyBorder="1" applyAlignment="1">
      <alignment horizontal="left" vertical="top" wrapText="1"/>
    </xf>
    <xf numFmtId="0" fontId="91" fillId="0" borderId="37" xfId="0" applyFont="1" applyBorder="1" applyAlignment="1">
      <alignment horizontal="left" vertical="top" wrapText="1"/>
    </xf>
    <xf numFmtId="0" fontId="91" fillId="0" borderId="39" xfId="0" applyFont="1" applyBorder="1" applyAlignment="1">
      <alignment horizontal="left" vertical="top" wrapText="1"/>
    </xf>
    <xf numFmtId="0" fontId="91" fillId="0" borderId="30" xfId="0" applyFont="1" applyBorder="1" applyAlignment="1">
      <alignment horizontal="left" vertical="top" wrapText="1"/>
    </xf>
    <xf numFmtId="0" fontId="91" fillId="0" borderId="69" xfId="0" applyFont="1" applyBorder="1" applyAlignment="1">
      <alignment horizontal="left" vertical="center" shrinkToFit="1"/>
    </xf>
    <xf numFmtId="0" fontId="91" fillId="0" borderId="50" xfId="0" applyFont="1" applyBorder="1" applyAlignment="1">
      <alignment horizontal="left" vertical="center" shrinkToFit="1"/>
    </xf>
    <xf numFmtId="0" fontId="91" fillId="0" borderId="16" xfId="0" applyFont="1" applyBorder="1" applyAlignment="1">
      <alignment horizontal="center" vertical="center"/>
    </xf>
    <xf numFmtId="0" fontId="91" fillId="0" borderId="0" xfId="0" applyFont="1" applyAlignment="1">
      <alignment horizontal="center" vertical="center"/>
    </xf>
    <xf numFmtId="0" fontId="91" fillId="0" borderId="17" xfId="0" applyFont="1" applyBorder="1" applyAlignment="1">
      <alignment horizontal="center" vertical="center"/>
    </xf>
    <xf numFmtId="0" fontId="91" fillId="0" borderId="0" xfId="0" applyFont="1" applyAlignment="1">
      <alignment vertical="top" wrapText="1"/>
    </xf>
    <xf numFmtId="0" fontId="91" fillId="0" borderId="23" xfId="0" applyFont="1" applyBorder="1" applyAlignment="1">
      <alignment vertical="top" wrapText="1"/>
    </xf>
    <xf numFmtId="0" fontId="63" fillId="0" borderId="0" xfId="0" applyFont="1" applyAlignment="1">
      <alignment horizontal="center" vertical="center" shrinkToFit="1"/>
    </xf>
    <xf numFmtId="209" fontId="17" fillId="0" borderId="18" xfId="0" applyNumberFormat="1" applyFont="1" applyBorder="1" applyAlignment="1">
      <alignment vertical="center" shrinkToFit="1"/>
    </xf>
    <xf numFmtId="209" fontId="0" fillId="0" borderId="19" xfId="0" applyNumberFormat="1" applyBorder="1" applyAlignment="1">
      <alignment vertical="center" shrinkToFit="1"/>
    </xf>
    <xf numFmtId="0" fontId="37" fillId="0" borderId="18" xfId="0" applyFont="1" applyBorder="1" applyAlignment="1">
      <alignment horizontal="center" vertical="center"/>
    </xf>
    <xf numFmtId="0" fontId="37" fillId="0" borderId="19" xfId="0" applyFont="1" applyBorder="1" applyAlignment="1">
      <alignment horizontal="center" vertical="center"/>
    </xf>
    <xf numFmtId="0" fontId="17" fillId="6" borderId="35" xfId="0" applyFont="1" applyFill="1" applyBorder="1" applyAlignment="1">
      <alignment horizontal="left" vertical="center"/>
    </xf>
    <xf numFmtId="0" fontId="26" fillId="0" borderId="23" xfId="0" applyFont="1" applyBorder="1" applyAlignment="1">
      <alignment horizontal="left" vertical="center"/>
    </xf>
    <xf numFmtId="0" fontId="22" fillId="0" borderId="0" xfId="0" applyFont="1" applyAlignment="1">
      <alignment horizontal="center" vertical="center"/>
    </xf>
    <xf numFmtId="0" fontId="19" fillId="0" borderId="0" xfId="0" applyFont="1" applyAlignment="1">
      <alignment horizontal="center" vertical="center"/>
    </xf>
    <xf numFmtId="0" fontId="19" fillId="0" borderId="0" xfId="0" applyFont="1" applyAlignment="1">
      <alignment horizontal="left" vertical="center"/>
    </xf>
    <xf numFmtId="0" fontId="21" fillId="0" borderId="10" xfId="0" applyFont="1" applyBorder="1" applyAlignment="1">
      <alignment horizontal="center" vertical="center"/>
    </xf>
    <xf numFmtId="0" fontId="33" fillId="0" borderId="35" xfId="0" applyFont="1" applyBorder="1" applyAlignment="1">
      <alignment horizontal="left" vertical="center" shrinkToFit="1"/>
    </xf>
    <xf numFmtId="0" fontId="33" fillId="0" borderId="19" xfId="0" applyFont="1" applyBorder="1" applyAlignment="1">
      <alignment horizontal="left" vertical="center" shrinkToFit="1"/>
    </xf>
    <xf numFmtId="0" fontId="19" fillId="0" borderId="18" xfId="0" applyFont="1" applyBorder="1" applyAlignment="1">
      <alignment horizontal="center" vertical="center"/>
    </xf>
    <xf numFmtId="0" fontId="19" fillId="0" borderId="35" xfId="0" applyFont="1" applyBorder="1" applyAlignment="1">
      <alignment horizontal="center" vertical="center"/>
    </xf>
    <xf numFmtId="0" fontId="19" fillId="0" borderId="19" xfId="0" applyFont="1" applyBorder="1" applyAlignment="1">
      <alignment horizontal="center" vertical="center"/>
    </xf>
    <xf numFmtId="0" fontId="19" fillId="0" borderId="35" xfId="0" applyFont="1" applyBorder="1" applyAlignment="1">
      <alignment horizontal="left" vertical="center" shrinkToFit="1"/>
    </xf>
    <xf numFmtId="0" fontId="19" fillId="0" borderId="19" xfId="0" applyFont="1" applyBorder="1" applyAlignment="1">
      <alignment horizontal="left" vertical="center" shrinkToFit="1"/>
    </xf>
    <xf numFmtId="0" fontId="20" fillId="0" borderId="18" xfId="0" applyFont="1" applyBorder="1" applyAlignment="1">
      <alignment horizontal="center" vertical="center" shrinkToFit="1"/>
    </xf>
    <xf numFmtId="0" fontId="20" fillId="0" borderId="35" xfId="0" applyFont="1" applyBorder="1" applyAlignment="1">
      <alignment horizontal="center" vertical="center" shrinkToFit="1"/>
    </xf>
    <xf numFmtId="0" fontId="20" fillId="0" borderId="19" xfId="0" applyFont="1" applyBorder="1" applyAlignment="1">
      <alignment horizontal="center" vertical="center" shrinkToFit="1"/>
    </xf>
    <xf numFmtId="0" fontId="20" fillId="0" borderId="18" xfId="0" applyFont="1" applyBorder="1" applyAlignment="1">
      <alignment horizontal="center" vertical="center"/>
    </xf>
    <xf numFmtId="0" fontId="20" fillId="0" borderId="35" xfId="0" applyFont="1" applyBorder="1" applyAlignment="1">
      <alignment horizontal="center" vertical="center"/>
    </xf>
    <xf numFmtId="0" fontId="20" fillId="0" borderId="19" xfId="0" applyFont="1" applyBorder="1" applyAlignment="1">
      <alignment horizontal="center" vertical="center"/>
    </xf>
    <xf numFmtId="204" fontId="33" fillId="0" borderId="0" xfId="0" applyNumberFormat="1" applyFont="1" applyAlignment="1">
      <alignment horizontal="left" vertical="center"/>
    </xf>
    <xf numFmtId="0" fontId="33" fillId="5" borderId="0" xfId="0" applyFont="1" applyFill="1" applyAlignment="1">
      <alignment horizontal="center" vertical="center"/>
    </xf>
    <xf numFmtId="0" fontId="30" fillId="0" borderId="0" xfId="0" applyFont="1" applyAlignment="1">
      <alignment horizontal="center" vertical="center"/>
    </xf>
    <xf numFmtId="0" fontId="30" fillId="0" borderId="9" xfId="0" applyFont="1" applyBorder="1" applyAlignment="1">
      <alignment horizontal="center" vertical="center"/>
    </xf>
    <xf numFmtId="0" fontId="30" fillId="0" borderId="0" xfId="0" applyFont="1">
      <alignment vertical="center"/>
    </xf>
    <xf numFmtId="0" fontId="33" fillId="0" borderId="0" xfId="0" applyFont="1">
      <alignment vertical="center"/>
    </xf>
    <xf numFmtId="0" fontId="33" fillId="0" borderId="0" xfId="0" applyFont="1" applyAlignment="1">
      <alignment vertical="top" wrapText="1"/>
    </xf>
    <xf numFmtId="204" fontId="33" fillId="5" borderId="0" xfId="0" applyNumberFormat="1" applyFont="1" applyFill="1" applyAlignment="1">
      <alignment horizontal="left" vertical="center" shrinkToFit="1"/>
    </xf>
    <xf numFmtId="0" fontId="32" fillId="0" borderId="0" xfId="0" applyFont="1" applyAlignment="1">
      <alignment horizontal="left" vertical="center"/>
    </xf>
    <xf numFmtId="0" fontId="33" fillId="0" borderId="0" xfId="0" applyFont="1" applyAlignment="1">
      <alignment horizontal="center" vertical="center"/>
    </xf>
    <xf numFmtId="49" fontId="17" fillId="5" borderId="95" xfId="1" applyNumberFormat="1" applyFont="1" applyFill="1" applyBorder="1" applyAlignment="1" applyProtection="1">
      <alignment horizontal="left" vertical="center" indent="1"/>
      <protection locked="0"/>
    </xf>
    <xf numFmtId="0" fontId="17" fillId="5" borderId="95" xfId="1" applyFont="1" applyFill="1" applyBorder="1" applyAlignment="1" applyProtection="1">
      <alignment horizontal="left" vertical="center" indent="1"/>
      <protection locked="0"/>
    </xf>
    <xf numFmtId="0" fontId="118" fillId="0" borderId="0" xfId="1" applyFont="1" applyAlignment="1">
      <alignment horizontal="center" vertical="center"/>
    </xf>
    <xf numFmtId="0" fontId="47" fillId="0" borderId="8" xfId="1" applyFont="1" applyBorder="1">
      <alignment vertical="center"/>
    </xf>
    <xf numFmtId="0" fontId="47" fillId="0" borderId="0" xfId="1" applyFont="1">
      <alignment vertical="center"/>
    </xf>
    <xf numFmtId="49" fontId="17" fillId="5" borderId="107" xfId="7" applyNumberFormat="1" applyFont="1" applyFill="1" applyBorder="1" applyAlignment="1" applyProtection="1">
      <alignment horizontal="left" vertical="center" indent="1"/>
      <protection locked="0"/>
    </xf>
    <xf numFmtId="49" fontId="17" fillId="5" borderId="69" xfId="7" applyNumberFormat="1" applyFont="1" applyFill="1" applyBorder="1" applyAlignment="1" applyProtection="1">
      <alignment horizontal="left" vertical="center" indent="1"/>
      <protection locked="0"/>
    </xf>
    <xf numFmtId="49" fontId="17" fillId="5" borderId="108" xfId="7" applyNumberFormat="1" applyFont="1" applyFill="1" applyBorder="1" applyAlignment="1" applyProtection="1">
      <alignment horizontal="left" vertical="center" indent="1"/>
      <protection locked="0"/>
    </xf>
    <xf numFmtId="0" fontId="12" fillId="11" borderId="109" xfId="7" applyFill="1" applyBorder="1" applyAlignment="1">
      <alignment vertical="top"/>
    </xf>
    <xf numFmtId="0" fontId="12" fillId="11" borderId="28" xfId="7" applyFill="1" applyBorder="1" applyAlignment="1">
      <alignment vertical="top"/>
    </xf>
    <xf numFmtId="0" fontId="12" fillId="11" borderId="110" xfId="7" applyFill="1" applyBorder="1" applyAlignment="1">
      <alignment vertical="top"/>
    </xf>
    <xf numFmtId="0" fontId="12" fillId="11" borderId="111" xfId="7" applyFill="1" applyBorder="1" applyAlignment="1">
      <alignment vertical="top"/>
    </xf>
    <xf numFmtId="0" fontId="12" fillId="11" borderId="25" xfId="7" applyFill="1" applyBorder="1" applyAlignment="1">
      <alignment vertical="top"/>
    </xf>
    <xf numFmtId="0" fontId="12" fillId="11" borderId="112" xfId="7" applyFill="1" applyBorder="1" applyAlignment="1">
      <alignment vertical="top"/>
    </xf>
    <xf numFmtId="0" fontId="48" fillId="0" borderId="0" xfId="1" applyFont="1" applyAlignment="1">
      <alignment vertical="center" wrapText="1"/>
    </xf>
    <xf numFmtId="0" fontId="120" fillId="0" borderId="10" xfId="0" applyFont="1" applyBorder="1" applyAlignment="1">
      <alignment horizontal="left" vertical="center" shrinkToFit="1"/>
    </xf>
    <xf numFmtId="0" fontId="120" fillId="5" borderId="10" xfId="0" applyFont="1" applyFill="1" applyBorder="1" applyAlignment="1">
      <alignment horizontal="left" vertical="top" wrapText="1"/>
    </xf>
    <xf numFmtId="0" fontId="120" fillId="5" borderId="10" xfId="0" applyFont="1" applyFill="1" applyBorder="1" applyAlignment="1">
      <alignment horizontal="left" vertical="center" shrinkToFit="1"/>
    </xf>
    <xf numFmtId="0" fontId="81" fillId="0" borderId="10" xfId="0" applyFont="1" applyBorder="1">
      <alignment vertical="center"/>
    </xf>
    <xf numFmtId="0" fontId="120" fillId="5" borderId="10" xfId="0" applyFont="1" applyFill="1" applyBorder="1" applyAlignment="1">
      <alignment horizontal="left" vertical="center" wrapText="1"/>
    </xf>
    <xf numFmtId="0" fontId="119" fillId="0" borderId="0" xfId="0" applyFont="1" applyAlignment="1">
      <alignment horizontal="center" vertical="center"/>
    </xf>
    <xf numFmtId="0" fontId="120" fillId="5" borderId="10" xfId="0" applyFont="1" applyFill="1" applyBorder="1" applyAlignment="1">
      <alignment horizontal="center" vertical="center" shrinkToFit="1"/>
    </xf>
  </cellXfs>
  <cellStyles count="20">
    <cellStyle name="パーセント" xfId="6" builtinId="5"/>
    <cellStyle name="ハイパーリンク" xfId="17" builtinId="8"/>
    <cellStyle name="桁区切り" xfId="5" builtinId="6"/>
    <cellStyle name="桁区切り 2" xfId="8" xr:uid="{B2BACE85-090E-493C-8955-20542C2E8800}"/>
    <cellStyle name="桁区切り 3" xfId="2" xr:uid="{00000000-0005-0000-0000-000002000000}"/>
    <cellStyle name="桁区切り 3 2" xfId="11" xr:uid="{82B2A603-CC4F-4C66-AC7C-7D8E0B316283}"/>
    <cellStyle name="桁区切り 3 3" xfId="10" xr:uid="{D48B38FE-4BD6-4A3D-A26D-7A51037744E4}"/>
    <cellStyle name="桁区切り 4" xfId="4" xr:uid="{00000000-0005-0000-0000-000003000000}"/>
    <cellStyle name="標準" xfId="0" builtinId="0"/>
    <cellStyle name="標準 2" xfId="1" xr:uid="{00000000-0005-0000-0000-000005000000}"/>
    <cellStyle name="標準 2 2" xfId="12" xr:uid="{100EC778-D4B4-4862-BD9D-015752885A32}"/>
    <cellStyle name="標準 2 2 2" xfId="16" xr:uid="{12E4E701-2D0E-4767-8B90-95ADAAC083B1}"/>
    <cellStyle name="標準 2 3" xfId="9" xr:uid="{8984093E-51DD-4E0F-A8D4-5EFE23DBE4B8}"/>
    <cellStyle name="標準 2 4" xfId="15" xr:uid="{C5CDA023-A5A3-44B0-9D6E-510C8145555D}"/>
    <cellStyle name="標準 3" xfId="14" xr:uid="{3C35B1A8-1936-4B91-8FC8-24A2BB8FAD36}"/>
    <cellStyle name="標準 4 2" xfId="3" xr:uid="{00000000-0005-0000-0000-000006000000}"/>
    <cellStyle name="標準 5" xfId="13" xr:uid="{47BE86FB-24C7-4684-9F82-50A74D49BF9D}"/>
    <cellStyle name="標準_◎支払先マスター入力原票(入力らくらく版)1" xfId="7" xr:uid="{6C7E720A-2B5E-428F-AA85-2BBD6F3A418D}"/>
    <cellStyle name="標準_実地研修報告書" xfId="19" xr:uid="{2FADCC60-E621-4E01-A752-6C5F888CF6D0}"/>
    <cellStyle name="標準_直後評価（一般研修）" xfId="18" xr:uid="{757E52F7-F617-42A6-92EE-AC26AF247E99}"/>
  </cellStyles>
  <dxfs count="0"/>
  <tableStyles count="0" defaultTableStyle="TableStyleMedium2" defaultPivotStyle="PivotStyleLight16"/>
  <colors>
    <mruColors>
      <color rgb="FFFFFFCC"/>
      <color rgb="FFCCFFFF"/>
      <color rgb="FF00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2.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76883</xdr:colOff>
      <xdr:row>37</xdr:row>
      <xdr:rowOff>70784</xdr:rowOff>
    </xdr:from>
    <xdr:to>
      <xdr:col>18</xdr:col>
      <xdr:colOff>486832</xdr:colOff>
      <xdr:row>40</xdr:row>
      <xdr:rowOff>179916</xdr:rowOff>
    </xdr:to>
    <xdr:sp macro="" textlink="">
      <xdr:nvSpPr>
        <xdr:cNvPr id="7" name="吹き出し: 四角形 6">
          <a:extLst>
            <a:ext uri="{FF2B5EF4-FFF2-40B4-BE49-F238E27FC236}">
              <a16:creationId xmlns:a16="http://schemas.microsoft.com/office/drawing/2014/main" id="{00000000-0008-0000-0000-000007000000}"/>
            </a:ext>
          </a:extLst>
        </xdr:cNvPr>
        <xdr:cNvSpPr/>
      </xdr:nvSpPr>
      <xdr:spPr>
        <a:xfrm>
          <a:off x="9443133" y="9225367"/>
          <a:ext cx="4537449" cy="818216"/>
        </a:xfrm>
        <a:prstGeom prst="wedgeRectCallout">
          <a:avLst>
            <a:gd name="adj1" fmla="val -65168"/>
            <a:gd name="adj2" fmla="val -17928"/>
          </a:avLst>
        </a:prstGeom>
        <a:solidFill>
          <a:srgbClr val="FFFFCC"/>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eaLnBrk="1" fontAlgn="auto" latinLnBrk="0" hangingPunct="1"/>
          <a:r>
            <a:rPr kumimoji="1" lang="ja-JP" altLang="ja-JP" sz="1100">
              <a:solidFill>
                <a:schemeClr val="dk1"/>
              </a:solidFill>
              <a:effectLst/>
              <a:latin typeface="ＭＳ Ｐ明朝" panose="02020600040205080304" pitchFamily="18" charset="-128"/>
              <a:ea typeface="ＭＳ Ｐ明朝" panose="02020600040205080304" pitchFamily="18" charset="-128"/>
              <a:cs typeface="+mn-cs"/>
            </a:rPr>
            <a:t>第三国型実務の場合は、</a:t>
          </a:r>
          <a:endParaRPr lang="ja-JP" altLang="ja-JP">
            <a:effectLst/>
            <a:latin typeface="ＭＳ Ｐ明朝" panose="02020600040205080304" pitchFamily="18" charset="-128"/>
            <a:ea typeface="ＭＳ Ｐ明朝" panose="02020600040205080304"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latin typeface="ＭＳ Ｐ明朝" panose="02020600040205080304" pitchFamily="18" charset="-128"/>
              <a:ea typeface="ＭＳ Ｐ明朝" panose="02020600040205080304" pitchFamily="18" charset="-128"/>
            </a:rPr>
            <a:t>「㉒</a:t>
          </a:r>
          <a:r>
            <a:rPr lang="en-US" altLang="ja-JP">
              <a:solidFill>
                <a:sysClr val="windowText" lastClr="000000"/>
              </a:solidFill>
              <a:effectLst/>
              <a:latin typeface="ＭＳ Ｐ明朝" panose="02020600040205080304" pitchFamily="18" charset="-128"/>
              <a:ea typeface="ＭＳ Ｐ明朝" panose="02020600040205080304" pitchFamily="18" charset="-128"/>
            </a:rPr>
            <a:t>-b</a:t>
          </a:r>
          <a:r>
            <a:rPr lang="ja-JP" altLang="en-US">
              <a:solidFill>
                <a:sysClr val="windowText" lastClr="000000"/>
              </a:solidFill>
              <a:effectLst/>
              <a:latin typeface="ＭＳ Ｐ明朝" panose="02020600040205080304" pitchFamily="18" charset="-128"/>
              <a:ea typeface="ＭＳ Ｐ明朝" panose="02020600040205080304" pitchFamily="18" charset="-128"/>
            </a:rPr>
            <a:t>（三国型実務）実績日程表」を作成してください。</a:t>
          </a:r>
          <a:endParaRPr lang="en-US" altLang="ja-JP">
            <a:solidFill>
              <a:sysClr val="windowText" lastClr="000000"/>
            </a:solidFill>
            <a:effectLst/>
            <a:latin typeface="ＭＳ Ｐ明朝" panose="02020600040205080304" pitchFamily="18" charset="-128"/>
            <a:ea typeface="ＭＳ Ｐ明朝" panose="02020600040205080304"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latin typeface="ＭＳ Ｐ明朝" panose="02020600040205080304" pitchFamily="18" charset="-128"/>
              <a:ea typeface="ＭＳ Ｐ明朝" panose="02020600040205080304" pitchFamily="18" charset="-128"/>
            </a:rPr>
            <a:t>派遣講師がいる場合は、「㉒海外研修実績日程表」および</a:t>
          </a:r>
          <a:endParaRPr lang="en-US" altLang="ja-JP">
            <a:solidFill>
              <a:sysClr val="windowText" lastClr="000000"/>
            </a:solidFill>
            <a:effectLst/>
            <a:latin typeface="ＭＳ Ｐ明朝" panose="02020600040205080304" pitchFamily="18" charset="-128"/>
            <a:ea typeface="ＭＳ Ｐ明朝" panose="02020600040205080304"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latin typeface="ＭＳ Ｐ明朝" panose="02020600040205080304" pitchFamily="18" charset="-128"/>
              <a:ea typeface="ＭＳ Ｐ明朝" panose="02020600040205080304" pitchFamily="18" charset="-128"/>
            </a:rPr>
            <a:t>「㉓出張業務日程表、滞在費（実績）」も作成してください。</a:t>
          </a:r>
          <a:endParaRPr lang="ja-JP" altLang="ja-JP">
            <a:solidFill>
              <a:sysClr val="windowText" lastClr="000000"/>
            </a:solidFill>
            <a:effectLst/>
            <a:latin typeface="ＭＳ Ｐ明朝" panose="02020600040205080304" pitchFamily="18" charset="-128"/>
            <a:ea typeface="ＭＳ Ｐ明朝" panose="02020600040205080304" pitchFamily="18" charset="-128"/>
          </a:endParaRPr>
        </a:p>
        <a:p>
          <a:pPr algn="l"/>
          <a:endParaRPr kumimoji="1" lang="ja-JP" altLang="en-US" sz="1100">
            <a:solidFill>
              <a:sysClr val="windowText" lastClr="000000"/>
            </a:solidFill>
          </a:endParaRPr>
        </a:p>
      </xdr:txBody>
    </xdr:sp>
    <xdr:clientData/>
  </xdr:twoCellAnchor>
  <xdr:twoCellAnchor>
    <xdr:from>
      <xdr:col>12</xdr:col>
      <xdr:colOff>124945</xdr:colOff>
      <xdr:row>8</xdr:row>
      <xdr:rowOff>198158</xdr:rowOff>
    </xdr:from>
    <xdr:to>
      <xdr:col>18</xdr:col>
      <xdr:colOff>676275</xdr:colOff>
      <xdr:row>11</xdr:row>
      <xdr:rowOff>142876</xdr:rowOff>
    </xdr:to>
    <xdr:sp macro="" textlink="">
      <xdr:nvSpPr>
        <xdr:cNvPr id="8" name="吹き出し: 四角形 7">
          <a:extLst>
            <a:ext uri="{FF2B5EF4-FFF2-40B4-BE49-F238E27FC236}">
              <a16:creationId xmlns:a16="http://schemas.microsoft.com/office/drawing/2014/main" id="{00000000-0008-0000-0000-000008000000}"/>
            </a:ext>
          </a:extLst>
        </xdr:cNvPr>
        <xdr:cNvSpPr/>
      </xdr:nvSpPr>
      <xdr:spPr>
        <a:xfrm>
          <a:off x="9630895" y="2217458"/>
          <a:ext cx="4666130" cy="687668"/>
        </a:xfrm>
        <a:prstGeom prst="wedgeRectCallout">
          <a:avLst>
            <a:gd name="adj1" fmla="val -66833"/>
            <a:gd name="adj2" fmla="val -29678"/>
          </a:avLst>
        </a:prstGeom>
        <a:solidFill>
          <a:srgbClr val="FFFFCC"/>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第三国型実務</a:t>
          </a:r>
          <a:r>
            <a:rPr kumimoji="1" lang="ja-JP" altLang="ja-JP" sz="1100">
              <a:solidFill>
                <a:sysClr val="windowText" lastClr="000000"/>
              </a:solidFill>
              <a:effectLst/>
              <a:latin typeface="ＭＳ Ｐ明朝" panose="02020600040205080304" pitchFamily="18" charset="-128"/>
              <a:ea typeface="ＭＳ Ｐ明朝" panose="02020600040205080304" pitchFamily="18" charset="-128"/>
              <a:cs typeface="+mn-cs"/>
            </a:rPr>
            <a:t>の場合</a:t>
          </a:r>
          <a:r>
            <a:rPr kumimoji="1" lang="ja-JP" altLang="en-US" sz="1100">
              <a:solidFill>
                <a:sysClr val="windowText" lastClr="000000"/>
              </a:solidFill>
              <a:effectLst/>
              <a:latin typeface="ＭＳ Ｐ明朝" panose="02020600040205080304" pitchFamily="18" charset="-128"/>
              <a:ea typeface="ＭＳ Ｐ明朝" panose="02020600040205080304" pitchFamily="18" charset="-128"/>
              <a:cs typeface="+mn-cs"/>
            </a:rPr>
            <a:t>は、</a:t>
          </a:r>
          <a:endParaRPr kumimoji="1" lang="en-US" altLang="ja-JP" sz="1100">
            <a:solidFill>
              <a:sysClr val="windowText" lastClr="000000"/>
            </a:solidFill>
            <a:effectLst/>
            <a:latin typeface="ＭＳ Ｐ明朝" panose="02020600040205080304" pitchFamily="18" charset="-128"/>
            <a:ea typeface="ＭＳ Ｐ明朝" panose="02020600040205080304" pitchFamily="18" charset="-128"/>
            <a:cs typeface="+mn-cs"/>
          </a:endParaRPr>
        </a:p>
        <a:p>
          <a:pPr algn="l"/>
          <a:r>
            <a:rPr lang="ja-JP" altLang="en-US">
              <a:solidFill>
                <a:sysClr val="windowText" lastClr="000000"/>
              </a:solidFill>
              <a:effectLst/>
              <a:latin typeface="ＭＳ Ｐ明朝" panose="02020600040205080304" pitchFamily="18" charset="-128"/>
              <a:ea typeface="ＭＳ Ｐ明朝" panose="02020600040205080304" pitchFamily="18" charset="-128"/>
            </a:rPr>
            <a:t>「②</a:t>
          </a:r>
          <a:r>
            <a:rPr lang="en-US" altLang="ja-JP">
              <a:solidFill>
                <a:sysClr val="windowText" lastClr="000000"/>
              </a:solidFill>
              <a:effectLst/>
              <a:latin typeface="ＭＳ Ｐ明朝" panose="02020600040205080304" pitchFamily="18" charset="-128"/>
              <a:ea typeface="ＭＳ Ｐ明朝" panose="02020600040205080304" pitchFamily="18" charset="-128"/>
            </a:rPr>
            <a:t>-b</a:t>
          </a:r>
          <a:r>
            <a:rPr lang="ja-JP" altLang="en-US">
              <a:solidFill>
                <a:sysClr val="windowText" lastClr="000000"/>
              </a:solidFill>
              <a:effectLst/>
              <a:latin typeface="ＭＳ Ｐ明朝" panose="02020600040205080304" pitchFamily="18" charset="-128"/>
              <a:ea typeface="ＭＳ Ｐ明朝" panose="02020600040205080304" pitchFamily="18" charset="-128"/>
            </a:rPr>
            <a:t>（三国型実務）日程案」を作成してください。</a:t>
          </a:r>
          <a:endParaRPr lang="en-US" altLang="ja-JP">
            <a:solidFill>
              <a:sysClr val="windowText" lastClr="000000"/>
            </a:solidFill>
            <a:effectLst/>
            <a:latin typeface="ＭＳ Ｐ明朝" panose="02020600040205080304" pitchFamily="18" charset="-128"/>
            <a:ea typeface="ＭＳ Ｐ明朝" panose="02020600040205080304"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latin typeface="ＭＳ Ｐ明朝" panose="02020600040205080304" pitchFamily="18" charset="-128"/>
              <a:ea typeface="ＭＳ Ｐ明朝" panose="02020600040205080304" pitchFamily="18" charset="-128"/>
            </a:rPr>
            <a:t>派遣講師がいる場合は、併せて「②海外研修日程案」も作成してください。</a:t>
          </a:r>
          <a:endParaRPr lang="ja-JP" altLang="ja-JP">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12</xdr:col>
      <xdr:colOff>100290</xdr:colOff>
      <xdr:row>15</xdr:row>
      <xdr:rowOff>197908</xdr:rowOff>
    </xdr:from>
    <xdr:to>
      <xdr:col>18</xdr:col>
      <xdr:colOff>497416</xdr:colOff>
      <xdr:row>20</xdr:row>
      <xdr:rowOff>148165</xdr:rowOff>
    </xdr:to>
    <xdr:sp macro="" textlink="">
      <xdr:nvSpPr>
        <xdr:cNvPr id="3" name="吹き出し: 四角形 2">
          <a:extLst>
            <a:ext uri="{FF2B5EF4-FFF2-40B4-BE49-F238E27FC236}">
              <a16:creationId xmlns:a16="http://schemas.microsoft.com/office/drawing/2014/main" id="{00000000-0008-0000-0000-000003000000}"/>
            </a:ext>
          </a:extLst>
        </xdr:cNvPr>
        <xdr:cNvSpPr/>
      </xdr:nvSpPr>
      <xdr:spPr>
        <a:xfrm>
          <a:off x="9466540" y="3891491"/>
          <a:ext cx="4524626" cy="1167341"/>
        </a:xfrm>
        <a:prstGeom prst="wedgeRectCallout">
          <a:avLst>
            <a:gd name="adj1" fmla="val -66081"/>
            <a:gd name="adj2" fmla="val -35145"/>
          </a:avLst>
        </a:prstGeom>
        <a:solidFill>
          <a:srgbClr val="FFFFCC"/>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明朝" panose="02020600040205080304" pitchFamily="18" charset="-128"/>
              <a:ea typeface="ＭＳ Ｐ明朝" panose="02020600040205080304" pitchFamily="18" charset="-128"/>
              <a:cs typeface="+mn-cs"/>
            </a:rPr>
            <a:t>第三国型実務の場合は、</a:t>
          </a:r>
          <a:endParaRPr lang="ja-JP" altLang="ja-JP">
            <a:solidFill>
              <a:sysClr val="windowText" lastClr="000000"/>
            </a:solidFill>
            <a:effectLst/>
            <a:latin typeface="ＭＳ Ｐ明朝" panose="02020600040205080304" pitchFamily="18" charset="-128"/>
            <a:ea typeface="ＭＳ Ｐ明朝" panose="02020600040205080304" pitchFamily="18" charset="-128"/>
          </a:endParaRPr>
        </a:p>
        <a:p>
          <a:pPr algn="l"/>
          <a:r>
            <a:rPr lang="ja-JP" altLang="en-US">
              <a:solidFill>
                <a:sysClr val="windowText" lastClr="000000"/>
              </a:solidFill>
              <a:effectLst/>
              <a:latin typeface="ＭＳ Ｐ明朝" panose="02020600040205080304" pitchFamily="18" charset="-128"/>
              <a:ea typeface="ＭＳ Ｐ明朝" panose="02020600040205080304" pitchFamily="18" charset="-128"/>
            </a:rPr>
            <a:t>派遣講師がいる場合のみ当該派遣講師について</a:t>
          </a:r>
          <a:endParaRPr lang="en-US" altLang="ja-JP">
            <a:solidFill>
              <a:sysClr val="windowText" lastClr="000000"/>
            </a:solidFill>
            <a:effectLst/>
            <a:latin typeface="ＭＳ Ｐ明朝" panose="02020600040205080304" pitchFamily="18" charset="-128"/>
            <a:ea typeface="ＭＳ Ｐ明朝" panose="02020600040205080304"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latin typeface="ＭＳ Ｐ明朝" panose="02020600040205080304" pitchFamily="18" charset="-128"/>
              <a:ea typeface="ＭＳ Ｐ明朝" panose="02020600040205080304" pitchFamily="18" charset="-128"/>
            </a:rPr>
            <a:t>「⑥講師・管理員略歴書」を作成してください。</a:t>
          </a:r>
          <a:endParaRPr lang="en-US" altLang="ja-JP">
            <a:solidFill>
              <a:sysClr val="windowText" lastClr="000000"/>
            </a:solidFill>
            <a:effectLst/>
            <a:latin typeface="ＭＳ Ｐ明朝" panose="02020600040205080304" pitchFamily="18" charset="-128"/>
            <a:ea typeface="ＭＳ Ｐ明朝" panose="02020600040205080304"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Ｐ明朝" panose="02020600040205080304" pitchFamily="18" charset="-128"/>
              <a:ea typeface="ＭＳ Ｐ明朝" panose="02020600040205080304" pitchFamily="18" charset="-128"/>
            </a:rPr>
            <a:t>また当該派遣講師について「⑨個人情報取り扱いについて」および</a:t>
          </a:r>
          <a:endParaRPr kumimoji="1" lang="en-US" altLang="ja-JP" sz="1100">
            <a:solidFill>
              <a:sysClr val="windowText" lastClr="000000"/>
            </a:solidFill>
            <a:effectLst/>
            <a:latin typeface="ＭＳ Ｐ明朝" panose="02020600040205080304" pitchFamily="18" charset="-128"/>
            <a:ea typeface="ＭＳ Ｐ明朝" panose="02020600040205080304"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Ｐ明朝" panose="02020600040205080304" pitchFamily="18" charset="-128"/>
              <a:ea typeface="ＭＳ Ｐ明朝" panose="02020600040205080304" pitchFamily="18" charset="-128"/>
            </a:rPr>
            <a:t>「⑫出張業務日程表、緊急連絡先」を作成してください。</a:t>
          </a:r>
          <a:endParaRPr kumimoji="1" lang="ja-JP" altLang="en-US" sz="11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123825</xdr:colOff>
      <xdr:row>4</xdr:row>
      <xdr:rowOff>381000</xdr:rowOff>
    </xdr:from>
    <xdr:to>
      <xdr:col>18</xdr:col>
      <xdr:colOff>675155</xdr:colOff>
      <xdr:row>7</xdr:row>
      <xdr:rowOff>161925</xdr:rowOff>
    </xdr:to>
    <xdr:sp macro="" textlink="">
      <xdr:nvSpPr>
        <xdr:cNvPr id="2" name="吹き出し: 四角形 1">
          <a:extLst>
            <a:ext uri="{FF2B5EF4-FFF2-40B4-BE49-F238E27FC236}">
              <a16:creationId xmlns:a16="http://schemas.microsoft.com/office/drawing/2014/main" id="{E9963EC2-40E1-4CE5-ADE3-FE20A4257E29}"/>
            </a:ext>
          </a:extLst>
        </xdr:cNvPr>
        <xdr:cNvSpPr/>
      </xdr:nvSpPr>
      <xdr:spPr>
        <a:xfrm>
          <a:off x="9629775" y="1219200"/>
          <a:ext cx="4666130" cy="714375"/>
        </a:xfrm>
        <a:prstGeom prst="wedgeRectCallout">
          <a:avLst>
            <a:gd name="adj1" fmla="val -67037"/>
            <a:gd name="adj2" fmla="val 11989"/>
          </a:avLst>
        </a:prstGeom>
        <a:solidFill>
          <a:srgbClr val="FFFFCC"/>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ゼロエミの</a:t>
          </a:r>
          <a:r>
            <a:rPr kumimoji="1" lang="ja-JP" altLang="ja-JP" sz="1100">
              <a:solidFill>
                <a:sysClr val="windowText" lastClr="000000"/>
              </a:solidFill>
              <a:effectLst/>
              <a:latin typeface="ＭＳ Ｐ明朝" panose="02020600040205080304" pitchFamily="18" charset="-128"/>
              <a:ea typeface="ＭＳ Ｐ明朝" panose="02020600040205080304" pitchFamily="18" charset="-128"/>
              <a:cs typeface="+mn-cs"/>
            </a:rPr>
            <a:t>場合</a:t>
          </a:r>
          <a:r>
            <a:rPr kumimoji="1" lang="ja-JP" altLang="en-US" sz="1100">
              <a:solidFill>
                <a:sysClr val="windowText" lastClr="000000"/>
              </a:solidFill>
              <a:effectLst/>
              <a:latin typeface="ＭＳ Ｐ明朝" panose="02020600040205080304" pitchFamily="18" charset="-128"/>
              <a:ea typeface="ＭＳ Ｐ明朝" panose="02020600040205080304" pitchFamily="18" charset="-128"/>
              <a:cs typeface="+mn-cs"/>
            </a:rPr>
            <a:t>は、申請内容によって</a:t>
          </a:r>
          <a:endParaRPr kumimoji="1" lang="en-US" altLang="ja-JP" sz="1100">
            <a:solidFill>
              <a:sysClr val="windowText" lastClr="000000"/>
            </a:solidFill>
            <a:effectLst/>
            <a:latin typeface="ＭＳ Ｐ明朝" panose="02020600040205080304" pitchFamily="18" charset="-128"/>
            <a:ea typeface="ＭＳ Ｐ明朝" panose="02020600040205080304" pitchFamily="18" charset="-128"/>
            <a:cs typeface="+mn-cs"/>
          </a:endParaRPr>
        </a:p>
        <a:p>
          <a:pPr algn="l"/>
          <a:r>
            <a:rPr lang="ja-JP" altLang="en-US">
              <a:solidFill>
                <a:sysClr val="windowText" lastClr="000000"/>
              </a:solidFill>
              <a:effectLst/>
              <a:latin typeface="ＭＳ Ｐ明朝" panose="02020600040205080304" pitchFamily="18" charset="-128"/>
              <a:ea typeface="ＭＳ Ｐ明朝" panose="02020600040205080304" pitchFamily="18" charset="-128"/>
            </a:rPr>
            <a:t>「①</a:t>
          </a:r>
          <a:r>
            <a:rPr lang="en-US" altLang="ja-JP">
              <a:solidFill>
                <a:sysClr val="windowText" lastClr="000000"/>
              </a:solidFill>
              <a:effectLst/>
              <a:latin typeface="ＭＳ Ｐ明朝" panose="02020600040205080304" pitchFamily="18" charset="-128"/>
              <a:ea typeface="ＭＳ Ｐ明朝" panose="02020600040205080304" pitchFamily="18" charset="-128"/>
            </a:rPr>
            <a:t>-b</a:t>
          </a:r>
          <a:r>
            <a:rPr lang="ja-JP" altLang="en-US">
              <a:solidFill>
                <a:sysClr val="windowText" lastClr="000000"/>
              </a:solidFill>
              <a:effectLst/>
              <a:latin typeface="ＭＳ Ｐ明朝" panose="02020600040205080304" pitchFamily="18" charset="-128"/>
              <a:ea typeface="ＭＳ Ｐ明朝" panose="02020600040205080304" pitchFamily="18" charset="-128"/>
            </a:rPr>
            <a:t> （ゼロエミ）</a:t>
          </a:r>
          <a:r>
            <a:rPr lang="en-US" altLang="ja-JP">
              <a:solidFill>
                <a:sysClr val="windowText" lastClr="000000"/>
              </a:solidFill>
              <a:effectLst/>
              <a:latin typeface="ＭＳ Ｐ明朝" panose="02020600040205080304" pitchFamily="18" charset="-128"/>
              <a:ea typeface="ＭＳ Ｐ明朝" panose="02020600040205080304" pitchFamily="18" charset="-128"/>
            </a:rPr>
            <a:t> </a:t>
          </a:r>
          <a:r>
            <a:rPr lang="ja-JP" altLang="en-US">
              <a:solidFill>
                <a:sysClr val="windowText" lastClr="000000"/>
              </a:solidFill>
              <a:effectLst/>
              <a:latin typeface="ＭＳ Ｐ明朝" panose="02020600040205080304" pitchFamily="18" charset="-128"/>
              <a:ea typeface="ＭＳ Ｐ明朝" panose="02020600040205080304" pitchFamily="18" charset="-128"/>
            </a:rPr>
            <a:t>低炭素技術説明書（プロセス・</a:t>
          </a:r>
          <a:r>
            <a:rPr lang="en-US" altLang="ja-JP">
              <a:solidFill>
                <a:sysClr val="windowText" lastClr="000000"/>
              </a:solidFill>
              <a:effectLst/>
              <a:latin typeface="ＭＳ Ｐ明朝" panose="02020600040205080304" pitchFamily="18" charset="-128"/>
              <a:ea typeface="ＭＳ Ｐ明朝" panose="02020600040205080304" pitchFamily="18" charset="-128"/>
            </a:rPr>
            <a:t>FA</a:t>
          </a:r>
          <a:r>
            <a:rPr lang="ja-JP" altLang="en-US">
              <a:solidFill>
                <a:sysClr val="windowText" lastClr="000000"/>
              </a:solidFill>
              <a:effectLst/>
              <a:latin typeface="ＭＳ Ｐ明朝" panose="02020600040205080304" pitchFamily="18" charset="-128"/>
              <a:ea typeface="ＭＳ Ｐ明朝" panose="02020600040205080304" pitchFamily="18" charset="-128"/>
            </a:rPr>
            <a:t>）」または</a:t>
          </a:r>
          <a:endParaRPr lang="en-US" altLang="ja-JP">
            <a:solidFill>
              <a:sysClr val="windowText" lastClr="000000"/>
            </a:solidFill>
            <a:effectLst/>
            <a:latin typeface="ＭＳ Ｐ明朝" panose="02020600040205080304" pitchFamily="18" charset="-128"/>
            <a:ea typeface="ＭＳ Ｐ明朝" panose="02020600040205080304" pitchFamily="18" charset="-128"/>
          </a:endParaRPr>
        </a:p>
        <a:p>
          <a:pPr algn="l"/>
          <a:r>
            <a:rPr lang="ja-JP" altLang="en-US">
              <a:solidFill>
                <a:sysClr val="windowText" lastClr="000000"/>
              </a:solidFill>
              <a:effectLst/>
              <a:latin typeface="ＭＳ Ｐ明朝" panose="02020600040205080304" pitchFamily="18" charset="-128"/>
              <a:ea typeface="ＭＳ Ｐ明朝" panose="02020600040205080304" pitchFamily="18" charset="-128"/>
            </a:rPr>
            <a:t>「</a:t>
          </a:r>
          <a:r>
            <a:rPr lang="en-US" altLang="ja-JP">
              <a:solidFill>
                <a:sysClr val="windowText" lastClr="000000"/>
              </a:solidFill>
              <a:effectLst/>
              <a:latin typeface="ＭＳ Ｐ明朝" panose="02020600040205080304" pitchFamily="18" charset="-128"/>
              <a:ea typeface="ＭＳ Ｐ明朝" panose="02020600040205080304" pitchFamily="18" charset="-128"/>
            </a:rPr>
            <a:t>①-c </a:t>
          </a:r>
          <a:r>
            <a:rPr lang="ja-JP" altLang="en-US">
              <a:solidFill>
                <a:sysClr val="windowText" lastClr="000000"/>
              </a:solidFill>
              <a:effectLst/>
              <a:latin typeface="ＭＳ Ｐ明朝" panose="02020600040205080304" pitchFamily="18" charset="-128"/>
              <a:ea typeface="ＭＳ Ｐ明朝" panose="02020600040205080304" pitchFamily="18" charset="-128"/>
            </a:rPr>
            <a:t>（ゼロエミ）</a:t>
          </a:r>
          <a:r>
            <a:rPr lang="en-US" altLang="ja-JP">
              <a:solidFill>
                <a:sysClr val="windowText" lastClr="000000"/>
              </a:solidFill>
              <a:effectLst/>
              <a:latin typeface="ＭＳ Ｐ明朝" panose="02020600040205080304" pitchFamily="18" charset="-128"/>
              <a:ea typeface="ＭＳ Ｐ明朝" panose="02020600040205080304" pitchFamily="18" charset="-128"/>
            </a:rPr>
            <a:t> </a:t>
          </a:r>
          <a:r>
            <a:rPr lang="ja-JP" altLang="en-US">
              <a:solidFill>
                <a:sysClr val="windowText" lastClr="000000"/>
              </a:solidFill>
              <a:effectLst/>
              <a:latin typeface="ＭＳ Ｐ明朝" panose="02020600040205080304" pitchFamily="18" charset="-128"/>
              <a:ea typeface="ＭＳ Ｐ明朝" panose="02020600040205080304" pitchFamily="18" charset="-128"/>
            </a:rPr>
            <a:t>低炭素技術説明書（省エネ機器）」を作成してください。</a:t>
          </a:r>
          <a:endParaRPr lang="en-US" altLang="ja-JP">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12</xdr:col>
      <xdr:colOff>42333</xdr:colOff>
      <xdr:row>27</xdr:row>
      <xdr:rowOff>62443</xdr:rowOff>
    </xdr:from>
    <xdr:to>
      <xdr:col>18</xdr:col>
      <xdr:colOff>444500</xdr:colOff>
      <xdr:row>29</xdr:row>
      <xdr:rowOff>95251</xdr:rowOff>
    </xdr:to>
    <xdr:sp macro="" textlink="">
      <xdr:nvSpPr>
        <xdr:cNvPr id="4" name="吹き出し: 四角形 3">
          <a:extLst>
            <a:ext uri="{FF2B5EF4-FFF2-40B4-BE49-F238E27FC236}">
              <a16:creationId xmlns:a16="http://schemas.microsoft.com/office/drawing/2014/main" id="{BC14EB97-B0E8-47AC-BAF4-4232257E142A}"/>
            </a:ext>
          </a:extLst>
        </xdr:cNvPr>
        <xdr:cNvSpPr/>
      </xdr:nvSpPr>
      <xdr:spPr>
        <a:xfrm>
          <a:off x="9408583" y="6592360"/>
          <a:ext cx="4529667" cy="519641"/>
        </a:xfrm>
        <a:prstGeom prst="wedgeRectCallout">
          <a:avLst>
            <a:gd name="adj1" fmla="val -65410"/>
            <a:gd name="adj2" fmla="val 8591"/>
          </a:avLst>
        </a:prstGeom>
        <a:solidFill>
          <a:srgbClr val="FFFFCC"/>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Ｐ明朝" panose="02020600040205080304" pitchFamily="18" charset="-128"/>
              <a:ea typeface="ＭＳ Ｐ明朝" panose="02020600040205080304" pitchFamily="18" charset="-128"/>
            </a:rPr>
            <a:t>「海外研修直後評価調査票（研修生記入用）」は研修参加者全員分を</a:t>
          </a:r>
          <a:endParaRPr kumimoji="1" lang="en-US" altLang="ja-JP" sz="1100">
            <a:solidFill>
              <a:sysClr val="windowText" lastClr="000000"/>
            </a:solidFill>
            <a:latin typeface="ＭＳ Ｐ明朝" panose="02020600040205080304" pitchFamily="18" charset="-128"/>
            <a:ea typeface="ＭＳ Ｐ明朝" panose="02020600040205080304"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Ｐ明朝" panose="02020600040205080304" pitchFamily="18" charset="-128"/>
              <a:ea typeface="ＭＳ Ｐ明朝" panose="02020600040205080304" pitchFamily="18" charset="-128"/>
            </a:rPr>
            <a:t>提出してください。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285750</xdr:colOff>
      <xdr:row>4</xdr:row>
      <xdr:rowOff>142875</xdr:rowOff>
    </xdr:from>
    <xdr:to>
      <xdr:col>16</xdr:col>
      <xdr:colOff>461682</xdr:colOff>
      <xdr:row>15</xdr:row>
      <xdr:rowOff>371475</xdr:rowOff>
    </xdr:to>
    <xdr:sp macro="" textlink="">
      <xdr:nvSpPr>
        <xdr:cNvPr id="4" name="テキスト ボックス 3">
          <a:extLst>
            <a:ext uri="{FF2B5EF4-FFF2-40B4-BE49-F238E27FC236}">
              <a16:creationId xmlns:a16="http://schemas.microsoft.com/office/drawing/2014/main" id="{EC2C17B2-0DF4-4CD9-A761-0EC029063BEB}"/>
            </a:ext>
          </a:extLst>
        </xdr:cNvPr>
        <xdr:cNvSpPr txBox="1"/>
      </xdr:nvSpPr>
      <xdr:spPr>
        <a:xfrm>
          <a:off x="6800850" y="828675"/>
          <a:ext cx="3604932" cy="24669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100" b="1" i="0" baseline="0">
              <a:solidFill>
                <a:srgbClr val="FF0000"/>
              </a:solidFill>
              <a:effectLst/>
              <a:latin typeface="+mn-lt"/>
              <a:ea typeface="+mn-ea"/>
              <a:cs typeface="+mn-cs"/>
            </a:rPr>
            <a:t>・本シートは中堅・中小企業のみご提出ください。</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11</xdr:col>
      <xdr:colOff>448983</xdr:colOff>
      <xdr:row>30</xdr:row>
      <xdr:rowOff>19052</xdr:rowOff>
    </xdr:from>
    <xdr:to>
      <xdr:col>15</xdr:col>
      <xdr:colOff>247276</xdr:colOff>
      <xdr:row>32</xdr:row>
      <xdr:rowOff>161925</xdr:rowOff>
    </xdr:to>
    <xdr:sp macro="" textlink="">
      <xdr:nvSpPr>
        <xdr:cNvPr id="5" name="テキスト ボックス 4">
          <a:extLst>
            <a:ext uri="{FF2B5EF4-FFF2-40B4-BE49-F238E27FC236}">
              <a16:creationId xmlns:a16="http://schemas.microsoft.com/office/drawing/2014/main" id="{9D6FD3B6-DE0C-4B91-9E52-9D458083571A}"/>
            </a:ext>
          </a:extLst>
        </xdr:cNvPr>
        <xdr:cNvSpPr txBox="1"/>
      </xdr:nvSpPr>
      <xdr:spPr>
        <a:xfrm>
          <a:off x="6964083" y="6057902"/>
          <a:ext cx="2541493" cy="438148"/>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050" b="0" i="0" baseline="0">
              <a:solidFill>
                <a:schemeClr val="dk1"/>
              </a:solidFill>
              <a:effectLst/>
              <a:latin typeface="+mn-lt"/>
              <a:ea typeface="+mn-ea"/>
              <a:cs typeface="+mn-cs"/>
            </a:rPr>
            <a:t>該当するものにプルダウンより選択して「レ」を入れてください。</a:t>
          </a:r>
          <a:endParaRPr lang="ja-JP" altLang="ja-JP" sz="1050">
            <a:effectLst/>
          </a:endParaRPr>
        </a:p>
      </xdr:txBody>
    </xdr:sp>
    <xdr:clientData/>
  </xdr:twoCellAnchor>
  <xdr:twoCellAnchor>
    <xdr:from>
      <xdr:col>11</xdr:col>
      <xdr:colOff>114300</xdr:colOff>
      <xdr:row>21</xdr:row>
      <xdr:rowOff>66675</xdr:rowOff>
    </xdr:from>
    <xdr:to>
      <xdr:col>11</xdr:col>
      <xdr:colOff>357717</xdr:colOff>
      <xdr:row>40</xdr:row>
      <xdr:rowOff>133350</xdr:rowOff>
    </xdr:to>
    <xdr:sp macro="" textlink="">
      <xdr:nvSpPr>
        <xdr:cNvPr id="6" name="右中かっこ 5">
          <a:extLst>
            <a:ext uri="{FF2B5EF4-FFF2-40B4-BE49-F238E27FC236}">
              <a16:creationId xmlns:a16="http://schemas.microsoft.com/office/drawing/2014/main" id="{B1491B24-417F-45A4-92C6-590B416F50A8}"/>
            </a:ext>
          </a:extLst>
        </xdr:cNvPr>
        <xdr:cNvSpPr/>
      </xdr:nvSpPr>
      <xdr:spPr>
        <a:xfrm>
          <a:off x="6629400" y="4610100"/>
          <a:ext cx="243417" cy="3181350"/>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390712</xdr:colOff>
      <xdr:row>28</xdr:row>
      <xdr:rowOff>69478</xdr:rowOff>
    </xdr:from>
    <xdr:to>
      <xdr:col>23</xdr:col>
      <xdr:colOff>560294</xdr:colOff>
      <xdr:row>30</xdr:row>
      <xdr:rowOff>134471</xdr:rowOff>
    </xdr:to>
    <xdr:sp macro="" textlink="">
      <xdr:nvSpPr>
        <xdr:cNvPr id="3" name="テキスト ボックス 2">
          <a:extLst>
            <a:ext uri="{FF2B5EF4-FFF2-40B4-BE49-F238E27FC236}">
              <a16:creationId xmlns:a16="http://schemas.microsoft.com/office/drawing/2014/main" id="{7ED9B280-AC8E-44AB-90D6-2B7BD5B4571A}"/>
            </a:ext>
          </a:extLst>
        </xdr:cNvPr>
        <xdr:cNvSpPr txBox="1"/>
      </xdr:nvSpPr>
      <xdr:spPr>
        <a:xfrm>
          <a:off x="8335683" y="6344772"/>
          <a:ext cx="2903817" cy="513228"/>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第三国実務型の場合は現地講師についての記載は不要です。</a:t>
          </a:r>
          <a:endParaRPr lang="ja-JP" altLang="ja-JP" sz="1050">
            <a:effectLst/>
          </a:endParaRPr>
        </a:p>
      </xdr:txBody>
    </xdr:sp>
    <xdr:clientData/>
  </xdr:twoCellAnchor>
  <xdr:twoCellAnchor>
    <xdr:from>
      <xdr:col>19</xdr:col>
      <xdr:colOff>123264</xdr:colOff>
      <xdr:row>25</xdr:row>
      <xdr:rowOff>33618</xdr:rowOff>
    </xdr:from>
    <xdr:to>
      <xdr:col>19</xdr:col>
      <xdr:colOff>291353</xdr:colOff>
      <xdr:row>34</xdr:row>
      <xdr:rowOff>123265</xdr:rowOff>
    </xdr:to>
    <xdr:sp macro="" textlink="">
      <xdr:nvSpPr>
        <xdr:cNvPr id="4" name="右中かっこ 3">
          <a:extLst>
            <a:ext uri="{FF2B5EF4-FFF2-40B4-BE49-F238E27FC236}">
              <a16:creationId xmlns:a16="http://schemas.microsoft.com/office/drawing/2014/main" id="{D6D8926A-EB65-4F58-AD13-6BC1956C84A7}"/>
            </a:ext>
          </a:extLst>
        </xdr:cNvPr>
        <xdr:cNvSpPr/>
      </xdr:nvSpPr>
      <xdr:spPr>
        <a:xfrm>
          <a:off x="8068235" y="5636559"/>
          <a:ext cx="168089" cy="1882588"/>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89647</xdr:colOff>
      <xdr:row>87</xdr:row>
      <xdr:rowOff>89647</xdr:rowOff>
    </xdr:from>
    <xdr:to>
      <xdr:col>19</xdr:col>
      <xdr:colOff>313765</xdr:colOff>
      <xdr:row>94</xdr:row>
      <xdr:rowOff>100853</xdr:rowOff>
    </xdr:to>
    <xdr:sp macro="" textlink="">
      <xdr:nvSpPr>
        <xdr:cNvPr id="6" name="右中かっこ 5">
          <a:extLst>
            <a:ext uri="{FF2B5EF4-FFF2-40B4-BE49-F238E27FC236}">
              <a16:creationId xmlns:a16="http://schemas.microsoft.com/office/drawing/2014/main" id="{B4F27C40-7C6D-4C57-83A3-F869AFB473FC}"/>
            </a:ext>
          </a:extLst>
        </xdr:cNvPr>
        <xdr:cNvSpPr/>
      </xdr:nvSpPr>
      <xdr:spPr>
        <a:xfrm>
          <a:off x="8034618" y="19363765"/>
          <a:ext cx="224118" cy="1580029"/>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289860</xdr:colOff>
      <xdr:row>79</xdr:row>
      <xdr:rowOff>203950</xdr:rowOff>
    </xdr:from>
    <xdr:to>
      <xdr:col>23</xdr:col>
      <xdr:colOff>97118</xdr:colOff>
      <xdr:row>82</xdr:row>
      <xdr:rowOff>28575</xdr:rowOff>
    </xdr:to>
    <xdr:sp macro="" textlink="">
      <xdr:nvSpPr>
        <xdr:cNvPr id="7" name="テキスト ボックス 6">
          <a:extLst>
            <a:ext uri="{FF2B5EF4-FFF2-40B4-BE49-F238E27FC236}">
              <a16:creationId xmlns:a16="http://schemas.microsoft.com/office/drawing/2014/main" id="{180209F3-0463-419C-A835-7F3138AE5E44}"/>
            </a:ext>
          </a:extLst>
        </xdr:cNvPr>
        <xdr:cNvSpPr txBox="1"/>
      </xdr:nvSpPr>
      <xdr:spPr>
        <a:xfrm>
          <a:off x="8233710" y="17291800"/>
          <a:ext cx="2550458" cy="48185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050" b="0" i="0" baseline="0">
              <a:solidFill>
                <a:schemeClr val="dk1"/>
              </a:solidFill>
              <a:effectLst/>
              <a:latin typeface="+mn-lt"/>
              <a:ea typeface="+mn-ea"/>
              <a:cs typeface="+mn-cs"/>
            </a:rPr>
            <a:t>該当するものにプルダウンより選択して「レ」を入れてください。</a:t>
          </a:r>
          <a:endParaRPr lang="ja-JP" altLang="ja-JP" sz="1050">
            <a:effectLst/>
          </a:endParaRPr>
        </a:p>
      </xdr:txBody>
    </xdr:sp>
    <xdr:clientData/>
  </xdr:twoCellAnchor>
  <xdr:twoCellAnchor>
    <xdr:from>
      <xdr:col>19</xdr:col>
      <xdr:colOff>78440</xdr:colOff>
      <xdr:row>79</xdr:row>
      <xdr:rowOff>89647</xdr:rowOff>
    </xdr:from>
    <xdr:to>
      <xdr:col>19</xdr:col>
      <xdr:colOff>221004</xdr:colOff>
      <xdr:row>81</xdr:row>
      <xdr:rowOff>144555</xdr:rowOff>
    </xdr:to>
    <xdr:sp macro="" textlink="">
      <xdr:nvSpPr>
        <xdr:cNvPr id="8" name="右中かっこ 7">
          <a:extLst>
            <a:ext uri="{FF2B5EF4-FFF2-40B4-BE49-F238E27FC236}">
              <a16:creationId xmlns:a16="http://schemas.microsoft.com/office/drawing/2014/main" id="{5693DF19-982B-45C5-A6C7-4409783DFC4A}"/>
            </a:ext>
          </a:extLst>
        </xdr:cNvPr>
        <xdr:cNvSpPr/>
      </xdr:nvSpPr>
      <xdr:spPr>
        <a:xfrm>
          <a:off x="8023411" y="17570823"/>
          <a:ext cx="142564" cy="503144"/>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392205</xdr:colOff>
      <xdr:row>90</xdr:row>
      <xdr:rowOff>67234</xdr:rowOff>
    </xdr:from>
    <xdr:to>
      <xdr:col>23</xdr:col>
      <xdr:colOff>199463</xdr:colOff>
      <xdr:row>92</xdr:row>
      <xdr:rowOff>114299</xdr:rowOff>
    </xdr:to>
    <xdr:sp macro="" textlink="">
      <xdr:nvSpPr>
        <xdr:cNvPr id="9" name="テキスト ボックス 8">
          <a:extLst>
            <a:ext uri="{FF2B5EF4-FFF2-40B4-BE49-F238E27FC236}">
              <a16:creationId xmlns:a16="http://schemas.microsoft.com/office/drawing/2014/main" id="{D93687DA-723B-4603-A065-BD529627A28D}"/>
            </a:ext>
          </a:extLst>
        </xdr:cNvPr>
        <xdr:cNvSpPr txBox="1"/>
      </xdr:nvSpPr>
      <xdr:spPr>
        <a:xfrm>
          <a:off x="8336055" y="19564909"/>
          <a:ext cx="2550458" cy="48521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050" b="0" i="0" baseline="0">
              <a:solidFill>
                <a:schemeClr val="dk1"/>
              </a:solidFill>
              <a:effectLst/>
              <a:latin typeface="+mn-lt"/>
              <a:ea typeface="+mn-ea"/>
              <a:cs typeface="+mn-cs"/>
            </a:rPr>
            <a:t>該当するものにプルダウンより選択して「レ」を入れてください。</a:t>
          </a:r>
          <a:endParaRPr lang="ja-JP" altLang="ja-JP" sz="1050">
            <a:effectLst/>
          </a:endParaRPr>
        </a:p>
      </xdr:txBody>
    </xdr:sp>
    <xdr:clientData/>
  </xdr:twoCellAnchor>
  <xdr:twoCellAnchor>
    <xdr:from>
      <xdr:col>19</xdr:col>
      <xdr:colOff>381000</xdr:colOff>
      <xdr:row>52</xdr:row>
      <xdr:rowOff>22412</xdr:rowOff>
    </xdr:from>
    <xdr:to>
      <xdr:col>23</xdr:col>
      <xdr:colOff>57150</xdr:colOff>
      <xdr:row>54</xdr:row>
      <xdr:rowOff>28575</xdr:rowOff>
    </xdr:to>
    <xdr:sp macro="" textlink="">
      <xdr:nvSpPr>
        <xdr:cNvPr id="10" name="テキスト ボックス 9">
          <a:extLst>
            <a:ext uri="{FF2B5EF4-FFF2-40B4-BE49-F238E27FC236}">
              <a16:creationId xmlns:a16="http://schemas.microsoft.com/office/drawing/2014/main" id="{4AF051AE-A0F0-4472-9D3E-1A9988D76C36}"/>
            </a:ext>
          </a:extLst>
        </xdr:cNvPr>
        <xdr:cNvSpPr txBox="1"/>
      </xdr:nvSpPr>
      <xdr:spPr>
        <a:xfrm>
          <a:off x="8324850" y="11195237"/>
          <a:ext cx="2419350" cy="444313"/>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050" b="0" i="0" baseline="0">
              <a:solidFill>
                <a:schemeClr val="dk1"/>
              </a:solidFill>
              <a:effectLst/>
              <a:latin typeface="+mn-lt"/>
              <a:ea typeface="+mn-ea"/>
              <a:cs typeface="+mn-cs"/>
            </a:rPr>
            <a:t>該当するものにプルダウンより選択して「レ」を入れてください。</a:t>
          </a:r>
          <a:endParaRPr lang="ja-JP" altLang="ja-JP" sz="1050">
            <a:effectLst/>
          </a:endParaRPr>
        </a:p>
      </xdr:txBody>
    </xdr:sp>
    <xdr:clientData/>
  </xdr:twoCellAnchor>
  <xdr:twoCellAnchor>
    <xdr:from>
      <xdr:col>19</xdr:col>
      <xdr:colOff>78441</xdr:colOff>
      <xdr:row>46</xdr:row>
      <xdr:rowOff>145677</xdr:rowOff>
    </xdr:from>
    <xdr:to>
      <xdr:col>19</xdr:col>
      <xdr:colOff>280147</xdr:colOff>
      <xdr:row>58</xdr:row>
      <xdr:rowOff>168088</xdr:rowOff>
    </xdr:to>
    <xdr:sp macro="" textlink="">
      <xdr:nvSpPr>
        <xdr:cNvPr id="11" name="右中かっこ 10">
          <a:extLst>
            <a:ext uri="{FF2B5EF4-FFF2-40B4-BE49-F238E27FC236}">
              <a16:creationId xmlns:a16="http://schemas.microsoft.com/office/drawing/2014/main" id="{F9952CBA-61D7-40AB-B088-1A03E931BB72}"/>
            </a:ext>
          </a:extLst>
        </xdr:cNvPr>
        <xdr:cNvSpPr/>
      </xdr:nvSpPr>
      <xdr:spPr>
        <a:xfrm>
          <a:off x="8023412" y="10230971"/>
          <a:ext cx="201706" cy="2711823"/>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104775</xdr:colOff>
      <xdr:row>3</xdr:row>
      <xdr:rowOff>133350</xdr:rowOff>
    </xdr:from>
    <xdr:to>
      <xdr:col>24</xdr:col>
      <xdr:colOff>280707</xdr:colOff>
      <xdr:row>13</xdr:row>
      <xdr:rowOff>66675</xdr:rowOff>
    </xdr:to>
    <xdr:sp macro="" textlink="">
      <xdr:nvSpPr>
        <xdr:cNvPr id="5" name="テキスト ボックス 4">
          <a:extLst>
            <a:ext uri="{FF2B5EF4-FFF2-40B4-BE49-F238E27FC236}">
              <a16:creationId xmlns:a16="http://schemas.microsoft.com/office/drawing/2014/main" id="{123D03A7-8758-4A21-A8D7-59144B0CB913}"/>
            </a:ext>
          </a:extLst>
        </xdr:cNvPr>
        <xdr:cNvSpPr txBox="1"/>
      </xdr:nvSpPr>
      <xdr:spPr>
        <a:xfrm>
          <a:off x="8048625" y="790575"/>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199158</xdr:colOff>
      <xdr:row>11</xdr:row>
      <xdr:rowOff>138546</xdr:rowOff>
    </xdr:from>
    <xdr:to>
      <xdr:col>9</xdr:col>
      <xdr:colOff>1073726</xdr:colOff>
      <xdr:row>15</xdr:row>
      <xdr:rowOff>86592</xdr:rowOff>
    </xdr:to>
    <xdr:sp macro="" textlink="">
      <xdr:nvSpPr>
        <xdr:cNvPr id="2" name="テキスト ボックス 1">
          <a:extLst>
            <a:ext uri="{FF2B5EF4-FFF2-40B4-BE49-F238E27FC236}">
              <a16:creationId xmlns:a16="http://schemas.microsoft.com/office/drawing/2014/main" id="{3FE56DD9-EFC7-4C3F-892F-F33BF5492235}"/>
            </a:ext>
          </a:extLst>
        </xdr:cNvPr>
        <xdr:cNvSpPr txBox="1"/>
      </xdr:nvSpPr>
      <xdr:spPr>
        <a:xfrm>
          <a:off x="5567794" y="2615046"/>
          <a:ext cx="5654387" cy="84859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このシートをシートごとコピーし、「</a:t>
          </a:r>
          <a:r>
            <a:rPr lang="en-US" altLang="ja-JP" sz="1100" b="1" i="0" baseline="0">
              <a:solidFill>
                <a:srgbClr val="FF0000"/>
              </a:solidFill>
              <a:effectLst/>
              <a:latin typeface="+mn-ea"/>
              <a:ea typeface="+mn-ea"/>
              <a:cs typeface="+mn-cs"/>
            </a:rPr>
            <a:t>2025_</a:t>
          </a:r>
          <a:r>
            <a:rPr lang="ja-JP" altLang="en-US" sz="1100" b="1" i="0" baseline="0">
              <a:solidFill>
                <a:srgbClr val="FF0000"/>
              </a:solidFill>
              <a:effectLst/>
              <a:latin typeface="+mn-ea"/>
              <a:ea typeface="+mn-ea"/>
              <a:cs typeface="+mn-cs"/>
            </a:rPr>
            <a:t>海外研修 出張者緊急連絡先</a:t>
          </a:r>
          <a:r>
            <a:rPr lang="en-US" altLang="ja-JP" sz="1100" b="1" i="0" baseline="0">
              <a:solidFill>
                <a:srgbClr val="FF0000"/>
              </a:solidFill>
              <a:effectLst/>
              <a:latin typeface="+mn-ea"/>
              <a:ea typeface="+mn-ea"/>
              <a:cs typeface="+mn-cs"/>
            </a:rPr>
            <a:t>.xlsx</a:t>
          </a:r>
          <a:r>
            <a:rPr lang="ja-JP" altLang="en-US" sz="1100" b="1" i="0" baseline="0">
              <a:solidFill>
                <a:srgbClr val="FF0000"/>
              </a:solidFill>
              <a:effectLst/>
              <a:latin typeface="+mn-ea"/>
              <a:ea typeface="+mn-ea"/>
              <a:cs typeface="+mn-cs"/>
            </a:rPr>
            <a:t>」へ貼り付けること。</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"\\tsrfl011\04.</a:t>
          </a:r>
          <a:r>
            <a:rPr lang="ja-JP" altLang="en-US" sz="1100" b="1" i="0" baseline="0">
              <a:solidFill>
                <a:srgbClr val="FF0000"/>
              </a:solidFill>
              <a:effectLst/>
              <a:latin typeface="+mn-ea"/>
              <a:ea typeface="+mn-ea"/>
              <a:cs typeface="+mn-cs"/>
            </a:rPr>
            <a:t>企業連携</a:t>
          </a:r>
          <a:r>
            <a:rPr lang="en-US" altLang="ja-JP" sz="1100" b="1" i="0" baseline="0">
              <a:solidFill>
                <a:srgbClr val="FF0000"/>
              </a:solidFill>
              <a:effectLst/>
              <a:latin typeface="+mn-ea"/>
              <a:ea typeface="+mn-ea"/>
              <a:cs typeface="+mn-cs"/>
            </a:rPr>
            <a:t>G\500 </a:t>
          </a:r>
          <a:r>
            <a:rPr lang="ja-JP" altLang="en-US" sz="1100" b="1" i="0" baseline="0">
              <a:solidFill>
                <a:srgbClr val="FF0000"/>
              </a:solidFill>
              <a:effectLst/>
              <a:latin typeface="+mn-ea"/>
              <a:ea typeface="+mn-ea"/>
              <a:cs typeface="+mn-cs"/>
            </a:rPr>
            <a:t>海外研修</a:t>
          </a: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案件募集型</a:t>
          </a:r>
          <a:r>
            <a:rPr lang="en-US" altLang="ja-JP" sz="1100" b="1" i="0" baseline="0">
              <a:solidFill>
                <a:srgbClr val="FF0000"/>
              </a:solidFill>
              <a:effectLst/>
              <a:latin typeface="+mn-ea"/>
              <a:ea typeface="+mn-ea"/>
              <a:cs typeface="+mn-cs"/>
            </a:rPr>
            <a:t>)\2025</a:t>
          </a:r>
          <a:r>
            <a:rPr lang="ja-JP" altLang="en-US" sz="1100" b="1" i="0" baseline="0">
              <a:solidFill>
                <a:srgbClr val="FF0000"/>
              </a:solidFill>
              <a:effectLst/>
              <a:latin typeface="+mn-ea"/>
              <a:ea typeface="+mn-ea"/>
              <a:cs typeface="+mn-cs"/>
            </a:rPr>
            <a:t>年度</a:t>
          </a:r>
          <a:r>
            <a:rPr lang="en-US" altLang="ja-JP" sz="1100" b="1" i="0" baseline="0">
              <a:solidFill>
                <a:srgbClr val="FF0000"/>
              </a:solidFill>
              <a:effectLst/>
              <a:latin typeface="+mn-ea"/>
              <a:ea typeface="+mn-ea"/>
              <a:cs typeface="+mn-cs"/>
            </a:rPr>
            <a:t>\001 </a:t>
          </a:r>
          <a:r>
            <a:rPr lang="ja-JP" altLang="en-US" sz="1100" b="1" i="0" baseline="0">
              <a:solidFill>
                <a:srgbClr val="FF0000"/>
              </a:solidFill>
              <a:effectLst/>
              <a:latin typeface="+mn-ea"/>
              <a:ea typeface="+mn-ea"/>
              <a:cs typeface="+mn-cs"/>
            </a:rPr>
            <a:t>募集要項・マニュアル・書式</a:t>
          </a:r>
          <a:r>
            <a:rPr lang="en-US" altLang="ja-JP" sz="1100" b="1" i="0" baseline="0">
              <a:solidFill>
                <a:srgbClr val="FF0000"/>
              </a:solidFill>
              <a:effectLst/>
              <a:latin typeface="+mn-ea"/>
              <a:ea typeface="+mn-ea"/>
              <a:cs typeface="+mn-cs"/>
            </a:rPr>
            <a:t>\003 </a:t>
          </a:r>
          <a:r>
            <a:rPr lang="ja-JP" altLang="en-US" sz="1100" b="1" i="0" baseline="0">
              <a:solidFill>
                <a:srgbClr val="FF0000"/>
              </a:solidFill>
              <a:effectLst/>
              <a:latin typeface="+mn-ea"/>
              <a:ea typeface="+mn-ea"/>
              <a:cs typeface="+mn-cs"/>
            </a:rPr>
            <a:t>書式</a:t>
          </a: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申込書</a:t>
          </a: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共通</a:t>
          </a:r>
          <a:r>
            <a:rPr lang="en-US" altLang="ja-JP" sz="1100" b="1" i="0" baseline="0">
              <a:solidFill>
                <a:srgbClr val="FF0000"/>
              </a:solidFill>
              <a:effectLst/>
              <a:latin typeface="+mn-ea"/>
              <a:ea typeface="+mn-ea"/>
              <a:cs typeface="+mn-cs"/>
            </a:rPr>
            <a:t>】2025</a:t>
          </a:r>
          <a:r>
            <a:rPr lang="ja-JP" altLang="en-US" sz="1100" b="1" i="0" baseline="0">
              <a:solidFill>
                <a:srgbClr val="FF0000"/>
              </a:solidFill>
              <a:effectLst/>
              <a:latin typeface="+mn-ea"/>
              <a:ea typeface="+mn-ea"/>
              <a:cs typeface="+mn-cs"/>
            </a:rPr>
            <a:t>年度海外研修実施申請書</a:t>
          </a:r>
          <a:r>
            <a:rPr lang="en-US" altLang="ja-JP" sz="1100" b="1" i="0" baseline="0">
              <a:solidFill>
                <a:srgbClr val="FF0000"/>
              </a:solidFill>
              <a:effectLst/>
              <a:latin typeface="+mn-ea"/>
              <a:ea typeface="+mn-ea"/>
              <a:cs typeface="+mn-cs"/>
            </a:rPr>
            <a:t>_ver.0430.xlsx"</a:t>
          </a:r>
          <a:endParaRPr lang="ja-JP" altLang="ja-JP">
            <a:solidFill>
              <a:srgbClr val="FF0000"/>
            </a:solidFill>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152400</xdr:colOff>
      <xdr:row>19</xdr:row>
      <xdr:rowOff>57150</xdr:rowOff>
    </xdr:from>
    <xdr:to>
      <xdr:col>18</xdr:col>
      <xdr:colOff>171450</xdr:colOff>
      <xdr:row>21</xdr:row>
      <xdr:rowOff>114300</xdr:rowOff>
    </xdr:to>
    <xdr:sp macro="" textlink="">
      <xdr:nvSpPr>
        <xdr:cNvPr id="4" name="テキスト ボックス 3">
          <a:extLst>
            <a:ext uri="{FF2B5EF4-FFF2-40B4-BE49-F238E27FC236}">
              <a16:creationId xmlns:a16="http://schemas.microsoft.com/office/drawing/2014/main" id="{05713DC9-757C-4F2C-A8E1-7130193813C2}"/>
            </a:ext>
          </a:extLst>
        </xdr:cNvPr>
        <xdr:cNvSpPr txBox="1"/>
      </xdr:nvSpPr>
      <xdr:spPr>
        <a:xfrm>
          <a:off x="8382000" y="4495800"/>
          <a:ext cx="3448050" cy="552450"/>
        </a:xfrm>
        <a:prstGeom prst="rect">
          <a:avLst/>
        </a:prstGeom>
        <a:solidFill>
          <a:srgbClr val="FFFFCC"/>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solidFill>
                <a:srgbClr val="FF0000"/>
              </a:solidFill>
            </a:rPr>
            <a:t>講師が複数いる場合は、本シートを講師人数分コピーし、</a:t>
          </a:r>
          <a:endParaRPr kumimoji="1" lang="en-US" altLang="ja-JP" sz="1050" b="1">
            <a:solidFill>
              <a:srgbClr val="FF0000"/>
            </a:solidFill>
          </a:endParaRPr>
        </a:p>
        <a:p>
          <a:r>
            <a:rPr kumimoji="1" lang="ja-JP" altLang="en-US" sz="1050" b="1">
              <a:solidFill>
                <a:srgbClr val="FF0000"/>
              </a:solidFill>
            </a:rPr>
            <a:t>各シートにそれぞれの講師の略歴をご記入ください。</a:t>
          </a:r>
        </a:p>
      </xdr:txBody>
    </xdr:sp>
    <xdr:clientData/>
  </xdr:twoCellAnchor>
  <xdr:twoCellAnchor>
    <xdr:from>
      <xdr:col>13</xdr:col>
      <xdr:colOff>123825</xdr:colOff>
      <xdr:row>9</xdr:row>
      <xdr:rowOff>28575</xdr:rowOff>
    </xdr:from>
    <xdr:to>
      <xdr:col>18</xdr:col>
      <xdr:colOff>299757</xdr:colOff>
      <xdr:row>18</xdr:row>
      <xdr:rowOff>190500</xdr:rowOff>
    </xdr:to>
    <xdr:sp macro="" textlink="">
      <xdr:nvSpPr>
        <xdr:cNvPr id="3" name="テキスト ボックス 2">
          <a:extLst>
            <a:ext uri="{FF2B5EF4-FFF2-40B4-BE49-F238E27FC236}">
              <a16:creationId xmlns:a16="http://schemas.microsoft.com/office/drawing/2014/main" id="{A93FFD0B-5B00-47F7-B6D2-85A2E276539A}"/>
            </a:ext>
          </a:extLst>
        </xdr:cNvPr>
        <xdr:cNvSpPr txBox="1"/>
      </xdr:nvSpPr>
      <xdr:spPr>
        <a:xfrm>
          <a:off x="8353425" y="2066925"/>
          <a:ext cx="3604932" cy="23145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104775</xdr:colOff>
      <xdr:row>7</xdr:row>
      <xdr:rowOff>19050</xdr:rowOff>
    </xdr:from>
    <xdr:to>
      <xdr:col>18</xdr:col>
      <xdr:colOff>280707</xdr:colOff>
      <xdr:row>16</xdr:row>
      <xdr:rowOff>180975</xdr:rowOff>
    </xdr:to>
    <xdr:sp macro="" textlink="">
      <xdr:nvSpPr>
        <xdr:cNvPr id="2" name="テキスト ボックス 1">
          <a:extLst>
            <a:ext uri="{FF2B5EF4-FFF2-40B4-BE49-F238E27FC236}">
              <a16:creationId xmlns:a16="http://schemas.microsoft.com/office/drawing/2014/main" id="{81ABCF56-3142-4D24-93D6-5C38764CAE30}"/>
            </a:ext>
          </a:extLst>
        </xdr:cNvPr>
        <xdr:cNvSpPr txBox="1"/>
      </xdr:nvSpPr>
      <xdr:spPr>
        <a:xfrm>
          <a:off x="8334375" y="1638300"/>
          <a:ext cx="3604932" cy="23145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13</xdr:col>
      <xdr:colOff>114299</xdr:colOff>
      <xdr:row>17</xdr:row>
      <xdr:rowOff>38100</xdr:rowOff>
    </xdr:from>
    <xdr:to>
      <xdr:col>18</xdr:col>
      <xdr:colOff>276224</xdr:colOff>
      <xdr:row>19</xdr:row>
      <xdr:rowOff>95250</xdr:rowOff>
    </xdr:to>
    <xdr:sp macro="" textlink="">
      <xdr:nvSpPr>
        <xdr:cNvPr id="4" name="テキスト ボックス 3">
          <a:extLst>
            <a:ext uri="{FF2B5EF4-FFF2-40B4-BE49-F238E27FC236}">
              <a16:creationId xmlns:a16="http://schemas.microsoft.com/office/drawing/2014/main" id="{76FF1AA0-8B8B-4767-93AA-5EA74C9D2DCD}"/>
            </a:ext>
          </a:extLst>
        </xdr:cNvPr>
        <xdr:cNvSpPr txBox="1"/>
      </xdr:nvSpPr>
      <xdr:spPr>
        <a:xfrm>
          <a:off x="8343899" y="4057650"/>
          <a:ext cx="3590925" cy="552450"/>
        </a:xfrm>
        <a:prstGeom prst="rect">
          <a:avLst/>
        </a:prstGeom>
        <a:solidFill>
          <a:srgbClr val="FFFFCC"/>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solidFill>
                <a:srgbClr val="FF0000"/>
              </a:solidFill>
            </a:rPr>
            <a:t>通訳が複数いる場合は、本シートを通訳人数分コピーし、</a:t>
          </a:r>
          <a:endParaRPr kumimoji="1" lang="en-US" altLang="ja-JP" sz="1050" b="1">
            <a:solidFill>
              <a:srgbClr val="FF0000"/>
            </a:solidFill>
          </a:endParaRPr>
        </a:p>
        <a:p>
          <a:r>
            <a:rPr kumimoji="1" lang="ja-JP" altLang="en-US" sz="1050" b="1">
              <a:solidFill>
                <a:srgbClr val="FF0000"/>
              </a:solidFill>
            </a:rPr>
            <a:t>各シートにそれぞれの通訳の略歴をご記入ください。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224116</xdr:colOff>
      <xdr:row>2</xdr:row>
      <xdr:rowOff>214591</xdr:rowOff>
    </xdr:from>
    <xdr:to>
      <xdr:col>11</xdr:col>
      <xdr:colOff>209549</xdr:colOff>
      <xdr:row>16</xdr:row>
      <xdr:rowOff>28575</xdr:rowOff>
    </xdr:to>
    <xdr:sp macro="" textlink="">
      <xdr:nvSpPr>
        <xdr:cNvPr id="2" name="テキスト ボックス 1">
          <a:extLst>
            <a:ext uri="{FF2B5EF4-FFF2-40B4-BE49-F238E27FC236}">
              <a16:creationId xmlns:a16="http://schemas.microsoft.com/office/drawing/2014/main" id="{364ECBF1-3EDC-4DA6-ACB2-E09283CC23B9}"/>
            </a:ext>
          </a:extLst>
        </xdr:cNvPr>
        <xdr:cNvSpPr txBox="1"/>
      </xdr:nvSpPr>
      <xdr:spPr>
        <a:xfrm>
          <a:off x="7634566" y="652741"/>
          <a:ext cx="4100233" cy="2881034"/>
        </a:xfrm>
        <a:prstGeom prst="rect">
          <a:avLst/>
        </a:prstGeom>
        <a:solidFill>
          <a:srgbClr val="FFFFCC"/>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b="1">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黄色のセルを</a:t>
          </a:r>
          <a:r>
            <a:rPr lang="ja-JP" altLang="en-US" sz="1100" b="1" i="0" baseline="0">
              <a:solidFill>
                <a:srgbClr val="FF0000"/>
              </a:solidFill>
              <a:effectLst/>
              <a:latin typeface="+mn-ea"/>
              <a:ea typeface="+mn-ea"/>
              <a:cs typeface="+mn-cs"/>
            </a:rPr>
            <a:t>入力</a:t>
          </a:r>
          <a:r>
            <a:rPr lang="ja-JP" altLang="ja-JP" sz="1100" b="1" i="0" baseline="0">
              <a:solidFill>
                <a:srgbClr val="FF0000"/>
              </a:solidFill>
              <a:effectLst/>
              <a:latin typeface="+mn-ea"/>
              <a:ea typeface="+mn-ea"/>
              <a:cs typeface="+mn-cs"/>
            </a:rPr>
            <a:t>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・各費目に該当する内容は「海外研修実施マニュアル」にて</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　ご確認ください。</a:t>
          </a:r>
          <a:endParaRPr lang="ja-JP" altLang="ja-JP" sz="1100" b="1">
            <a:solidFill>
              <a:srgbClr val="FF0000"/>
            </a:solidFill>
            <a:effectLst/>
            <a:latin typeface="+mn-ea"/>
            <a:ea typeface="+mn-ea"/>
          </a:endParaRPr>
        </a:p>
        <a:p>
          <a:endParaRPr kumimoji="1" lang="en-US" altLang="ja-JP" sz="1100" b="1">
            <a:solidFill>
              <a:srgbClr val="FF0000"/>
            </a:solidFill>
            <a:latin typeface="+mn-ea"/>
            <a:ea typeface="+mn-ea"/>
          </a:endParaRPr>
        </a:p>
        <a:p>
          <a:r>
            <a:rPr kumimoji="1" lang="ja-JP" altLang="en-US" sz="1100" b="1">
              <a:solidFill>
                <a:srgbClr val="FF0000"/>
              </a:solidFill>
              <a:latin typeface="+mn-ea"/>
              <a:ea typeface="+mn-ea"/>
            </a:rPr>
            <a:t>・「金額」（</a:t>
          </a:r>
          <a:r>
            <a:rPr kumimoji="1" lang="en-US" altLang="ja-JP" sz="1100" b="1">
              <a:solidFill>
                <a:srgbClr val="FF0000"/>
              </a:solidFill>
              <a:latin typeface="+mn-ea"/>
              <a:ea typeface="+mn-ea"/>
            </a:rPr>
            <a:t>D</a:t>
          </a:r>
          <a:r>
            <a:rPr kumimoji="1" lang="ja-JP" altLang="en-US" sz="1100" b="1">
              <a:solidFill>
                <a:srgbClr val="FF0000"/>
              </a:solidFill>
              <a:latin typeface="+mn-ea"/>
              <a:ea typeface="+mn-ea"/>
            </a:rPr>
            <a:t>列）には円単位での金額を入力してください</a:t>
          </a:r>
          <a:endParaRPr kumimoji="1" lang="en-US" altLang="ja-JP" sz="1100" b="1">
            <a:solidFill>
              <a:srgbClr val="FF0000"/>
            </a:solidFill>
            <a:latin typeface="+mn-ea"/>
            <a:ea typeface="+mn-ea"/>
          </a:endParaRPr>
        </a:p>
        <a:p>
          <a:r>
            <a:rPr kumimoji="1" lang="ja-JP" altLang="en-US" sz="1100" b="1">
              <a:solidFill>
                <a:srgbClr val="FF0000"/>
              </a:solidFill>
              <a:latin typeface="+mn-ea"/>
              <a:ea typeface="+mn-ea"/>
            </a:rPr>
            <a:t>　（計算式の入力、リンク貼り付け等はしないでください。</a:t>
          </a:r>
          <a:endParaRPr kumimoji="1" lang="en-US" altLang="ja-JP" sz="1100" b="1">
            <a:solidFill>
              <a:srgbClr val="FF0000"/>
            </a:solidFill>
            <a:latin typeface="+mn-ea"/>
            <a:ea typeface="+mn-ea"/>
          </a:endParaRPr>
        </a:p>
        <a:p>
          <a:endParaRPr kumimoji="1" lang="en-US" altLang="ja-JP" sz="1100" b="1">
            <a:solidFill>
              <a:srgbClr val="FF0000"/>
            </a:solidFill>
            <a:latin typeface="+mn-ea"/>
            <a:ea typeface="+mn-ea"/>
          </a:endParaRPr>
        </a:p>
        <a:p>
          <a:r>
            <a:rPr kumimoji="1" lang="ja-JP" altLang="en-US" sz="1100" b="1">
              <a:solidFill>
                <a:srgbClr val="FF0000"/>
              </a:solidFill>
              <a:latin typeface="+mn-ea"/>
              <a:ea typeface="+mn-ea"/>
            </a:rPr>
            <a:t>・「積算根拠」（</a:t>
          </a:r>
          <a:r>
            <a:rPr kumimoji="1" lang="en-US" altLang="ja-JP" sz="1100" b="1">
              <a:solidFill>
                <a:srgbClr val="FF0000"/>
              </a:solidFill>
              <a:latin typeface="+mn-ea"/>
              <a:ea typeface="+mn-ea"/>
            </a:rPr>
            <a:t>E</a:t>
          </a:r>
          <a:r>
            <a:rPr kumimoji="1" lang="ja-JP" altLang="en-US" sz="1100" b="1">
              <a:solidFill>
                <a:srgbClr val="FF0000"/>
              </a:solidFill>
              <a:latin typeface="+mn-ea"/>
              <a:ea typeface="+mn-ea"/>
            </a:rPr>
            <a:t>列）欄には金額明細（単価、数）を記入してください。</a:t>
          </a:r>
          <a:endParaRPr kumimoji="1" lang="en-US" altLang="ja-JP" sz="1100" b="1">
            <a:solidFill>
              <a:srgbClr val="FF0000"/>
            </a:solidFill>
            <a:latin typeface="+mn-ea"/>
            <a:ea typeface="+mn-ea"/>
          </a:endParaRPr>
        </a:p>
        <a:p>
          <a:endParaRPr kumimoji="1" lang="en-US" altLang="ja-JP" sz="1100" b="1">
            <a:solidFill>
              <a:srgbClr val="FF0000"/>
            </a:solidFill>
            <a:latin typeface="+mn-ea"/>
            <a:ea typeface="+mn-ea"/>
          </a:endParaRPr>
        </a:p>
        <a:p>
          <a:pPr rtl="0" eaLnBrk="1" fontAlgn="auto" latinLnBrk="0" hangingPunct="1"/>
          <a:r>
            <a:rPr lang="ja-JP" altLang="ja-JP" sz="1100" b="1" i="0" baseline="0">
              <a:solidFill>
                <a:srgbClr val="FF0000"/>
              </a:solidFill>
              <a:effectLst/>
              <a:latin typeface="+mn-ea"/>
              <a:ea typeface="+mn-ea"/>
              <a:cs typeface="+mn-cs"/>
            </a:rPr>
            <a:t>・白色セルで青文字が入力されているセルは他のシート</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または他のセルを参照している箇所です。</a:t>
          </a:r>
          <a:endParaRPr lang="ja-JP" altLang="ja-JP">
            <a:solidFill>
              <a:srgbClr val="FF0000"/>
            </a:solidFill>
            <a:effectLst/>
            <a:latin typeface="+mn-ea"/>
            <a:ea typeface="+mn-ea"/>
          </a:endParaRPr>
        </a:p>
        <a:p>
          <a:pPr rtl="0" eaLnBrk="1" fontAlgn="auto" latinLnBrk="0" hangingPunct="1"/>
          <a:r>
            <a:rPr lang="ja-JP" altLang="ja-JP" sz="1100" b="1" i="0" baseline="0">
              <a:solidFill>
                <a:srgbClr val="FF0000"/>
              </a:solidFill>
              <a:effectLst/>
              <a:latin typeface="+mn-ea"/>
              <a:ea typeface="+mn-ea"/>
              <a:cs typeface="+mn-cs"/>
            </a:rPr>
            <a:t>　変更があったセルを直接修正してください。</a:t>
          </a:r>
          <a:endParaRPr lang="ja-JP" altLang="ja-JP">
            <a:solidFill>
              <a:srgbClr val="FF0000"/>
            </a:solidFill>
            <a:effectLst/>
            <a:latin typeface="+mn-ea"/>
            <a:ea typeface="+mn-ea"/>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323022</xdr:colOff>
      <xdr:row>1</xdr:row>
      <xdr:rowOff>165651</xdr:rowOff>
    </xdr:from>
    <xdr:to>
      <xdr:col>13</xdr:col>
      <xdr:colOff>641488</xdr:colOff>
      <xdr:row>7</xdr:row>
      <xdr:rowOff>114300</xdr:rowOff>
    </xdr:to>
    <xdr:sp macro="" textlink="">
      <xdr:nvSpPr>
        <xdr:cNvPr id="2" name="テキスト ボックス 1">
          <a:extLst>
            <a:ext uri="{FF2B5EF4-FFF2-40B4-BE49-F238E27FC236}">
              <a16:creationId xmlns:a16="http://schemas.microsoft.com/office/drawing/2014/main" id="{0E56E7D3-C1FF-4434-B3C5-9A4D32842227}"/>
            </a:ext>
          </a:extLst>
        </xdr:cNvPr>
        <xdr:cNvSpPr txBox="1"/>
      </xdr:nvSpPr>
      <xdr:spPr>
        <a:xfrm>
          <a:off x="7771572" y="260901"/>
          <a:ext cx="3071191" cy="1129749"/>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xdr:txBody>
    </xdr:sp>
    <xdr:clientData/>
  </xdr:twoCellAnchor>
  <xdr:twoCellAnchor>
    <xdr:from>
      <xdr:col>9</xdr:col>
      <xdr:colOff>323851</xdr:colOff>
      <xdr:row>9</xdr:row>
      <xdr:rowOff>85725</xdr:rowOff>
    </xdr:from>
    <xdr:to>
      <xdr:col>14</xdr:col>
      <xdr:colOff>95250</xdr:colOff>
      <xdr:row>11</xdr:row>
      <xdr:rowOff>265191</xdr:rowOff>
    </xdr:to>
    <xdr:sp macro="" textlink="">
      <xdr:nvSpPr>
        <xdr:cNvPr id="4" name="テキスト ボックス 3">
          <a:extLst>
            <a:ext uri="{FF2B5EF4-FFF2-40B4-BE49-F238E27FC236}">
              <a16:creationId xmlns:a16="http://schemas.microsoft.com/office/drawing/2014/main" id="{CC7A45C7-EF41-42E8-B3A1-C29ACCA55961}"/>
            </a:ext>
          </a:extLst>
        </xdr:cNvPr>
        <xdr:cNvSpPr txBox="1"/>
      </xdr:nvSpPr>
      <xdr:spPr>
        <a:xfrm>
          <a:off x="8258176" y="1800225"/>
          <a:ext cx="3209924" cy="531891"/>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講師・通訳・</a:t>
          </a:r>
          <a:r>
            <a:rPr kumimoji="1" lang="ja-JP" altLang="ja-JP" sz="1100" b="1">
              <a:solidFill>
                <a:srgbClr val="FF0000"/>
              </a:solidFill>
              <a:effectLst/>
              <a:latin typeface="+mn-lt"/>
              <a:ea typeface="+mn-ea"/>
              <a:cs typeface="+mn-cs"/>
            </a:rPr>
            <a:t>管理員</a:t>
          </a:r>
          <a:r>
            <a:rPr kumimoji="1" lang="ja-JP" altLang="en-US" sz="1100" b="1">
              <a:solidFill>
                <a:srgbClr val="FF0000"/>
              </a:solidFill>
              <a:effectLst/>
              <a:latin typeface="+mn-lt"/>
              <a:ea typeface="+mn-ea"/>
              <a:cs typeface="+mn-cs"/>
            </a:rPr>
            <a:t>の</a:t>
          </a:r>
          <a:r>
            <a:rPr kumimoji="1" lang="ja-JP" altLang="en-US" sz="1100" b="1">
              <a:solidFill>
                <a:srgbClr val="FF0000"/>
              </a:solidFill>
            </a:rPr>
            <a:t>人数分、</a:t>
          </a:r>
          <a:r>
            <a:rPr kumimoji="1" lang="ja-JP" altLang="ja-JP" sz="1100" b="1">
              <a:solidFill>
                <a:srgbClr val="FF0000"/>
              </a:solidFill>
              <a:effectLst/>
              <a:latin typeface="+mn-lt"/>
              <a:ea typeface="+mn-ea"/>
              <a:cs typeface="+mn-cs"/>
            </a:rPr>
            <a:t>本シートを</a:t>
          </a:r>
          <a:r>
            <a:rPr kumimoji="1" lang="ja-JP" altLang="en-US" sz="1100" b="1">
              <a:solidFill>
                <a:srgbClr val="FF0000"/>
              </a:solidFill>
            </a:rPr>
            <a:t>コピーし、</a:t>
          </a:r>
          <a:endParaRPr kumimoji="1" lang="en-US" altLang="ja-JP" sz="1100" b="1">
            <a:solidFill>
              <a:srgbClr val="FF0000"/>
            </a:solidFill>
          </a:endParaRPr>
        </a:p>
        <a:p>
          <a:r>
            <a:rPr kumimoji="1" lang="ja-JP" altLang="en-US" sz="1100" b="1">
              <a:solidFill>
                <a:srgbClr val="FF0000"/>
              </a:solidFill>
            </a:rPr>
            <a:t>各人ごとに同意書を作成してください。</a:t>
          </a:r>
        </a:p>
      </xdr:txBody>
    </xdr:sp>
    <xdr:clientData/>
  </xdr:twoCellAnchor>
  <xdr:twoCellAnchor>
    <xdr:from>
      <xdr:col>9</xdr:col>
      <xdr:colOff>180975</xdr:colOff>
      <xdr:row>38</xdr:row>
      <xdr:rowOff>9525</xdr:rowOff>
    </xdr:from>
    <xdr:to>
      <xdr:col>12</xdr:col>
      <xdr:colOff>533400</xdr:colOff>
      <xdr:row>41</xdr:row>
      <xdr:rowOff>15688</xdr:rowOff>
    </xdr:to>
    <xdr:sp macro="" textlink="">
      <xdr:nvSpPr>
        <xdr:cNvPr id="3" name="テキスト ボックス 2">
          <a:extLst>
            <a:ext uri="{FF2B5EF4-FFF2-40B4-BE49-F238E27FC236}">
              <a16:creationId xmlns:a16="http://schemas.microsoft.com/office/drawing/2014/main" id="{46CE996E-87B4-40D1-B5FD-BA4B2B9201BD}"/>
            </a:ext>
          </a:extLst>
        </xdr:cNvPr>
        <xdr:cNvSpPr txBox="1"/>
      </xdr:nvSpPr>
      <xdr:spPr>
        <a:xfrm>
          <a:off x="7839075" y="9286875"/>
          <a:ext cx="2419350" cy="444313"/>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050" b="0" i="0" baseline="0">
              <a:solidFill>
                <a:schemeClr val="dk1"/>
              </a:solidFill>
              <a:effectLst/>
              <a:latin typeface="+mn-lt"/>
              <a:ea typeface="+mn-ea"/>
              <a:cs typeface="+mn-cs"/>
            </a:rPr>
            <a:t>該当するものにプルダウンより選択して「レ」を入れてください。</a:t>
          </a:r>
          <a:endParaRPr lang="ja-JP" altLang="ja-JP" sz="1050">
            <a:effectLst/>
          </a:endParaRPr>
        </a:p>
      </xdr:txBody>
    </xdr:sp>
    <xdr:clientData/>
  </xdr:twoCellAnchor>
  <xdr:twoCellAnchor>
    <xdr:from>
      <xdr:col>9</xdr:col>
      <xdr:colOff>19050</xdr:colOff>
      <xdr:row>38</xdr:row>
      <xdr:rowOff>114300</xdr:rowOff>
    </xdr:from>
    <xdr:to>
      <xdr:col>9</xdr:col>
      <xdr:colOff>161925</xdr:colOff>
      <xdr:row>39</xdr:row>
      <xdr:rowOff>133350</xdr:rowOff>
    </xdr:to>
    <xdr:sp macro="" textlink="">
      <xdr:nvSpPr>
        <xdr:cNvPr id="5" name="右中かっこ 4">
          <a:extLst>
            <a:ext uri="{FF2B5EF4-FFF2-40B4-BE49-F238E27FC236}">
              <a16:creationId xmlns:a16="http://schemas.microsoft.com/office/drawing/2014/main" id="{3B856B38-E760-49B9-8ACC-2FCE3EDE0FA1}"/>
            </a:ext>
          </a:extLst>
        </xdr:cNvPr>
        <xdr:cNvSpPr/>
      </xdr:nvSpPr>
      <xdr:spPr>
        <a:xfrm>
          <a:off x="7677150" y="9391650"/>
          <a:ext cx="142875" cy="238125"/>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714376</xdr:colOff>
      <xdr:row>24</xdr:row>
      <xdr:rowOff>104776</xdr:rowOff>
    </xdr:from>
    <xdr:to>
      <xdr:col>2</xdr:col>
      <xdr:colOff>152400</xdr:colOff>
      <xdr:row>29</xdr:row>
      <xdr:rowOff>209551</xdr:rowOff>
    </xdr:to>
    <xdr:sp macro="" textlink="">
      <xdr:nvSpPr>
        <xdr:cNvPr id="8" name="左中かっこ 7">
          <a:extLst>
            <a:ext uri="{FF2B5EF4-FFF2-40B4-BE49-F238E27FC236}">
              <a16:creationId xmlns:a16="http://schemas.microsoft.com/office/drawing/2014/main" id="{71ED2EA1-38E5-7265-D103-1640A4E16A74}"/>
            </a:ext>
          </a:extLst>
        </xdr:cNvPr>
        <xdr:cNvSpPr/>
      </xdr:nvSpPr>
      <xdr:spPr>
        <a:xfrm>
          <a:off x="1200151" y="6153151"/>
          <a:ext cx="171449" cy="1485900"/>
        </a:xfrm>
        <a:prstGeom prst="lef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676275</xdr:colOff>
      <xdr:row>33</xdr:row>
      <xdr:rowOff>142874</xdr:rowOff>
    </xdr:from>
    <xdr:to>
      <xdr:col>2</xdr:col>
      <xdr:colOff>114299</xdr:colOff>
      <xdr:row>37</xdr:row>
      <xdr:rowOff>190499</xdr:rowOff>
    </xdr:to>
    <xdr:sp macro="" textlink="">
      <xdr:nvSpPr>
        <xdr:cNvPr id="9" name="左中かっこ 8">
          <a:extLst>
            <a:ext uri="{FF2B5EF4-FFF2-40B4-BE49-F238E27FC236}">
              <a16:creationId xmlns:a16="http://schemas.microsoft.com/office/drawing/2014/main" id="{016D8300-DB78-4C1F-B68B-587F508C2267}"/>
            </a:ext>
          </a:extLst>
        </xdr:cNvPr>
        <xdr:cNvSpPr/>
      </xdr:nvSpPr>
      <xdr:spPr>
        <a:xfrm>
          <a:off x="1162050" y="8677274"/>
          <a:ext cx="171449" cy="1152525"/>
        </a:xfrm>
        <a:prstGeom prst="lef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190500</xdr:colOff>
      <xdr:row>26</xdr:row>
      <xdr:rowOff>57150</xdr:rowOff>
    </xdr:from>
    <xdr:to>
      <xdr:col>2</xdr:col>
      <xdr:colOff>285750</xdr:colOff>
      <xdr:row>27</xdr:row>
      <xdr:rowOff>57150</xdr:rowOff>
    </xdr:to>
    <xdr:sp macro="" textlink="">
      <xdr:nvSpPr>
        <xdr:cNvPr id="10" name="テキスト ボックス 9">
          <a:extLst>
            <a:ext uri="{FF2B5EF4-FFF2-40B4-BE49-F238E27FC236}">
              <a16:creationId xmlns:a16="http://schemas.microsoft.com/office/drawing/2014/main" id="{402C084D-9D2D-D026-515D-F542173A64A0}"/>
            </a:ext>
          </a:extLst>
        </xdr:cNvPr>
        <xdr:cNvSpPr txBox="1"/>
      </xdr:nvSpPr>
      <xdr:spPr>
        <a:xfrm>
          <a:off x="676275" y="6886575"/>
          <a:ext cx="8286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l" defTabSz="914400" rtl="0" eaLnBrk="1" fontAlgn="auto" latinLnBrk="0" hangingPunct="1">
            <a:lnSpc>
              <a:spcPct val="100000"/>
            </a:lnSpc>
            <a:spcBef>
              <a:spcPts val="0"/>
            </a:spcBef>
            <a:spcAft>
              <a:spcPts val="0"/>
            </a:spcAft>
            <a:buClrTx/>
            <a:buSzTx/>
            <a:buFontTx/>
            <a:buNone/>
            <a:tabLst/>
          </a:pPr>
          <a:r>
            <a:rPr kumimoji="1" lang="ja-JP" altLang="en-US" sz="1050" b="0" i="0" baseline="0">
              <a:solidFill>
                <a:schemeClr val="dk1"/>
              </a:solidFill>
              <a:effectLst/>
              <a:latin typeface="ＭＳ Ｐ明朝" panose="02020600040205080304" pitchFamily="18" charset="-128"/>
              <a:ea typeface="ＭＳ Ｐ明朝" panose="02020600040205080304" pitchFamily="18" charset="-128"/>
              <a:cs typeface="+mn-cs"/>
            </a:rPr>
            <a:t>送付先</a:t>
          </a:r>
        </a:p>
      </xdr:txBody>
    </xdr:sp>
    <xdr:clientData/>
  </xdr:twoCellAnchor>
  <xdr:twoCellAnchor>
    <xdr:from>
      <xdr:col>1</xdr:col>
      <xdr:colOff>104775</xdr:colOff>
      <xdr:row>35</xdr:row>
      <xdr:rowOff>38100</xdr:rowOff>
    </xdr:from>
    <xdr:to>
      <xdr:col>2</xdr:col>
      <xdr:colOff>200025</xdr:colOff>
      <xdr:row>36</xdr:row>
      <xdr:rowOff>38100</xdr:rowOff>
    </xdr:to>
    <xdr:sp macro="" textlink="">
      <xdr:nvSpPr>
        <xdr:cNvPr id="11" name="テキスト ボックス 10">
          <a:extLst>
            <a:ext uri="{FF2B5EF4-FFF2-40B4-BE49-F238E27FC236}">
              <a16:creationId xmlns:a16="http://schemas.microsoft.com/office/drawing/2014/main" id="{DB29C0E1-43E7-43D0-AEF7-58C68FB9496E}"/>
            </a:ext>
          </a:extLst>
        </xdr:cNvPr>
        <xdr:cNvSpPr txBox="1"/>
      </xdr:nvSpPr>
      <xdr:spPr>
        <a:xfrm>
          <a:off x="590550" y="9124950"/>
          <a:ext cx="8286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l" defTabSz="914400" rtl="0" eaLnBrk="1" fontAlgn="auto" latinLnBrk="0" hangingPunct="1">
            <a:lnSpc>
              <a:spcPct val="100000"/>
            </a:lnSpc>
            <a:spcBef>
              <a:spcPts val="0"/>
            </a:spcBef>
            <a:spcAft>
              <a:spcPts val="0"/>
            </a:spcAft>
            <a:buClrTx/>
            <a:buSzTx/>
            <a:buFontTx/>
            <a:buNone/>
            <a:tabLst/>
          </a:pPr>
          <a:r>
            <a:rPr kumimoji="1" lang="ja-JP" altLang="en-US" sz="1050" b="0" i="0" baseline="0">
              <a:solidFill>
                <a:schemeClr val="dk1"/>
              </a:solidFill>
              <a:effectLst/>
              <a:latin typeface="ＭＳ Ｐ明朝" panose="02020600040205080304" pitchFamily="18" charset="-128"/>
              <a:ea typeface="ＭＳ Ｐ明朝" panose="02020600040205080304" pitchFamily="18" charset="-128"/>
              <a:cs typeface="+mn-cs"/>
            </a:rPr>
            <a:t>送付先</a:t>
          </a:r>
        </a:p>
      </xdr:txBody>
    </xdr:sp>
    <xdr:clientData/>
  </xdr:twoCellAnchor>
  <xdr:twoCellAnchor>
    <xdr:from>
      <xdr:col>13</xdr:col>
      <xdr:colOff>296333</xdr:colOff>
      <xdr:row>0</xdr:row>
      <xdr:rowOff>116416</xdr:rowOff>
    </xdr:from>
    <xdr:to>
      <xdr:col>17</xdr:col>
      <xdr:colOff>398182</xdr:colOff>
      <xdr:row>11</xdr:row>
      <xdr:rowOff>116417</xdr:rowOff>
    </xdr:to>
    <xdr:sp macro="" textlink="">
      <xdr:nvSpPr>
        <xdr:cNvPr id="2" name="テキスト ボックス 1">
          <a:extLst>
            <a:ext uri="{FF2B5EF4-FFF2-40B4-BE49-F238E27FC236}">
              <a16:creationId xmlns:a16="http://schemas.microsoft.com/office/drawing/2014/main" id="{F2F446C3-BFC3-4F3C-8345-EFCFD90591B0}"/>
            </a:ext>
          </a:extLst>
        </xdr:cNvPr>
        <xdr:cNvSpPr txBox="1"/>
      </xdr:nvSpPr>
      <xdr:spPr>
        <a:xfrm>
          <a:off x="9091083" y="116416"/>
          <a:ext cx="3604932" cy="2667001"/>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en-US" altLang="ja-JP" sz="1100" b="1" i="0" baseline="0">
            <a:solidFill>
              <a:srgbClr val="FF0000"/>
            </a:solidFill>
            <a:effectLst/>
            <a:latin typeface="+mn-lt"/>
            <a:ea typeface="+mn-ea"/>
            <a:cs typeface="+mn-cs"/>
          </a:endParaRPr>
        </a:p>
        <a:p>
          <a:pPr rtl="0" eaLnBrk="1" fontAlgn="auto" latinLnBrk="0" hangingPunct="1"/>
          <a:endParaRPr lang="en-US" altLang="ja-JP" sz="1100" b="1" i="0" baseline="0">
            <a:solidFill>
              <a:srgbClr val="FF0000"/>
            </a:solidFill>
            <a:effectLst/>
            <a:latin typeface="+mn-lt"/>
            <a:ea typeface="+mn-ea"/>
            <a:cs typeface="+mn-cs"/>
          </a:endParaRPr>
        </a:p>
        <a:p>
          <a:pPr rtl="0" eaLnBrk="1" fontAlgn="auto" latinLnBrk="0" hangingPunct="1"/>
          <a:r>
            <a:rPr lang="ja-JP" altLang="en-US" sz="1100" b="1" i="0" baseline="0">
              <a:solidFill>
                <a:srgbClr val="FF0000"/>
              </a:solidFill>
              <a:effectLst/>
              <a:latin typeface="+mn-lt"/>
              <a:ea typeface="+mn-ea"/>
              <a:cs typeface="+mn-cs"/>
            </a:rPr>
            <a:t>・修了証書のイメージは「修了証書イメージ」シートを</a:t>
          </a:r>
          <a:endParaRPr lang="en-US" altLang="ja-JP" sz="1100" b="1" i="0" baseline="0">
            <a:solidFill>
              <a:srgbClr val="FF0000"/>
            </a:solidFill>
            <a:effectLst/>
            <a:latin typeface="+mn-lt"/>
            <a:ea typeface="+mn-ea"/>
            <a:cs typeface="+mn-cs"/>
          </a:endParaRPr>
        </a:p>
        <a:p>
          <a:pPr rtl="0" eaLnBrk="1" fontAlgn="auto" latinLnBrk="0" hangingPunct="1"/>
          <a:r>
            <a:rPr lang="ja-JP" altLang="en-US" sz="1100" b="1" i="0" baseline="0">
              <a:solidFill>
                <a:srgbClr val="FF0000"/>
              </a:solidFill>
              <a:effectLst/>
              <a:latin typeface="+mn-lt"/>
              <a:ea typeface="+mn-ea"/>
              <a:cs typeface="+mn-cs"/>
            </a:rPr>
            <a:t>　ご参考ください。</a:t>
          </a:r>
          <a:endParaRPr lang="ja-JP" altLang="ja-JP">
            <a:solidFill>
              <a:srgbClr val="FF0000"/>
            </a:solidFill>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7</xdr:col>
      <xdr:colOff>209549</xdr:colOff>
      <xdr:row>1</xdr:row>
      <xdr:rowOff>0</xdr:rowOff>
    </xdr:from>
    <xdr:to>
      <xdr:col>12</xdr:col>
      <xdr:colOff>295274</xdr:colOff>
      <xdr:row>8</xdr:row>
      <xdr:rowOff>0</xdr:rowOff>
    </xdr:to>
    <xdr:sp macro="" textlink="">
      <xdr:nvSpPr>
        <xdr:cNvPr id="2" name="テキスト ボックス 1">
          <a:extLst>
            <a:ext uri="{FF2B5EF4-FFF2-40B4-BE49-F238E27FC236}">
              <a16:creationId xmlns:a16="http://schemas.microsoft.com/office/drawing/2014/main" id="{B000BFA7-7304-46A4-8BC1-A40B75835D03}"/>
            </a:ext>
          </a:extLst>
        </xdr:cNvPr>
        <xdr:cNvSpPr txBox="1"/>
      </xdr:nvSpPr>
      <xdr:spPr>
        <a:xfrm>
          <a:off x="6829424" y="95250"/>
          <a:ext cx="3514725" cy="17907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rtl="0" eaLnBrk="1" fontAlgn="auto" latinLnBrk="0" hangingPunct="1"/>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7</xdr:col>
      <xdr:colOff>180975</xdr:colOff>
      <xdr:row>21</xdr:row>
      <xdr:rowOff>38101</xdr:rowOff>
    </xdr:from>
    <xdr:to>
      <xdr:col>12</xdr:col>
      <xdr:colOff>333375</xdr:colOff>
      <xdr:row>22</xdr:row>
      <xdr:rowOff>180976</xdr:rowOff>
    </xdr:to>
    <xdr:sp macro="" textlink="">
      <xdr:nvSpPr>
        <xdr:cNvPr id="4" name="テキスト ボックス 3">
          <a:extLst>
            <a:ext uri="{FF2B5EF4-FFF2-40B4-BE49-F238E27FC236}">
              <a16:creationId xmlns:a16="http://schemas.microsoft.com/office/drawing/2014/main" id="{7EFBE6AF-C4AD-476F-B709-314BBBBEAB8E}"/>
            </a:ext>
          </a:extLst>
        </xdr:cNvPr>
        <xdr:cNvSpPr txBox="1"/>
      </xdr:nvSpPr>
      <xdr:spPr>
        <a:xfrm>
          <a:off x="6800850" y="6010276"/>
          <a:ext cx="3581400"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研修生が</a:t>
          </a:r>
          <a:r>
            <a:rPr lang="en-US" altLang="ja-JP" sz="1050" b="0" i="0" baseline="0">
              <a:solidFill>
                <a:schemeClr val="dk1"/>
              </a:solidFill>
              <a:effectLst/>
              <a:latin typeface="+mn-lt"/>
              <a:ea typeface="+mn-ea"/>
              <a:cs typeface="+mn-cs"/>
            </a:rPr>
            <a:t>21</a:t>
          </a:r>
          <a:r>
            <a:rPr lang="ja-JP" altLang="en-US" sz="1050" b="0" i="0" baseline="0">
              <a:solidFill>
                <a:schemeClr val="dk1"/>
              </a:solidFill>
              <a:effectLst/>
              <a:latin typeface="+mn-lt"/>
              <a:ea typeface="+mn-ea"/>
              <a:cs typeface="+mn-cs"/>
            </a:rPr>
            <a:t>名以上いる場合は</a:t>
          </a:r>
          <a:r>
            <a:rPr lang="en-US" altLang="ja-JP" sz="1050" b="0" i="0" baseline="0">
              <a:solidFill>
                <a:schemeClr val="dk1"/>
              </a:solidFill>
              <a:effectLst/>
              <a:latin typeface="+mn-lt"/>
              <a:ea typeface="+mn-ea"/>
              <a:cs typeface="+mn-cs"/>
            </a:rPr>
            <a:t>25</a:t>
          </a:r>
          <a:r>
            <a:rPr lang="ja-JP" altLang="en-US" sz="1050" b="0" i="0" baseline="0">
              <a:solidFill>
                <a:schemeClr val="dk1"/>
              </a:solidFill>
              <a:effectLst/>
              <a:latin typeface="+mn-lt"/>
              <a:ea typeface="+mn-ea"/>
              <a:cs typeface="+mn-cs"/>
            </a:rPr>
            <a:t>行目以降を「再表示」して</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氏名を入力してください。</a:t>
          </a:r>
          <a:endParaRPr lang="ja-JP" altLang="ja-JP" sz="1050">
            <a:effectLst/>
          </a:endParaRPr>
        </a:p>
      </xdr:txBody>
    </xdr:sp>
    <xdr:clientData/>
  </xdr:twoCellAnchor>
  <xdr:twoCellAnchor>
    <xdr:from>
      <xdr:col>7</xdr:col>
      <xdr:colOff>228600</xdr:colOff>
      <xdr:row>8</xdr:row>
      <xdr:rowOff>219076</xdr:rowOff>
    </xdr:from>
    <xdr:to>
      <xdr:col>12</xdr:col>
      <xdr:colOff>285750</xdr:colOff>
      <xdr:row>10</xdr:row>
      <xdr:rowOff>123826</xdr:rowOff>
    </xdr:to>
    <xdr:sp macro="" textlink="">
      <xdr:nvSpPr>
        <xdr:cNvPr id="3" name="テキスト ボックス 2">
          <a:extLst>
            <a:ext uri="{FF2B5EF4-FFF2-40B4-BE49-F238E27FC236}">
              <a16:creationId xmlns:a16="http://schemas.microsoft.com/office/drawing/2014/main" id="{FDD11F21-9420-4B9A-9193-45AA10E64CAA}"/>
            </a:ext>
          </a:extLst>
        </xdr:cNvPr>
        <xdr:cNvSpPr txBox="1"/>
      </xdr:nvSpPr>
      <xdr:spPr>
        <a:xfrm>
          <a:off x="6848475" y="2105026"/>
          <a:ext cx="3486150" cy="5334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1" i="0" baseline="0">
              <a:solidFill>
                <a:srgbClr val="FF0000"/>
              </a:solidFill>
              <a:effectLst/>
              <a:latin typeface="+mn-lt"/>
              <a:ea typeface="+mn-ea"/>
              <a:cs typeface="+mn-cs"/>
            </a:rPr>
            <a:t>記載内容に基づいて修了証書を作成します。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入力後は、スペルミス等がないか今一度ご確認ください。</a:t>
          </a:r>
          <a:endParaRPr lang="ja-JP" altLang="ja-JP">
            <a:solidFill>
              <a:srgbClr val="FF0000"/>
            </a:solidFill>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8</xdr:col>
      <xdr:colOff>666202</xdr:colOff>
      <xdr:row>51</xdr:row>
      <xdr:rowOff>9525</xdr:rowOff>
    </xdr:to>
    <xdr:pic>
      <xdr:nvPicPr>
        <xdr:cNvPr id="2" name="図 1">
          <a:extLst>
            <a:ext uri="{FF2B5EF4-FFF2-40B4-BE49-F238E27FC236}">
              <a16:creationId xmlns:a16="http://schemas.microsoft.com/office/drawing/2014/main" id="{547B6928-9FA8-5264-32CB-5CDB71F526DE}"/>
            </a:ext>
          </a:extLst>
        </xdr:cNvPr>
        <xdr:cNvPicPr>
          <a:picLocks noChangeAspect="1"/>
        </xdr:cNvPicPr>
      </xdr:nvPicPr>
      <xdr:blipFill>
        <a:blip xmlns:r="http://schemas.openxmlformats.org/officeDocument/2006/relationships" r:embed="rId1"/>
        <a:stretch>
          <a:fillRect/>
        </a:stretch>
      </xdr:blipFill>
      <xdr:spPr>
        <a:xfrm>
          <a:off x="1" y="1"/>
          <a:ext cx="6152601" cy="87534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609600</xdr:colOff>
      <xdr:row>0</xdr:row>
      <xdr:rowOff>57150</xdr:rowOff>
    </xdr:from>
    <xdr:to>
      <xdr:col>18</xdr:col>
      <xdr:colOff>190500</xdr:colOff>
      <xdr:row>6</xdr:row>
      <xdr:rowOff>285749</xdr:rowOff>
    </xdr:to>
    <xdr:sp macro="" textlink="">
      <xdr:nvSpPr>
        <xdr:cNvPr id="2" name="テキスト ボックス 1">
          <a:extLst>
            <a:ext uri="{FF2B5EF4-FFF2-40B4-BE49-F238E27FC236}">
              <a16:creationId xmlns:a16="http://schemas.microsoft.com/office/drawing/2014/main" id="{A7B1F37A-EC80-410C-8BED-4897DDF33570}"/>
            </a:ext>
          </a:extLst>
        </xdr:cNvPr>
        <xdr:cNvSpPr txBox="1"/>
      </xdr:nvSpPr>
      <xdr:spPr>
        <a:xfrm>
          <a:off x="10201275" y="57150"/>
          <a:ext cx="3076575" cy="1543049"/>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（黄色セルに青文字で入力されている部分は</a:t>
          </a:r>
          <a:endParaRPr lang="ja-JP" altLang="ja-JP" sz="1100">
            <a:solidFill>
              <a:srgbClr val="FF0000"/>
            </a:solidFill>
            <a:effectLst/>
            <a:latin typeface="+mn-ea"/>
            <a:ea typeface="+mn-ea"/>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219073</xdr:colOff>
      <xdr:row>11</xdr:row>
      <xdr:rowOff>19051</xdr:rowOff>
    </xdr:from>
    <xdr:to>
      <xdr:col>14</xdr:col>
      <xdr:colOff>419100</xdr:colOff>
      <xdr:row>12</xdr:row>
      <xdr:rowOff>47626</xdr:rowOff>
    </xdr:to>
    <xdr:sp macro="" textlink="">
      <xdr:nvSpPr>
        <xdr:cNvPr id="5" name="テキスト ボックス 4">
          <a:extLst>
            <a:ext uri="{FF2B5EF4-FFF2-40B4-BE49-F238E27FC236}">
              <a16:creationId xmlns:a16="http://schemas.microsoft.com/office/drawing/2014/main" id="{9AB03F86-6718-8101-7784-339BB99AE3E0}"/>
            </a:ext>
          </a:extLst>
        </xdr:cNvPr>
        <xdr:cNvSpPr txBox="1"/>
      </xdr:nvSpPr>
      <xdr:spPr>
        <a:xfrm>
          <a:off x="6867523" y="2495551"/>
          <a:ext cx="2943227" cy="32385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solidFill>
                <a:srgbClr val="FF0000"/>
              </a:solidFill>
            </a:rPr>
            <a:t>出張の出発一週間前までにご提出ください。</a:t>
          </a:r>
        </a:p>
      </xdr:txBody>
    </xdr:sp>
    <xdr:clientData/>
  </xdr:twoCellAnchor>
  <xdr:twoCellAnchor>
    <xdr:from>
      <xdr:col>10</xdr:col>
      <xdr:colOff>228599</xdr:colOff>
      <xdr:row>12</xdr:row>
      <xdr:rowOff>228599</xdr:rowOff>
    </xdr:from>
    <xdr:to>
      <xdr:col>16</xdr:col>
      <xdr:colOff>390525</xdr:colOff>
      <xdr:row>14</xdr:row>
      <xdr:rowOff>161925</xdr:rowOff>
    </xdr:to>
    <xdr:sp macro="" textlink="">
      <xdr:nvSpPr>
        <xdr:cNvPr id="2" name="テキスト ボックス 1">
          <a:extLst>
            <a:ext uri="{FF2B5EF4-FFF2-40B4-BE49-F238E27FC236}">
              <a16:creationId xmlns:a16="http://schemas.microsoft.com/office/drawing/2014/main" id="{6E72C18F-2DEC-4783-8A01-35B4A9B10E84}"/>
            </a:ext>
          </a:extLst>
        </xdr:cNvPr>
        <xdr:cNvSpPr txBox="1"/>
      </xdr:nvSpPr>
      <xdr:spPr>
        <a:xfrm>
          <a:off x="6877049" y="3000374"/>
          <a:ext cx="4276726" cy="523876"/>
        </a:xfrm>
        <a:prstGeom prst="rect">
          <a:avLst/>
        </a:prstGeom>
        <a:solidFill>
          <a:srgbClr val="FFFFCC"/>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solidFill>
                <a:srgbClr val="FF0000"/>
              </a:solidFill>
            </a:rPr>
            <a:t>出張者が複数いる場合は、「⑫出張業務日程表、緊急連絡先（</a:t>
          </a:r>
          <a:r>
            <a:rPr kumimoji="1" lang="en-US" altLang="ja-JP" sz="1050" b="1">
              <a:solidFill>
                <a:srgbClr val="FF0000"/>
              </a:solidFill>
            </a:rPr>
            <a:t>2</a:t>
          </a:r>
          <a:r>
            <a:rPr kumimoji="1" lang="ja-JP" altLang="en-US" sz="1050" b="1">
              <a:solidFill>
                <a:srgbClr val="FF0000"/>
              </a:solidFill>
            </a:rPr>
            <a:t>人目）」以降の各シートにそれぞれの出張日程、緊急連絡先をご記入ください。</a:t>
          </a:r>
        </a:p>
      </xdr:txBody>
    </xdr:sp>
    <xdr:clientData/>
  </xdr:twoCellAnchor>
  <xdr:twoCellAnchor>
    <xdr:from>
      <xdr:col>10</xdr:col>
      <xdr:colOff>219075</xdr:colOff>
      <xdr:row>0</xdr:row>
      <xdr:rowOff>190500</xdr:rowOff>
    </xdr:from>
    <xdr:to>
      <xdr:col>15</xdr:col>
      <xdr:colOff>395007</xdr:colOff>
      <xdr:row>10</xdr:row>
      <xdr:rowOff>133350</xdr:rowOff>
    </xdr:to>
    <xdr:sp macro="" textlink="">
      <xdr:nvSpPr>
        <xdr:cNvPr id="3" name="テキスト ボックス 2">
          <a:extLst>
            <a:ext uri="{FF2B5EF4-FFF2-40B4-BE49-F238E27FC236}">
              <a16:creationId xmlns:a16="http://schemas.microsoft.com/office/drawing/2014/main" id="{5826548C-7898-4A50-93E9-5CF5E8C11D01}"/>
            </a:ext>
          </a:extLst>
        </xdr:cNvPr>
        <xdr:cNvSpPr txBox="1"/>
      </xdr:nvSpPr>
      <xdr:spPr>
        <a:xfrm>
          <a:off x="6867525" y="190500"/>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10</xdr:col>
      <xdr:colOff>238124</xdr:colOff>
      <xdr:row>17</xdr:row>
      <xdr:rowOff>114300</xdr:rowOff>
    </xdr:from>
    <xdr:to>
      <xdr:col>15</xdr:col>
      <xdr:colOff>609599</xdr:colOff>
      <xdr:row>18</xdr:row>
      <xdr:rowOff>276225</xdr:rowOff>
    </xdr:to>
    <xdr:sp macro="" textlink="">
      <xdr:nvSpPr>
        <xdr:cNvPr id="4" name="テキスト ボックス 3">
          <a:extLst>
            <a:ext uri="{FF2B5EF4-FFF2-40B4-BE49-F238E27FC236}">
              <a16:creationId xmlns:a16="http://schemas.microsoft.com/office/drawing/2014/main" id="{B18B2D30-7257-4FD5-8A63-1CB34577ED1D}"/>
            </a:ext>
          </a:extLst>
        </xdr:cNvPr>
        <xdr:cNvSpPr txBox="1"/>
      </xdr:nvSpPr>
      <xdr:spPr>
        <a:xfrm>
          <a:off x="6886574" y="4362450"/>
          <a:ext cx="3800475"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出張日数が</a:t>
          </a:r>
          <a:r>
            <a:rPr lang="en-US" altLang="ja-JP" sz="1050" b="0" i="0" baseline="0">
              <a:solidFill>
                <a:schemeClr val="dk1"/>
              </a:solidFill>
              <a:effectLst/>
              <a:latin typeface="+mn-lt"/>
              <a:ea typeface="+mn-ea"/>
              <a:cs typeface="+mn-cs"/>
            </a:rPr>
            <a:t>11</a:t>
          </a:r>
          <a:r>
            <a:rPr lang="ja-JP" altLang="en-US" sz="1050" b="0" i="0" baseline="0">
              <a:solidFill>
                <a:schemeClr val="dk1"/>
              </a:solidFill>
              <a:effectLst/>
              <a:latin typeface="+mn-lt"/>
              <a:ea typeface="+mn-ea"/>
              <a:cs typeface="+mn-cs"/>
            </a:rPr>
            <a:t>日以上となる場合は</a:t>
          </a:r>
          <a:r>
            <a:rPr lang="en-US" altLang="ja-JP" sz="1050" b="0" i="0" baseline="0">
              <a:solidFill>
                <a:schemeClr val="dk1"/>
              </a:solidFill>
              <a:effectLst/>
              <a:latin typeface="+mn-lt"/>
              <a:ea typeface="+mn-ea"/>
              <a:cs typeface="+mn-cs"/>
            </a:rPr>
            <a:t>20</a:t>
          </a:r>
          <a:r>
            <a:rPr lang="ja-JP" altLang="en-US" sz="1050" b="0" i="0" baseline="0">
              <a:solidFill>
                <a:schemeClr val="dk1"/>
              </a:solidFill>
              <a:effectLst/>
              <a:latin typeface="+mn-lt"/>
              <a:ea typeface="+mn-ea"/>
              <a:cs typeface="+mn-cs"/>
            </a:rPr>
            <a:t>行目以降を「再表示」して</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入力してください。</a:t>
          </a:r>
          <a:endParaRPr lang="ja-JP" altLang="ja-JP" sz="1050">
            <a:effectLst/>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133348</xdr:colOff>
      <xdr:row>10</xdr:row>
      <xdr:rowOff>276226</xdr:rowOff>
    </xdr:from>
    <xdr:to>
      <xdr:col>14</xdr:col>
      <xdr:colOff>333375</xdr:colOff>
      <xdr:row>12</xdr:row>
      <xdr:rowOff>9526</xdr:rowOff>
    </xdr:to>
    <xdr:sp macro="" textlink="">
      <xdr:nvSpPr>
        <xdr:cNvPr id="2" name="テキスト ボックス 1">
          <a:extLst>
            <a:ext uri="{FF2B5EF4-FFF2-40B4-BE49-F238E27FC236}">
              <a16:creationId xmlns:a16="http://schemas.microsoft.com/office/drawing/2014/main" id="{922C675A-0045-44E1-B2F5-04FB53FC7062}"/>
            </a:ext>
          </a:extLst>
        </xdr:cNvPr>
        <xdr:cNvSpPr txBox="1"/>
      </xdr:nvSpPr>
      <xdr:spPr>
        <a:xfrm>
          <a:off x="6781798" y="2457451"/>
          <a:ext cx="2943227" cy="32385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solidFill>
                <a:srgbClr val="FF0000"/>
              </a:solidFill>
            </a:rPr>
            <a:t>出張の出発一週間前までにご提出ください。</a:t>
          </a:r>
        </a:p>
      </xdr:txBody>
    </xdr:sp>
    <xdr:clientData/>
  </xdr:twoCellAnchor>
  <xdr:twoCellAnchor>
    <xdr:from>
      <xdr:col>10</xdr:col>
      <xdr:colOff>133350</xdr:colOff>
      <xdr:row>1</xdr:row>
      <xdr:rowOff>0</xdr:rowOff>
    </xdr:from>
    <xdr:to>
      <xdr:col>15</xdr:col>
      <xdr:colOff>309282</xdr:colOff>
      <xdr:row>10</xdr:row>
      <xdr:rowOff>161925</xdr:rowOff>
    </xdr:to>
    <xdr:sp macro="" textlink="">
      <xdr:nvSpPr>
        <xdr:cNvPr id="4" name="テキスト ボックス 3">
          <a:extLst>
            <a:ext uri="{FF2B5EF4-FFF2-40B4-BE49-F238E27FC236}">
              <a16:creationId xmlns:a16="http://schemas.microsoft.com/office/drawing/2014/main" id="{C7D7610C-6F06-48C4-9902-704005FDE0B3}"/>
            </a:ext>
          </a:extLst>
        </xdr:cNvPr>
        <xdr:cNvSpPr txBox="1"/>
      </xdr:nvSpPr>
      <xdr:spPr>
        <a:xfrm>
          <a:off x="6781800" y="219075"/>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10</xdr:col>
      <xdr:colOff>228600</xdr:colOff>
      <xdr:row>17</xdr:row>
      <xdr:rowOff>114300</xdr:rowOff>
    </xdr:from>
    <xdr:to>
      <xdr:col>15</xdr:col>
      <xdr:colOff>600075</xdr:colOff>
      <xdr:row>18</xdr:row>
      <xdr:rowOff>276225</xdr:rowOff>
    </xdr:to>
    <xdr:sp macro="" textlink="">
      <xdr:nvSpPr>
        <xdr:cNvPr id="3" name="テキスト ボックス 2">
          <a:extLst>
            <a:ext uri="{FF2B5EF4-FFF2-40B4-BE49-F238E27FC236}">
              <a16:creationId xmlns:a16="http://schemas.microsoft.com/office/drawing/2014/main" id="{71011AF2-9525-47B5-AD59-87D1D41BB495}"/>
            </a:ext>
          </a:extLst>
        </xdr:cNvPr>
        <xdr:cNvSpPr txBox="1"/>
      </xdr:nvSpPr>
      <xdr:spPr>
        <a:xfrm>
          <a:off x="6877050" y="4362450"/>
          <a:ext cx="3800475"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出張日数が</a:t>
          </a:r>
          <a:r>
            <a:rPr lang="en-US" altLang="ja-JP" sz="1050" b="0" i="0" baseline="0">
              <a:solidFill>
                <a:schemeClr val="dk1"/>
              </a:solidFill>
              <a:effectLst/>
              <a:latin typeface="+mn-lt"/>
              <a:ea typeface="+mn-ea"/>
              <a:cs typeface="+mn-cs"/>
            </a:rPr>
            <a:t>11</a:t>
          </a:r>
          <a:r>
            <a:rPr lang="ja-JP" altLang="en-US" sz="1050" b="0" i="0" baseline="0">
              <a:solidFill>
                <a:schemeClr val="dk1"/>
              </a:solidFill>
              <a:effectLst/>
              <a:latin typeface="+mn-lt"/>
              <a:ea typeface="+mn-ea"/>
              <a:cs typeface="+mn-cs"/>
            </a:rPr>
            <a:t>日以上となる場合は</a:t>
          </a:r>
          <a:r>
            <a:rPr lang="en-US" altLang="ja-JP" sz="1050" b="0" i="0" baseline="0">
              <a:solidFill>
                <a:schemeClr val="dk1"/>
              </a:solidFill>
              <a:effectLst/>
              <a:latin typeface="+mn-lt"/>
              <a:ea typeface="+mn-ea"/>
              <a:cs typeface="+mn-cs"/>
            </a:rPr>
            <a:t>20</a:t>
          </a:r>
          <a:r>
            <a:rPr lang="ja-JP" altLang="en-US" sz="1050" b="0" i="0" baseline="0">
              <a:solidFill>
                <a:schemeClr val="dk1"/>
              </a:solidFill>
              <a:effectLst/>
              <a:latin typeface="+mn-lt"/>
              <a:ea typeface="+mn-ea"/>
              <a:cs typeface="+mn-cs"/>
            </a:rPr>
            <a:t>行目以降を「再表示」して</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入力してください。</a:t>
          </a:r>
          <a:endParaRPr lang="ja-JP" altLang="ja-JP" sz="1050">
            <a:effectLst/>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171448</xdr:colOff>
      <xdr:row>11</xdr:row>
      <xdr:rowOff>76201</xdr:rowOff>
    </xdr:from>
    <xdr:to>
      <xdr:col>14</xdr:col>
      <xdr:colOff>371475</xdr:colOff>
      <xdr:row>12</xdr:row>
      <xdr:rowOff>104776</xdr:rowOff>
    </xdr:to>
    <xdr:sp macro="" textlink="">
      <xdr:nvSpPr>
        <xdr:cNvPr id="2" name="テキスト ボックス 1">
          <a:extLst>
            <a:ext uri="{FF2B5EF4-FFF2-40B4-BE49-F238E27FC236}">
              <a16:creationId xmlns:a16="http://schemas.microsoft.com/office/drawing/2014/main" id="{D3103EB6-486A-4E6C-9787-A2A020926876}"/>
            </a:ext>
          </a:extLst>
        </xdr:cNvPr>
        <xdr:cNvSpPr txBox="1"/>
      </xdr:nvSpPr>
      <xdr:spPr>
        <a:xfrm>
          <a:off x="6819898" y="2552701"/>
          <a:ext cx="2943227" cy="32385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solidFill>
                <a:srgbClr val="FF0000"/>
              </a:solidFill>
            </a:rPr>
            <a:t>出張の出発一週間前までにご提出ください。</a:t>
          </a:r>
        </a:p>
      </xdr:txBody>
    </xdr:sp>
    <xdr:clientData/>
  </xdr:twoCellAnchor>
  <xdr:twoCellAnchor>
    <xdr:from>
      <xdr:col>10</xdr:col>
      <xdr:colOff>180975</xdr:colOff>
      <xdr:row>1</xdr:row>
      <xdr:rowOff>28575</xdr:rowOff>
    </xdr:from>
    <xdr:to>
      <xdr:col>15</xdr:col>
      <xdr:colOff>356907</xdr:colOff>
      <xdr:row>10</xdr:row>
      <xdr:rowOff>190500</xdr:rowOff>
    </xdr:to>
    <xdr:sp macro="" textlink="">
      <xdr:nvSpPr>
        <xdr:cNvPr id="4" name="テキスト ボックス 3">
          <a:extLst>
            <a:ext uri="{FF2B5EF4-FFF2-40B4-BE49-F238E27FC236}">
              <a16:creationId xmlns:a16="http://schemas.microsoft.com/office/drawing/2014/main" id="{39874533-0C9C-4642-8B88-0DA42ACC8C29}"/>
            </a:ext>
          </a:extLst>
        </xdr:cNvPr>
        <xdr:cNvSpPr txBox="1"/>
      </xdr:nvSpPr>
      <xdr:spPr>
        <a:xfrm>
          <a:off x="6829425" y="247650"/>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10</xdr:col>
      <xdr:colOff>161925</xdr:colOff>
      <xdr:row>17</xdr:row>
      <xdr:rowOff>85725</xdr:rowOff>
    </xdr:from>
    <xdr:to>
      <xdr:col>15</xdr:col>
      <xdr:colOff>533400</xdr:colOff>
      <xdr:row>18</xdr:row>
      <xdr:rowOff>247650</xdr:rowOff>
    </xdr:to>
    <xdr:sp macro="" textlink="">
      <xdr:nvSpPr>
        <xdr:cNvPr id="3" name="テキスト ボックス 2">
          <a:extLst>
            <a:ext uri="{FF2B5EF4-FFF2-40B4-BE49-F238E27FC236}">
              <a16:creationId xmlns:a16="http://schemas.microsoft.com/office/drawing/2014/main" id="{EE75CDBC-B1E9-45CC-8ED0-1D76D32D6BCD}"/>
            </a:ext>
          </a:extLst>
        </xdr:cNvPr>
        <xdr:cNvSpPr txBox="1"/>
      </xdr:nvSpPr>
      <xdr:spPr>
        <a:xfrm>
          <a:off x="6810375" y="4333875"/>
          <a:ext cx="3800475"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出張日数が</a:t>
          </a:r>
          <a:r>
            <a:rPr lang="en-US" altLang="ja-JP" sz="1050" b="0" i="0" baseline="0">
              <a:solidFill>
                <a:schemeClr val="dk1"/>
              </a:solidFill>
              <a:effectLst/>
              <a:latin typeface="+mn-lt"/>
              <a:ea typeface="+mn-ea"/>
              <a:cs typeface="+mn-cs"/>
            </a:rPr>
            <a:t>11</a:t>
          </a:r>
          <a:r>
            <a:rPr lang="ja-JP" altLang="en-US" sz="1050" b="0" i="0" baseline="0">
              <a:solidFill>
                <a:schemeClr val="dk1"/>
              </a:solidFill>
              <a:effectLst/>
              <a:latin typeface="+mn-lt"/>
              <a:ea typeface="+mn-ea"/>
              <a:cs typeface="+mn-cs"/>
            </a:rPr>
            <a:t>日以上となる場合は</a:t>
          </a:r>
          <a:r>
            <a:rPr lang="en-US" altLang="ja-JP" sz="1050" b="0" i="0" baseline="0">
              <a:solidFill>
                <a:schemeClr val="dk1"/>
              </a:solidFill>
              <a:effectLst/>
              <a:latin typeface="+mn-lt"/>
              <a:ea typeface="+mn-ea"/>
              <a:cs typeface="+mn-cs"/>
            </a:rPr>
            <a:t>20</a:t>
          </a:r>
          <a:r>
            <a:rPr lang="ja-JP" altLang="en-US" sz="1050" b="0" i="0" baseline="0">
              <a:solidFill>
                <a:schemeClr val="dk1"/>
              </a:solidFill>
              <a:effectLst/>
              <a:latin typeface="+mn-lt"/>
              <a:ea typeface="+mn-ea"/>
              <a:cs typeface="+mn-cs"/>
            </a:rPr>
            <a:t>行目以降を「再表示」して</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入力してください。</a:t>
          </a:r>
          <a:endParaRPr lang="ja-JP" altLang="ja-JP" sz="1050">
            <a:effectLst/>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180973</xdr:colOff>
      <xdr:row>11</xdr:row>
      <xdr:rowOff>19051</xdr:rowOff>
    </xdr:from>
    <xdr:to>
      <xdr:col>14</xdr:col>
      <xdr:colOff>381000</xdr:colOff>
      <xdr:row>12</xdr:row>
      <xdr:rowOff>47626</xdr:rowOff>
    </xdr:to>
    <xdr:sp macro="" textlink="">
      <xdr:nvSpPr>
        <xdr:cNvPr id="2" name="テキスト ボックス 1">
          <a:extLst>
            <a:ext uri="{FF2B5EF4-FFF2-40B4-BE49-F238E27FC236}">
              <a16:creationId xmlns:a16="http://schemas.microsoft.com/office/drawing/2014/main" id="{2D1D42FE-F8B5-4F6C-95EB-D66CCC83AEF9}"/>
            </a:ext>
          </a:extLst>
        </xdr:cNvPr>
        <xdr:cNvSpPr txBox="1"/>
      </xdr:nvSpPr>
      <xdr:spPr>
        <a:xfrm>
          <a:off x="6829423" y="2495551"/>
          <a:ext cx="2943227" cy="32385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solidFill>
                <a:srgbClr val="FF0000"/>
              </a:solidFill>
            </a:rPr>
            <a:t>出張の出発一週間前までにご提出ください。</a:t>
          </a:r>
        </a:p>
      </xdr:txBody>
    </xdr:sp>
    <xdr:clientData/>
  </xdr:twoCellAnchor>
  <xdr:twoCellAnchor>
    <xdr:from>
      <xdr:col>10</xdr:col>
      <xdr:colOff>180975</xdr:colOff>
      <xdr:row>1</xdr:row>
      <xdr:rowOff>9525</xdr:rowOff>
    </xdr:from>
    <xdr:to>
      <xdr:col>15</xdr:col>
      <xdr:colOff>356907</xdr:colOff>
      <xdr:row>10</xdr:row>
      <xdr:rowOff>171450</xdr:rowOff>
    </xdr:to>
    <xdr:sp macro="" textlink="">
      <xdr:nvSpPr>
        <xdr:cNvPr id="4" name="テキスト ボックス 3">
          <a:extLst>
            <a:ext uri="{FF2B5EF4-FFF2-40B4-BE49-F238E27FC236}">
              <a16:creationId xmlns:a16="http://schemas.microsoft.com/office/drawing/2014/main" id="{2BAD2E9A-9C73-4CFA-89B2-C599B63BDB8F}"/>
            </a:ext>
          </a:extLst>
        </xdr:cNvPr>
        <xdr:cNvSpPr txBox="1"/>
      </xdr:nvSpPr>
      <xdr:spPr>
        <a:xfrm>
          <a:off x="6829425" y="228600"/>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10</xdr:col>
      <xdr:colOff>152400</xdr:colOff>
      <xdr:row>17</xdr:row>
      <xdr:rowOff>85725</xdr:rowOff>
    </xdr:from>
    <xdr:to>
      <xdr:col>15</xdr:col>
      <xdr:colOff>523875</xdr:colOff>
      <xdr:row>18</xdr:row>
      <xdr:rowOff>247650</xdr:rowOff>
    </xdr:to>
    <xdr:sp macro="" textlink="">
      <xdr:nvSpPr>
        <xdr:cNvPr id="3" name="テキスト ボックス 2">
          <a:extLst>
            <a:ext uri="{FF2B5EF4-FFF2-40B4-BE49-F238E27FC236}">
              <a16:creationId xmlns:a16="http://schemas.microsoft.com/office/drawing/2014/main" id="{5D04F9CE-C817-4D82-94F2-985ADD4EE813}"/>
            </a:ext>
          </a:extLst>
        </xdr:cNvPr>
        <xdr:cNvSpPr txBox="1"/>
      </xdr:nvSpPr>
      <xdr:spPr>
        <a:xfrm>
          <a:off x="6800850" y="4333875"/>
          <a:ext cx="3800475"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出張日数が</a:t>
          </a:r>
          <a:r>
            <a:rPr lang="en-US" altLang="ja-JP" sz="1050" b="0" i="0" baseline="0">
              <a:solidFill>
                <a:schemeClr val="dk1"/>
              </a:solidFill>
              <a:effectLst/>
              <a:latin typeface="+mn-lt"/>
              <a:ea typeface="+mn-ea"/>
              <a:cs typeface="+mn-cs"/>
            </a:rPr>
            <a:t>11</a:t>
          </a:r>
          <a:r>
            <a:rPr lang="ja-JP" altLang="en-US" sz="1050" b="0" i="0" baseline="0">
              <a:solidFill>
                <a:schemeClr val="dk1"/>
              </a:solidFill>
              <a:effectLst/>
              <a:latin typeface="+mn-lt"/>
              <a:ea typeface="+mn-ea"/>
              <a:cs typeface="+mn-cs"/>
            </a:rPr>
            <a:t>日以上となる場合は</a:t>
          </a:r>
          <a:r>
            <a:rPr lang="en-US" altLang="ja-JP" sz="1050" b="0" i="0" baseline="0">
              <a:solidFill>
                <a:schemeClr val="dk1"/>
              </a:solidFill>
              <a:effectLst/>
              <a:latin typeface="+mn-lt"/>
              <a:ea typeface="+mn-ea"/>
              <a:cs typeface="+mn-cs"/>
            </a:rPr>
            <a:t>20</a:t>
          </a:r>
          <a:r>
            <a:rPr lang="ja-JP" altLang="en-US" sz="1050" b="0" i="0" baseline="0">
              <a:solidFill>
                <a:schemeClr val="dk1"/>
              </a:solidFill>
              <a:effectLst/>
              <a:latin typeface="+mn-lt"/>
              <a:ea typeface="+mn-ea"/>
              <a:cs typeface="+mn-cs"/>
            </a:rPr>
            <a:t>行目以降を「再表示」して</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入力してください。</a:t>
          </a:r>
          <a:endParaRPr lang="ja-JP" altLang="ja-JP" sz="1050">
            <a:effectLst/>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180973</xdr:colOff>
      <xdr:row>11</xdr:row>
      <xdr:rowOff>28576</xdr:rowOff>
    </xdr:from>
    <xdr:to>
      <xdr:col>14</xdr:col>
      <xdr:colOff>381000</xdr:colOff>
      <xdr:row>12</xdr:row>
      <xdr:rowOff>57151</xdr:rowOff>
    </xdr:to>
    <xdr:sp macro="" textlink="">
      <xdr:nvSpPr>
        <xdr:cNvPr id="2" name="テキスト ボックス 1">
          <a:extLst>
            <a:ext uri="{FF2B5EF4-FFF2-40B4-BE49-F238E27FC236}">
              <a16:creationId xmlns:a16="http://schemas.microsoft.com/office/drawing/2014/main" id="{08168242-85E1-4DDC-BEFD-D508BC8F8598}"/>
            </a:ext>
          </a:extLst>
        </xdr:cNvPr>
        <xdr:cNvSpPr txBox="1"/>
      </xdr:nvSpPr>
      <xdr:spPr>
        <a:xfrm>
          <a:off x="6829423" y="2505076"/>
          <a:ext cx="2943227" cy="32385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solidFill>
                <a:srgbClr val="FF0000"/>
              </a:solidFill>
            </a:rPr>
            <a:t>出張の出発一週間前までにご提出ください。</a:t>
          </a:r>
        </a:p>
      </xdr:txBody>
    </xdr:sp>
    <xdr:clientData/>
  </xdr:twoCellAnchor>
  <xdr:twoCellAnchor>
    <xdr:from>
      <xdr:col>10</xdr:col>
      <xdr:colOff>180975</xdr:colOff>
      <xdr:row>1</xdr:row>
      <xdr:rowOff>0</xdr:rowOff>
    </xdr:from>
    <xdr:to>
      <xdr:col>15</xdr:col>
      <xdr:colOff>356907</xdr:colOff>
      <xdr:row>10</xdr:row>
      <xdr:rowOff>161925</xdr:rowOff>
    </xdr:to>
    <xdr:sp macro="" textlink="">
      <xdr:nvSpPr>
        <xdr:cNvPr id="4" name="テキスト ボックス 3">
          <a:extLst>
            <a:ext uri="{FF2B5EF4-FFF2-40B4-BE49-F238E27FC236}">
              <a16:creationId xmlns:a16="http://schemas.microsoft.com/office/drawing/2014/main" id="{C378FD4D-8791-4844-8634-7EFE12444124}"/>
            </a:ext>
          </a:extLst>
        </xdr:cNvPr>
        <xdr:cNvSpPr txBox="1"/>
      </xdr:nvSpPr>
      <xdr:spPr>
        <a:xfrm>
          <a:off x="6829425" y="219075"/>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10</xdr:col>
      <xdr:colOff>209550</xdr:colOff>
      <xdr:row>17</xdr:row>
      <xdr:rowOff>57150</xdr:rowOff>
    </xdr:from>
    <xdr:to>
      <xdr:col>15</xdr:col>
      <xdr:colOff>581025</xdr:colOff>
      <xdr:row>18</xdr:row>
      <xdr:rowOff>219075</xdr:rowOff>
    </xdr:to>
    <xdr:sp macro="" textlink="">
      <xdr:nvSpPr>
        <xdr:cNvPr id="3" name="テキスト ボックス 2">
          <a:extLst>
            <a:ext uri="{FF2B5EF4-FFF2-40B4-BE49-F238E27FC236}">
              <a16:creationId xmlns:a16="http://schemas.microsoft.com/office/drawing/2014/main" id="{FEF86EE2-012E-4B08-97A1-D0463DE55C12}"/>
            </a:ext>
          </a:extLst>
        </xdr:cNvPr>
        <xdr:cNvSpPr txBox="1"/>
      </xdr:nvSpPr>
      <xdr:spPr>
        <a:xfrm>
          <a:off x="6858000" y="4305300"/>
          <a:ext cx="3800475"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出張日数が</a:t>
          </a:r>
          <a:r>
            <a:rPr lang="en-US" altLang="ja-JP" sz="1050" b="0" i="0" baseline="0">
              <a:solidFill>
                <a:schemeClr val="dk1"/>
              </a:solidFill>
              <a:effectLst/>
              <a:latin typeface="+mn-lt"/>
              <a:ea typeface="+mn-ea"/>
              <a:cs typeface="+mn-cs"/>
            </a:rPr>
            <a:t>11</a:t>
          </a:r>
          <a:r>
            <a:rPr lang="ja-JP" altLang="en-US" sz="1050" b="0" i="0" baseline="0">
              <a:solidFill>
                <a:schemeClr val="dk1"/>
              </a:solidFill>
              <a:effectLst/>
              <a:latin typeface="+mn-lt"/>
              <a:ea typeface="+mn-ea"/>
              <a:cs typeface="+mn-cs"/>
            </a:rPr>
            <a:t>日以上となる場合は</a:t>
          </a:r>
          <a:r>
            <a:rPr lang="en-US" altLang="ja-JP" sz="1050" b="0" i="0" baseline="0">
              <a:solidFill>
                <a:schemeClr val="dk1"/>
              </a:solidFill>
              <a:effectLst/>
              <a:latin typeface="+mn-lt"/>
              <a:ea typeface="+mn-ea"/>
              <a:cs typeface="+mn-cs"/>
            </a:rPr>
            <a:t>20</a:t>
          </a:r>
          <a:r>
            <a:rPr lang="ja-JP" altLang="en-US" sz="1050" b="0" i="0" baseline="0">
              <a:solidFill>
                <a:schemeClr val="dk1"/>
              </a:solidFill>
              <a:effectLst/>
              <a:latin typeface="+mn-lt"/>
              <a:ea typeface="+mn-ea"/>
              <a:cs typeface="+mn-cs"/>
            </a:rPr>
            <a:t>行目以降を「再表示」して</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入力してください。</a:t>
          </a:r>
          <a:endParaRPr lang="ja-JP" altLang="ja-JP" sz="1050">
            <a:effectLst/>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190498</xdr:colOff>
      <xdr:row>11</xdr:row>
      <xdr:rowOff>57151</xdr:rowOff>
    </xdr:from>
    <xdr:to>
      <xdr:col>14</xdr:col>
      <xdr:colOff>390525</xdr:colOff>
      <xdr:row>12</xdr:row>
      <xdr:rowOff>85726</xdr:rowOff>
    </xdr:to>
    <xdr:sp macro="" textlink="">
      <xdr:nvSpPr>
        <xdr:cNvPr id="2" name="テキスト ボックス 1">
          <a:extLst>
            <a:ext uri="{FF2B5EF4-FFF2-40B4-BE49-F238E27FC236}">
              <a16:creationId xmlns:a16="http://schemas.microsoft.com/office/drawing/2014/main" id="{14FAA9F1-B802-4706-BA7F-57536E55D1BF}"/>
            </a:ext>
          </a:extLst>
        </xdr:cNvPr>
        <xdr:cNvSpPr txBox="1"/>
      </xdr:nvSpPr>
      <xdr:spPr>
        <a:xfrm>
          <a:off x="6838948" y="2533651"/>
          <a:ext cx="2943227" cy="32385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solidFill>
                <a:srgbClr val="FF0000"/>
              </a:solidFill>
            </a:rPr>
            <a:t>出張の出発一週間前までにご提出ください。</a:t>
          </a:r>
        </a:p>
      </xdr:txBody>
    </xdr:sp>
    <xdr:clientData/>
  </xdr:twoCellAnchor>
  <xdr:twoCellAnchor>
    <xdr:from>
      <xdr:col>10</xdr:col>
      <xdr:colOff>180975</xdr:colOff>
      <xdr:row>1</xdr:row>
      <xdr:rowOff>19050</xdr:rowOff>
    </xdr:from>
    <xdr:to>
      <xdr:col>15</xdr:col>
      <xdr:colOff>356907</xdr:colOff>
      <xdr:row>10</xdr:row>
      <xdr:rowOff>180975</xdr:rowOff>
    </xdr:to>
    <xdr:sp macro="" textlink="">
      <xdr:nvSpPr>
        <xdr:cNvPr id="5" name="テキスト ボックス 4">
          <a:extLst>
            <a:ext uri="{FF2B5EF4-FFF2-40B4-BE49-F238E27FC236}">
              <a16:creationId xmlns:a16="http://schemas.microsoft.com/office/drawing/2014/main" id="{AB5EE515-490A-4B56-8E18-8A7E5ACE5754}"/>
            </a:ext>
          </a:extLst>
        </xdr:cNvPr>
        <xdr:cNvSpPr txBox="1"/>
      </xdr:nvSpPr>
      <xdr:spPr>
        <a:xfrm>
          <a:off x="6829425" y="238125"/>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10</xdr:col>
      <xdr:colOff>161925</xdr:colOff>
      <xdr:row>17</xdr:row>
      <xdr:rowOff>57150</xdr:rowOff>
    </xdr:from>
    <xdr:to>
      <xdr:col>15</xdr:col>
      <xdr:colOff>533400</xdr:colOff>
      <xdr:row>18</xdr:row>
      <xdr:rowOff>219075</xdr:rowOff>
    </xdr:to>
    <xdr:sp macro="" textlink="">
      <xdr:nvSpPr>
        <xdr:cNvPr id="3" name="テキスト ボックス 2">
          <a:extLst>
            <a:ext uri="{FF2B5EF4-FFF2-40B4-BE49-F238E27FC236}">
              <a16:creationId xmlns:a16="http://schemas.microsoft.com/office/drawing/2014/main" id="{53FEC623-F2F7-4403-A362-B2AB2C9E995A}"/>
            </a:ext>
          </a:extLst>
        </xdr:cNvPr>
        <xdr:cNvSpPr txBox="1"/>
      </xdr:nvSpPr>
      <xdr:spPr>
        <a:xfrm>
          <a:off x="6810375" y="4305300"/>
          <a:ext cx="3800475"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出張日数が</a:t>
          </a:r>
          <a:r>
            <a:rPr lang="en-US" altLang="ja-JP" sz="1050" b="0" i="0" baseline="0">
              <a:solidFill>
                <a:schemeClr val="dk1"/>
              </a:solidFill>
              <a:effectLst/>
              <a:latin typeface="+mn-lt"/>
              <a:ea typeface="+mn-ea"/>
              <a:cs typeface="+mn-cs"/>
            </a:rPr>
            <a:t>11</a:t>
          </a:r>
          <a:r>
            <a:rPr lang="ja-JP" altLang="en-US" sz="1050" b="0" i="0" baseline="0">
              <a:solidFill>
                <a:schemeClr val="dk1"/>
              </a:solidFill>
              <a:effectLst/>
              <a:latin typeface="+mn-lt"/>
              <a:ea typeface="+mn-ea"/>
              <a:cs typeface="+mn-cs"/>
            </a:rPr>
            <a:t>日以上となる場合は</a:t>
          </a:r>
          <a:r>
            <a:rPr lang="en-US" altLang="ja-JP" sz="1050" b="0" i="0" baseline="0">
              <a:solidFill>
                <a:schemeClr val="dk1"/>
              </a:solidFill>
              <a:effectLst/>
              <a:latin typeface="+mn-lt"/>
              <a:ea typeface="+mn-ea"/>
              <a:cs typeface="+mn-cs"/>
            </a:rPr>
            <a:t>20</a:t>
          </a:r>
          <a:r>
            <a:rPr lang="ja-JP" altLang="en-US" sz="1050" b="0" i="0" baseline="0">
              <a:solidFill>
                <a:schemeClr val="dk1"/>
              </a:solidFill>
              <a:effectLst/>
              <a:latin typeface="+mn-lt"/>
              <a:ea typeface="+mn-ea"/>
              <a:cs typeface="+mn-cs"/>
            </a:rPr>
            <a:t>行目以降を「再表示」して</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入力してください。</a:t>
          </a:r>
          <a:endParaRPr lang="ja-JP" altLang="ja-JP" sz="1050">
            <a:effectLst/>
          </a:endParaRPr>
        </a:p>
      </xdr:txBody>
    </xdr:sp>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32</xdr:row>
          <xdr:rowOff>31750</xdr:rowOff>
        </xdr:from>
        <xdr:to>
          <xdr:col>2</xdr:col>
          <xdr:colOff>69850</xdr:colOff>
          <xdr:row>32</xdr:row>
          <xdr:rowOff>400050</xdr:rowOff>
        </xdr:to>
        <xdr:sp macro="" textlink="">
          <xdr:nvSpPr>
            <xdr:cNvPr id="152579" name="Check Box 3" hidden="1">
              <a:extLst>
                <a:ext uri="{63B3BB69-23CF-44E3-9099-C40C66FF867C}">
                  <a14:compatExt spid="_x0000_s152579"/>
                </a:ext>
                <a:ext uri="{FF2B5EF4-FFF2-40B4-BE49-F238E27FC236}">
                  <a16:creationId xmlns:a16="http://schemas.microsoft.com/office/drawing/2014/main" id="{00000000-0008-0000-1F00-000003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100852</xdr:colOff>
      <xdr:row>32</xdr:row>
      <xdr:rowOff>78441</xdr:rowOff>
    </xdr:from>
    <xdr:to>
      <xdr:col>2</xdr:col>
      <xdr:colOff>549088</xdr:colOff>
      <xdr:row>32</xdr:row>
      <xdr:rowOff>369794</xdr:rowOff>
    </xdr:to>
    <xdr:sp macro="" textlink="">
      <xdr:nvSpPr>
        <xdr:cNvPr id="5" name="正方形/長方形 4">
          <a:extLst>
            <a:ext uri="{FF2B5EF4-FFF2-40B4-BE49-F238E27FC236}">
              <a16:creationId xmlns:a16="http://schemas.microsoft.com/office/drawing/2014/main" id="{00000000-0008-0000-1800-000005000000}"/>
            </a:ext>
          </a:extLst>
        </xdr:cNvPr>
        <xdr:cNvSpPr/>
      </xdr:nvSpPr>
      <xdr:spPr>
        <a:xfrm>
          <a:off x="336176" y="7519147"/>
          <a:ext cx="1288677" cy="29135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Ｐ明朝" panose="02020600040205080304" pitchFamily="18" charset="-128"/>
              <a:ea typeface="ＭＳ Ｐ明朝" panose="02020600040205080304" pitchFamily="18" charset="-128"/>
            </a:rPr>
            <a:t>研修時期</a:t>
          </a:r>
          <a:r>
            <a:rPr kumimoji="1" lang="en-US" altLang="ja-JP" sz="1100">
              <a:solidFill>
                <a:schemeClr val="tx1"/>
              </a:solidFill>
              <a:latin typeface="ＭＳ Ｐ明朝" panose="02020600040205080304" pitchFamily="18" charset="-128"/>
              <a:ea typeface="ＭＳ Ｐ明朝" panose="02020600040205080304" pitchFamily="18" charset="-128"/>
            </a:rPr>
            <a:t> </a:t>
          </a:r>
          <a:endParaRPr kumimoji="1" lang="ja-JP" altLang="en-US" sz="1100">
            <a:solidFill>
              <a:schemeClr val="tx1"/>
            </a:solidFill>
            <a:latin typeface="ＭＳ Ｐ明朝" panose="02020600040205080304" pitchFamily="18" charset="-128"/>
            <a:ea typeface="ＭＳ Ｐ明朝" panose="02020600040205080304"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209550</xdr:colOff>
          <xdr:row>32</xdr:row>
          <xdr:rowOff>38100</xdr:rowOff>
        </xdr:from>
        <xdr:to>
          <xdr:col>4</xdr:col>
          <xdr:colOff>19050</xdr:colOff>
          <xdr:row>32</xdr:row>
          <xdr:rowOff>400050</xdr:rowOff>
        </xdr:to>
        <xdr:sp macro="" textlink="">
          <xdr:nvSpPr>
            <xdr:cNvPr id="152589" name="Check Box 13" hidden="1">
              <a:extLst>
                <a:ext uri="{63B3BB69-23CF-44E3-9099-C40C66FF867C}">
                  <a14:compatExt spid="_x0000_s152589"/>
                </a:ext>
                <a:ext uri="{FF2B5EF4-FFF2-40B4-BE49-F238E27FC236}">
                  <a16:creationId xmlns:a16="http://schemas.microsoft.com/office/drawing/2014/main" id="{00000000-0008-0000-1F00-00000D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466165</xdr:colOff>
      <xdr:row>32</xdr:row>
      <xdr:rowOff>91515</xdr:rowOff>
    </xdr:from>
    <xdr:to>
      <xdr:col>5</xdr:col>
      <xdr:colOff>6725</xdr:colOff>
      <xdr:row>32</xdr:row>
      <xdr:rowOff>382868</xdr:rowOff>
    </xdr:to>
    <xdr:sp macro="" textlink="">
      <xdr:nvSpPr>
        <xdr:cNvPr id="6" name="正方形/長方形 5">
          <a:extLst>
            <a:ext uri="{FF2B5EF4-FFF2-40B4-BE49-F238E27FC236}">
              <a16:creationId xmlns:a16="http://schemas.microsoft.com/office/drawing/2014/main" id="{00000000-0008-0000-1800-000006000000}"/>
            </a:ext>
          </a:extLst>
        </xdr:cNvPr>
        <xdr:cNvSpPr/>
      </xdr:nvSpPr>
      <xdr:spPr>
        <a:xfrm>
          <a:off x="1450415" y="6841565"/>
          <a:ext cx="1140760" cy="29135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Ｐ明朝" panose="02020600040205080304" pitchFamily="18" charset="-128"/>
              <a:ea typeface="ＭＳ Ｐ明朝" panose="02020600040205080304" pitchFamily="18" charset="-128"/>
            </a:rPr>
            <a:t>実施研修日数</a:t>
          </a:r>
          <a:r>
            <a:rPr kumimoji="1" lang="en-US" altLang="ja-JP" sz="1100">
              <a:solidFill>
                <a:schemeClr val="tx1"/>
              </a:solidFill>
              <a:latin typeface="ＭＳ Ｐ明朝" panose="02020600040205080304" pitchFamily="18" charset="-128"/>
              <a:ea typeface="ＭＳ Ｐ明朝" panose="02020600040205080304" pitchFamily="18" charset="-128"/>
            </a:rPr>
            <a:t> </a:t>
          </a:r>
          <a:endParaRPr kumimoji="1" lang="ja-JP" altLang="en-US" sz="1100">
            <a:solidFill>
              <a:schemeClr val="tx1"/>
            </a:solidFill>
            <a:latin typeface="ＭＳ Ｐ明朝" panose="02020600040205080304" pitchFamily="18" charset="-128"/>
            <a:ea typeface="ＭＳ Ｐ明朝" panose="02020600040205080304"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317500</xdr:colOff>
          <xdr:row>32</xdr:row>
          <xdr:rowOff>50800</xdr:rowOff>
        </xdr:from>
        <xdr:to>
          <xdr:col>7</xdr:col>
          <xdr:colOff>107950</xdr:colOff>
          <xdr:row>32</xdr:row>
          <xdr:rowOff>412750</xdr:rowOff>
        </xdr:to>
        <xdr:sp macro="" textlink="">
          <xdr:nvSpPr>
            <xdr:cNvPr id="152590" name="Check Box 14" hidden="1">
              <a:extLst>
                <a:ext uri="{63B3BB69-23CF-44E3-9099-C40C66FF867C}">
                  <a14:compatExt spid="_x0000_s152590"/>
                </a:ext>
                <a:ext uri="{FF2B5EF4-FFF2-40B4-BE49-F238E27FC236}">
                  <a16:creationId xmlns:a16="http://schemas.microsoft.com/office/drawing/2014/main" id="{00000000-0008-0000-1F00-00000E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548342</xdr:colOff>
      <xdr:row>32</xdr:row>
      <xdr:rowOff>99733</xdr:rowOff>
    </xdr:from>
    <xdr:to>
      <xdr:col>10</xdr:col>
      <xdr:colOff>142875</xdr:colOff>
      <xdr:row>32</xdr:row>
      <xdr:rowOff>391086</xdr:rowOff>
    </xdr:to>
    <xdr:sp macro="" textlink="">
      <xdr:nvSpPr>
        <xdr:cNvPr id="7" name="正方形/長方形 6">
          <a:extLst>
            <a:ext uri="{FF2B5EF4-FFF2-40B4-BE49-F238E27FC236}">
              <a16:creationId xmlns:a16="http://schemas.microsoft.com/office/drawing/2014/main" id="{00000000-0008-0000-1800-000007000000}"/>
            </a:ext>
          </a:extLst>
        </xdr:cNvPr>
        <xdr:cNvSpPr/>
      </xdr:nvSpPr>
      <xdr:spPr>
        <a:xfrm>
          <a:off x="3377267" y="6929158"/>
          <a:ext cx="3023533" cy="29135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Ｐ明朝" panose="02020600040205080304" pitchFamily="18" charset="-128"/>
              <a:ea typeface="ＭＳ Ｐ明朝" panose="02020600040205080304" pitchFamily="18" charset="-128"/>
            </a:rPr>
            <a:t>その他（　　　　　　　　　　　　　　　　　　　　　　　　）</a:t>
          </a:r>
          <a:r>
            <a:rPr kumimoji="1" lang="en-US" altLang="ja-JP" sz="1100">
              <a:solidFill>
                <a:schemeClr val="tx1"/>
              </a:solidFill>
              <a:latin typeface="ＭＳ Ｐ明朝" panose="02020600040205080304" pitchFamily="18" charset="-128"/>
              <a:ea typeface="ＭＳ Ｐ明朝" panose="02020600040205080304" pitchFamily="18" charset="-128"/>
            </a:rPr>
            <a:t> </a:t>
          </a:r>
          <a:endParaRPr kumimoji="1" lang="ja-JP" altLang="en-US" sz="11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15</xdr:col>
      <xdr:colOff>123825</xdr:colOff>
      <xdr:row>0</xdr:row>
      <xdr:rowOff>85726</xdr:rowOff>
    </xdr:from>
    <xdr:to>
      <xdr:col>20</xdr:col>
      <xdr:colOff>299757</xdr:colOff>
      <xdr:row>8</xdr:row>
      <xdr:rowOff>123826</xdr:rowOff>
    </xdr:to>
    <xdr:sp macro="" textlink="">
      <xdr:nvSpPr>
        <xdr:cNvPr id="3" name="テキスト ボックス 2">
          <a:extLst>
            <a:ext uri="{FF2B5EF4-FFF2-40B4-BE49-F238E27FC236}">
              <a16:creationId xmlns:a16="http://schemas.microsoft.com/office/drawing/2014/main" id="{CB42CA19-50AC-46B9-9C27-B35B4AE8DFAB}"/>
            </a:ext>
          </a:extLst>
        </xdr:cNvPr>
        <xdr:cNvSpPr txBox="1"/>
      </xdr:nvSpPr>
      <xdr:spPr>
        <a:xfrm>
          <a:off x="9810750" y="85726"/>
          <a:ext cx="3604932" cy="17907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8</xdr:col>
      <xdr:colOff>714375</xdr:colOff>
      <xdr:row>21</xdr:row>
      <xdr:rowOff>0</xdr:rowOff>
    </xdr:from>
    <xdr:to>
      <xdr:col>8</xdr:col>
      <xdr:colOff>238125</xdr:colOff>
      <xdr:row>21</xdr:row>
      <xdr:rowOff>0</xdr:rowOff>
    </xdr:to>
    <xdr:sp macro="" textlink="">
      <xdr:nvSpPr>
        <xdr:cNvPr id="2" name="AutoShape 91">
          <a:extLst>
            <a:ext uri="{FF2B5EF4-FFF2-40B4-BE49-F238E27FC236}">
              <a16:creationId xmlns:a16="http://schemas.microsoft.com/office/drawing/2014/main" id="{E73C72F8-C536-445D-A7B9-45232A6E955C}"/>
            </a:ext>
          </a:extLst>
        </xdr:cNvPr>
        <xdr:cNvSpPr>
          <a:spLocks/>
        </xdr:cNvSpPr>
      </xdr:nvSpPr>
      <xdr:spPr bwMode="auto">
        <a:xfrm flipH="1">
          <a:off x="5486400" y="586740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742950</xdr:colOff>
      <xdr:row>21</xdr:row>
      <xdr:rowOff>0</xdr:rowOff>
    </xdr:from>
    <xdr:to>
      <xdr:col>8</xdr:col>
      <xdr:colOff>238125</xdr:colOff>
      <xdr:row>21</xdr:row>
      <xdr:rowOff>0</xdr:rowOff>
    </xdr:to>
    <xdr:sp macro="" textlink="">
      <xdr:nvSpPr>
        <xdr:cNvPr id="3" name="AutoShape 92">
          <a:extLst>
            <a:ext uri="{FF2B5EF4-FFF2-40B4-BE49-F238E27FC236}">
              <a16:creationId xmlns:a16="http://schemas.microsoft.com/office/drawing/2014/main" id="{8DB2999E-4A16-47DA-BE12-43E8A43A28DB}"/>
            </a:ext>
          </a:extLst>
        </xdr:cNvPr>
        <xdr:cNvSpPr>
          <a:spLocks/>
        </xdr:cNvSpPr>
      </xdr:nvSpPr>
      <xdr:spPr bwMode="auto">
        <a:xfrm flipH="1">
          <a:off x="5514975" y="586740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5</xdr:row>
      <xdr:rowOff>0</xdr:rowOff>
    </xdr:from>
    <xdr:to>
      <xdr:col>2</xdr:col>
      <xdr:colOff>0</xdr:colOff>
      <xdr:row>5</xdr:row>
      <xdr:rowOff>0</xdr:rowOff>
    </xdr:to>
    <xdr:sp macro="" textlink="">
      <xdr:nvSpPr>
        <xdr:cNvPr id="4" name="AutoShape 107">
          <a:extLst>
            <a:ext uri="{FF2B5EF4-FFF2-40B4-BE49-F238E27FC236}">
              <a16:creationId xmlns:a16="http://schemas.microsoft.com/office/drawing/2014/main" id="{0D294C96-AB9A-4D5E-B5A4-78ACA88B2518}"/>
            </a:ext>
          </a:extLst>
        </xdr:cNvPr>
        <xdr:cNvSpPr>
          <a:spLocks/>
        </xdr:cNvSpPr>
      </xdr:nvSpPr>
      <xdr:spPr bwMode="auto">
        <a:xfrm>
          <a:off x="4953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5" name="AutoShape 108">
          <a:extLst>
            <a:ext uri="{FF2B5EF4-FFF2-40B4-BE49-F238E27FC236}">
              <a16:creationId xmlns:a16="http://schemas.microsoft.com/office/drawing/2014/main" id="{CAB07B6F-3ADD-4281-8ED6-F119B8BF0CA3}"/>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6" name="AutoShape 109">
          <a:extLst>
            <a:ext uri="{FF2B5EF4-FFF2-40B4-BE49-F238E27FC236}">
              <a16:creationId xmlns:a16="http://schemas.microsoft.com/office/drawing/2014/main" id="{EE47C5BF-4A88-4A66-99EF-7C2FA9EDBCF1}"/>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7" name="AutoShape 110">
          <a:extLst>
            <a:ext uri="{FF2B5EF4-FFF2-40B4-BE49-F238E27FC236}">
              <a16:creationId xmlns:a16="http://schemas.microsoft.com/office/drawing/2014/main" id="{A7E69580-9267-4EDC-912A-0DDAB7443A3B}"/>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8" name="AutoShape 111">
          <a:extLst>
            <a:ext uri="{FF2B5EF4-FFF2-40B4-BE49-F238E27FC236}">
              <a16:creationId xmlns:a16="http://schemas.microsoft.com/office/drawing/2014/main" id="{3A1EDE40-595E-4DF6-8DFA-14BA953C9694}"/>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9" name="AutoShape 112">
          <a:extLst>
            <a:ext uri="{FF2B5EF4-FFF2-40B4-BE49-F238E27FC236}">
              <a16:creationId xmlns:a16="http://schemas.microsoft.com/office/drawing/2014/main" id="{38EC61D7-3A15-4A66-ADFE-D2FAA8C4D9B4}"/>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5</xdr:row>
      <xdr:rowOff>0</xdr:rowOff>
    </xdr:from>
    <xdr:to>
      <xdr:col>2</xdr:col>
      <xdr:colOff>0</xdr:colOff>
      <xdr:row>5</xdr:row>
      <xdr:rowOff>0</xdr:rowOff>
    </xdr:to>
    <xdr:sp macro="" textlink="">
      <xdr:nvSpPr>
        <xdr:cNvPr id="10" name="AutoShape 113">
          <a:extLst>
            <a:ext uri="{FF2B5EF4-FFF2-40B4-BE49-F238E27FC236}">
              <a16:creationId xmlns:a16="http://schemas.microsoft.com/office/drawing/2014/main" id="{1A8B864A-D72C-487D-ADCE-0323EAAFEDC2}"/>
            </a:ext>
          </a:extLst>
        </xdr:cNvPr>
        <xdr:cNvSpPr>
          <a:spLocks/>
        </xdr:cNvSpPr>
      </xdr:nvSpPr>
      <xdr:spPr bwMode="auto">
        <a:xfrm>
          <a:off x="4953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11" name="AutoShape 114">
          <a:extLst>
            <a:ext uri="{FF2B5EF4-FFF2-40B4-BE49-F238E27FC236}">
              <a16:creationId xmlns:a16="http://schemas.microsoft.com/office/drawing/2014/main" id="{752632FA-8AA3-4400-B627-3DD9E0FEB987}"/>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5</xdr:row>
      <xdr:rowOff>0</xdr:rowOff>
    </xdr:from>
    <xdr:to>
      <xdr:col>2</xdr:col>
      <xdr:colOff>0</xdr:colOff>
      <xdr:row>5</xdr:row>
      <xdr:rowOff>0</xdr:rowOff>
    </xdr:to>
    <xdr:sp macro="" textlink="">
      <xdr:nvSpPr>
        <xdr:cNvPr id="12" name="AutoShape 115">
          <a:extLst>
            <a:ext uri="{FF2B5EF4-FFF2-40B4-BE49-F238E27FC236}">
              <a16:creationId xmlns:a16="http://schemas.microsoft.com/office/drawing/2014/main" id="{5C40792F-69E4-4837-83E0-617219AE2A71}"/>
            </a:ext>
          </a:extLst>
        </xdr:cNvPr>
        <xdr:cNvSpPr>
          <a:spLocks/>
        </xdr:cNvSpPr>
      </xdr:nvSpPr>
      <xdr:spPr bwMode="auto">
        <a:xfrm>
          <a:off x="4953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13" name="AutoShape 116">
          <a:extLst>
            <a:ext uri="{FF2B5EF4-FFF2-40B4-BE49-F238E27FC236}">
              <a16:creationId xmlns:a16="http://schemas.microsoft.com/office/drawing/2014/main" id="{F05B785B-5EF1-49B8-9337-8373149936FD}"/>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14" name="AutoShape 117">
          <a:extLst>
            <a:ext uri="{FF2B5EF4-FFF2-40B4-BE49-F238E27FC236}">
              <a16:creationId xmlns:a16="http://schemas.microsoft.com/office/drawing/2014/main" id="{C8328AC4-FD68-4755-9724-FACEC62DFCEF}"/>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5</xdr:row>
      <xdr:rowOff>0</xdr:rowOff>
    </xdr:from>
    <xdr:to>
      <xdr:col>2</xdr:col>
      <xdr:colOff>0</xdr:colOff>
      <xdr:row>5</xdr:row>
      <xdr:rowOff>0</xdr:rowOff>
    </xdr:to>
    <xdr:sp macro="" textlink="">
      <xdr:nvSpPr>
        <xdr:cNvPr id="15" name="AutoShape 118">
          <a:extLst>
            <a:ext uri="{FF2B5EF4-FFF2-40B4-BE49-F238E27FC236}">
              <a16:creationId xmlns:a16="http://schemas.microsoft.com/office/drawing/2014/main" id="{44DBDF51-0C08-4496-A931-F26FE7CD8035}"/>
            </a:ext>
          </a:extLst>
        </xdr:cNvPr>
        <xdr:cNvSpPr>
          <a:spLocks/>
        </xdr:cNvSpPr>
      </xdr:nvSpPr>
      <xdr:spPr bwMode="auto">
        <a:xfrm>
          <a:off x="4953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16" name="AutoShape 119">
          <a:extLst>
            <a:ext uri="{FF2B5EF4-FFF2-40B4-BE49-F238E27FC236}">
              <a16:creationId xmlns:a16="http://schemas.microsoft.com/office/drawing/2014/main" id="{0457AA7A-2191-45C0-B707-35B3B24A267A}"/>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17" name="AutoShape 120">
          <a:extLst>
            <a:ext uri="{FF2B5EF4-FFF2-40B4-BE49-F238E27FC236}">
              <a16:creationId xmlns:a16="http://schemas.microsoft.com/office/drawing/2014/main" id="{BAC31EDB-17F0-4EDC-A0E1-FBD2CC30C161}"/>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18" name="AutoShape 121">
          <a:extLst>
            <a:ext uri="{FF2B5EF4-FFF2-40B4-BE49-F238E27FC236}">
              <a16:creationId xmlns:a16="http://schemas.microsoft.com/office/drawing/2014/main" id="{F48C2C13-72F4-4881-BE51-54EBB7E6B581}"/>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19" name="AutoShape 122">
          <a:extLst>
            <a:ext uri="{FF2B5EF4-FFF2-40B4-BE49-F238E27FC236}">
              <a16:creationId xmlns:a16="http://schemas.microsoft.com/office/drawing/2014/main" id="{DEF2A91E-8623-47B3-830B-B7DE751BBEF4}"/>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20" name="AutoShape 123">
          <a:extLst>
            <a:ext uri="{FF2B5EF4-FFF2-40B4-BE49-F238E27FC236}">
              <a16:creationId xmlns:a16="http://schemas.microsoft.com/office/drawing/2014/main" id="{DDE9EA1E-C41C-44D6-A0AA-5AD2F3C2F6FC}"/>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21" name="AutoShape 124">
          <a:extLst>
            <a:ext uri="{FF2B5EF4-FFF2-40B4-BE49-F238E27FC236}">
              <a16:creationId xmlns:a16="http://schemas.microsoft.com/office/drawing/2014/main" id="{A64F529F-089D-40A4-BDE0-5496E0335AF8}"/>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5</xdr:row>
      <xdr:rowOff>0</xdr:rowOff>
    </xdr:from>
    <xdr:to>
      <xdr:col>2</xdr:col>
      <xdr:colOff>0</xdr:colOff>
      <xdr:row>5</xdr:row>
      <xdr:rowOff>0</xdr:rowOff>
    </xdr:to>
    <xdr:sp macro="" textlink="">
      <xdr:nvSpPr>
        <xdr:cNvPr id="22" name="AutoShape 125">
          <a:extLst>
            <a:ext uri="{FF2B5EF4-FFF2-40B4-BE49-F238E27FC236}">
              <a16:creationId xmlns:a16="http://schemas.microsoft.com/office/drawing/2014/main" id="{A8DF4B23-7AEE-4020-A3BD-C0017E96442F}"/>
            </a:ext>
          </a:extLst>
        </xdr:cNvPr>
        <xdr:cNvSpPr>
          <a:spLocks/>
        </xdr:cNvSpPr>
      </xdr:nvSpPr>
      <xdr:spPr bwMode="auto">
        <a:xfrm>
          <a:off x="4953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23" name="AutoShape 126">
          <a:extLst>
            <a:ext uri="{FF2B5EF4-FFF2-40B4-BE49-F238E27FC236}">
              <a16:creationId xmlns:a16="http://schemas.microsoft.com/office/drawing/2014/main" id="{3EE7DF31-CEDA-4BEF-A4A1-DD4C96AA2A3A}"/>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24" name="AutoShape 127">
          <a:extLst>
            <a:ext uri="{FF2B5EF4-FFF2-40B4-BE49-F238E27FC236}">
              <a16:creationId xmlns:a16="http://schemas.microsoft.com/office/drawing/2014/main" id="{CA29D31C-B909-4660-90AE-C4F6663291A4}"/>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25" name="AutoShape 128">
          <a:extLst>
            <a:ext uri="{FF2B5EF4-FFF2-40B4-BE49-F238E27FC236}">
              <a16:creationId xmlns:a16="http://schemas.microsoft.com/office/drawing/2014/main" id="{6D27F074-D8A6-4698-8DF4-7D85B1B49699}"/>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5</xdr:row>
      <xdr:rowOff>0</xdr:rowOff>
    </xdr:from>
    <xdr:to>
      <xdr:col>2</xdr:col>
      <xdr:colOff>0</xdr:colOff>
      <xdr:row>5</xdr:row>
      <xdr:rowOff>0</xdr:rowOff>
    </xdr:to>
    <xdr:sp macro="" textlink="">
      <xdr:nvSpPr>
        <xdr:cNvPr id="26" name="AutoShape 129">
          <a:extLst>
            <a:ext uri="{FF2B5EF4-FFF2-40B4-BE49-F238E27FC236}">
              <a16:creationId xmlns:a16="http://schemas.microsoft.com/office/drawing/2014/main" id="{D68E2C67-2EE7-4224-A575-461A5C32CC94}"/>
            </a:ext>
          </a:extLst>
        </xdr:cNvPr>
        <xdr:cNvSpPr>
          <a:spLocks/>
        </xdr:cNvSpPr>
      </xdr:nvSpPr>
      <xdr:spPr bwMode="auto">
        <a:xfrm>
          <a:off x="4953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27" name="AutoShape 130">
          <a:extLst>
            <a:ext uri="{FF2B5EF4-FFF2-40B4-BE49-F238E27FC236}">
              <a16:creationId xmlns:a16="http://schemas.microsoft.com/office/drawing/2014/main" id="{B573908A-64EF-4303-9E9F-3B86CFC67263}"/>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28" name="AutoShape 131">
          <a:extLst>
            <a:ext uri="{FF2B5EF4-FFF2-40B4-BE49-F238E27FC236}">
              <a16:creationId xmlns:a16="http://schemas.microsoft.com/office/drawing/2014/main" id="{0BFFBE3F-C845-4826-90E2-4773BAF09040}"/>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29" name="AutoShape 132">
          <a:extLst>
            <a:ext uri="{FF2B5EF4-FFF2-40B4-BE49-F238E27FC236}">
              <a16:creationId xmlns:a16="http://schemas.microsoft.com/office/drawing/2014/main" id="{F4460423-9CAA-44B3-A746-B09E726CCF0E}"/>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5</xdr:row>
      <xdr:rowOff>0</xdr:rowOff>
    </xdr:from>
    <xdr:to>
      <xdr:col>2</xdr:col>
      <xdr:colOff>0</xdr:colOff>
      <xdr:row>5</xdr:row>
      <xdr:rowOff>0</xdr:rowOff>
    </xdr:to>
    <xdr:sp macro="" textlink="">
      <xdr:nvSpPr>
        <xdr:cNvPr id="30" name="AutoShape 133">
          <a:extLst>
            <a:ext uri="{FF2B5EF4-FFF2-40B4-BE49-F238E27FC236}">
              <a16:creationId xmlns:a16="http://schemas.microsoft.com/office/drawing/2014/main" id="{74578ED8-AE15-430B-9610-4E27E79E1905}"/>
            </a:ext>
          </a:extLst>
        </xdr:cNvPr>
        <xdr:cNvSpPr>
          <a:spLocks/>
        </xdr:cNvSpPr>
      </xdr:nvSpPr>
      <xdr:spPr bwMode="auto">
        <a:xfrm>
          <a:off x="4953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31" name="AutoShape 134">
          <a:extLst>
            <a:ext uri="{FF2B5EF4-FFF2-40B4-BE49-F238E27FC236}">
              <a16:creationId xmlns:a16="http://schemas.microsoft.com/office/drawing/2014/main" id="{E2E3A0D5-E5EC-44F8-8D56-FFD7ED029FEF}"/>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32" name="AutoShape 135">
          <a:extLst>
            <a:ext uri="{FF2B5EF4-FFF2-40B4-BE49-F238E27FC236}">
              <a16:creationId xmlns:a16="http://schemas.microsoft.com/office/drawing/2014/main" id="{9700EBF0-B846-41E6-8574-06C5C1511986}"/>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33" name="AutoShape 136">
          <a:extLst>
            <a:ext uri="{FF2B5EF4-FFF2-40B4-BE49-F238E27FC236}">
              <a16:creationId xmlns:a16="http://schemas.microsoft.com/office/drawing/2014/main" id="{8B1B7339-B9CC-42B3-90A0-FB911014571F}"/>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34" name="AutoShape 137">
          <a:extLst>
            <a:ext uri="{FF2B5EF4-FFF2-40B4-BE49-F238E27FC236}">
              <a16:creationId xmlns:a16="http://schemas.microsoft.com/office/drawing/2014/main" id="{A697DDDD-5A4F-472B-9242-0082FDEAA4C9}"/>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35" name="AutoShape 138">
          <a:extLst>
            <a:ext uri="{FF2B5EF4-FFF2-40B4-BE49-F238E27FC236}">
              <a16:creationId xmlns:a16="http://schemas.microsoft.com/office/drawing/2014/main" id="{ADA52D1C-FD2F-4D33-A4D0-957F6C9D9808}"/>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36" name="AutoShape 139">
          <a:extLst>
            <a:ext uri="{FF2B5EF4-FFF2-40B4-BE49-F238E27FC236}">
              <a16:creationId xmlns:a16="http://schemas.microsoft.com/office/drawing/2014/main" id="{11B8CAC3-8A9F-4451-8BEB-B1FE4D338B94}"/>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37" name="AutoShape 140">
          <a:extLst>
            <a:ext uri="{FF2B5EF4-FFF2-40B4-BE49-F238E27FC236}">
              <a16:creationId xmlns:a16="http://schemas.microsoft.com/office/drawing/2014/main" id="{CC40C879-7E10-447A-8065-B626C01CB722}"/>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38" name="AutoShape 141">
          <a:extLst>
            <a:ext uri="{FF2B5EF4-FFF2-40B4-BE49-F238E27FC236}">
              <a16:creationId xmlns:a16="http://schemas.microsoft.com/office/drawing/2014/main" id="{B8B9EAD3-7B44-4FA8-81A0-C4238D0AFDCD}"/>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39" name="AutoShape 142">
          <a:extLst>
            <a:ext uri="{FF2B5EF4-FFF2-40B4-BE49-F238E27FC236}">
              <a16:creationId xmlns:a16="http://schemas.microsoft.com/office/drawing/2014/main" id="{E4CBCB52-0D12-4AF5-B19A-908A4C490821}"/>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40" name="AutoShape 143">
          <a:extLst>
            <a:ext uri="{FF2B5EF4-FFF2-40B4-BE49-F238E27FC236}">
              <a16:creationId xmlns:a16="http://schemas.microsoft.com/office/drawing/2014/main" id="{E1660C91-F38C-469A-95B8-5AFE69D425DC}"/>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41" name="AutoShape 144">
          <a:extLst>
            <a:ext uri="{FF2B5EF4-FFF2-40B4-BE49-F238E27FC236}">
              <a16:creationId xmlns:a16="http://schemas.microsoft.com/office/drawing/2014/main" id="{C3BE91F9-DEEB-4652-9685-381E7975A8CB}"/>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42" name="AutoShape 145">
          <a:extLst>
            <a:ext uri="{FF2B5EF4-FFF2-40B4-BE49-F238E27FC236}">
              <a16:creationId xmlns:a16="http://schemas.microsoft.com/office/drawing/2014/main" id="{23CBA034-CBE1-4717-A438-A1A66C969CE8}"/>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43" name="AutoShape 146">
          <a:extLst>
            <a:ext uri="{FF2B5EF4-FFF2-40B4-BE49-F238E27FC236}">
              <a16:creationId xmlns:a16="http://schemas.microsoft.com/office/drawing/2014/main" id="{212EA5D4-6E0C-4681-A564-382E603760FD}"/>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44" name="AutoShape 147">
          <a:extLst>
            <a:ext uri="{FF2B5EF4-FFF2-40B4-BE49-F238E27FC236}">
              <a16:creationId xmlns:a16="http://schemas.microsoft.com/office/drawing/2014/main" id="{6D10EF94-DD00-440F-BF29-6CAD8FA33FA0}"/>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45" name="AutoShape 148">
          <a:extLst>
            <a:ext uri="{FF2B5EF4-FFF2-40B4-BE49-F238E27FC236}">
              <a16:creationId xmlns:a16="http://schemas.microsoft.com/office/drawing/2014/main" id="{02B052AF-B392-45E9-8DA4-79EF7B6C7E04}"/>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46" name="AutoShape 149">
          <a:extLst>
            <a:ext uri="{FF2B5EF4-FFF2-40B4-BE49-F238E27FC236}">
              <a16:creationId xmlns:a16="http://schemas.microsoft.com/office/drawing/2014/main" id="{F210FCA2-7395-40B9-A98D-BB5D9822D300}"/>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47" name="AutoShape 150">
          <a:extLst>
            <a:ext uri="{FF2B5EF4-FFF2-40B4-BE49-F238E27FC236}">
              <a16:creationId xmlns:a16="http://schemas.microsoft.com/office/drawing/2014/main" id="{00C4DD6F-2F4F-4D70-ADA1-002A66372416}"/>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48" name="AutoShape 151">
          <a:extLst>
            <a:ext uri="{FF2B5EF4-FFF2-40B4-BE49-F238E27FC236}">
              <a16:creationId xmlns:a16="http://schemas.microsoft.com/office/drawing/2014/main" id="{4D840D79-CA36-43AB-A18D-F8B8967FBF49}"/>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5</xdr:row>
      <xdr:rowOff>0</xdr:rowOff>
    </xdr:from>
    <xdr:to>
      <xdr:col>2</xdr:col>
      <xdr:colOff>0</xdr:colOff>
      <xdr:row>5</xdr:row>
      <xdr:rowOff>0</xdr:rowOff>
    </xdr:to>
    <xdr:sp macro="" textlink="">
      <xdr:nvSpPr>
        <xdr:cNvPr id="49" name="AutoShape 152">
          <a:extLst>
            <a:ext uri="{FF2B5EF4-FFF2-40B4-BE49-F238E27FC236}">
              <a16:creationId xmlns:a16="http://schemas.microsoft.com/office/drawing/2014/main" id="{1E07F767-9AD6-4E4B-A0F8-CB670B52575C}"/>
            </a:ext>
          </a:extLst>
        </xdr:cNvPr>
        <xdr:cNvSpPr>
          <a:spLocks/>
        </xdr:cNvSpPr>
      </xdr:nvSpPr>
      <xdr:spPr bwMode="auto">
        <a:xfrm>
          <a:off x="4953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50" name="AutoShape 153">
          <a:extLst>
            <a:ext uri="{FF2B5EF4-FFF2-40B4-BE49-F238E27FC236}">
              <a16:creationId xmlns:a16="http://schemas.microsoft.com/office/drawing/2014/main" id="{EFC75D8B-F2A8-4D8D-91D6-F6FCC5A0953D}"/>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51" name="AutoShape 154">
          <a:extLst>
            <a:ext uri="{FF2B5EF4-FFF2-40B4-BE49-F238E27FC236}">
              <a16:creationId xmlns:a16="http://schemas.microsoft.com/office/drawing/2014/main" id="{EDC06999-6CBA-4701-9910-85AEF65BF0BF}"/>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52" name="AutoShape 155">
          <a:extLst>
            <a:ext uri="{FF2B5EF4-FFF2-40B4-BE49-F238E27FC236}">
              <a16:creationId xmlns:a16="http://schemas.microsoft.com/office/drawing/2014/main" id="{8DE5BD31-2758-47B9-A84D-10564C80FA91}"/>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53" name="AutoShape 156">
          <a:extLst>
            <a:ext uri="{FF2B5EF4-FFF2-40B4-BE49-F238E27FC236}">
              <a16:creationId xmlns:a16="http://schemas.microsoft.com/office/drawing/2014/main" id="{8D09F90A-28AF-4FFB-8354-EEE35B891450}"/>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54" name="AutoShape 157">
          <a:extLst>
            <a:ext uri="{FF2B5EF4-FFF2-40B4-BE49-F238E27FC236}">
              <a16:creationId xmlns:a16="http://schemas.microsoft.com/office/drawing/2014/main" id="{50F7D9C2-452A-42BC-8BAF-C9A63DAE6067}"/>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5</xdr:row>
      <xdr:rowOff>0</xdr:rowOff>
    </xdr:from>
    <xdr:to>
      <xdr:col>2</xdr:col>
      <xdr:colOff>0</xdr:colOff>
      <xdr:row>5</xdr:row>
      <xdr:rowOff>0</xdr:rowOff>
    </xdr:to>
    <xdr:sp macro="" textlink="">
      <xdr:nvSpPr>
        <xdr:cNvPr id="55" name="AutoShape 158">
          <a:extLst>
            <a:ext uri="{FF2B5EF4-FFF2-40B4-BE49-F238E27FC236}">
              <a16:creationId xmlns:a16="http://schemas.microsoft.com/office/drawing/2014/main" id="{73AC73E0-0061-4BB3-9EAA-B09CAD07C41A}"/>
            </a:ext>
          </a:extLst>
        </xdr:cNvPr>
        <xdr:cNvSpPr>
          <a:spLocks/>
        </xdr:cNvSpPr>
      </xdr:nvSpPr>
      <xdr:spPr bwMode="auto">
        <a:xfrm>
          <a:off x="4953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56" name="AutoShape 159">
          <a:extLst>
            <a:ext uri="{FF2B5EF4-FFF2-40B4-BE49-F238E27FC236}">
              <a16:creationId xmlns:a16="http://schemas.microsoft.com/office/drawing/2014/main" id="{04CA764F-7814-46CD-ABBB-6A7DCD4D8010}"/>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5</xdr:row>
      <xdr:rowOff>0</xdr:rowOff>
    </xdr:from>
    <xdr:to>
      <xdr:col>2</xdr:col>
      <xdr:colOff>0</xdr:colOff>
      <xdr:row>5</xdr:row>
      <xdr:rowOff>0</xdr:rowOff>
    </xdr:to>
    <xdr:sp macro="" textlink="">
      <xdr:nvSpPr>
        <xdr:cNvPr id="57" name="AutoShape 160">
          <a:extLst>
            <a:ext uri="{FF2B5EF4-FFF2-40B4-BE49-F238E27FC236}">
              <a16:creationId xmlns:a16="http://schemas.microsoft.com/office/drawing/2014/main" id="{3C31D758-AD97-40A1-815E-288E4ECF771E}"/>
            </a:ext>
          </a:extLst>
        </xdr:cNvPr>
        <xdr:cNvSpPr>
          <a:spLocks/>
        </xdr:cNvSpPr>
      </xdr:nvSpPr>
      <xdr:spPr bwMode="auto">
        <a:xfrm>
          <a:off x="4953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58" name="AutoShape 161">
          <a:extLst>
            <a:ext uri="{FF2B5EF4-FFF2-40B4-BE49-F238E27FC236}">
              <a16:creationId xmlns:a16="http://schemas.microsoft.com/office/drawing/2014/main" id="{DA7140FE-F87F-43AD-BE39-6EAE1B843C90}"/>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59" name="AutoShape 162">
          <a:extLst>
            <a:ext uri="{FF2B5EF4-FFF2-40B4-BE49-F238E27FC236}">
              <a16:creationId xmlns:a16="http://schemas.microsoft.com/office/drawing/2014/main" id="{60076CDB-B5ED-4F0A-890F-7A98348BF9D6}"/>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5</xdr:row>
      <xdr:rowOff>0</xdr:rowOff>
    </xdr:from>
    <xdr:to>
      <xdr:col>2</xdr:col>
      <xdr:colOff>0</xdr:colOff>
      <xdr:row>5</xdr:row>
      <xdr:rowOff>0</xdr:rowOff>
    </xdr:to>
    <xdr:sp macro="" textlink="">
      <xdr:nvSpPr>
        <xdr:cNvPr id="60" name="AutoShape 163">
          <a:extLst>
            <a:ext uri="{FF2B5EF4-FFF2-40B4-BE49-F238E27FC236}">
              <a16:creationId xmlns:a16="http://schemas.microsoft.com/office/drawing/2014/main" id="{673F2283-FD90-4984-ABF8-D55391D4DEF9}"/>
            </a:ext>
          </a:extLst>
        </xdr:cNvPr>
        <xdr:cNvSpPr>
          <a:spLocks/>
        </xdr:cNvSpPr>
      </xdr:nvSpPr>
      <xdr:spPr bwMode="auto">
        <a:xfrm>
          <a:off x="4953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61" name="AutoShape 164">
          <a:extLst>
            <a:ext uri="{FF2B5EF4-FFF2-40B4-BE49-F238E27FC236}">
              <a16:creationId xmlns:a16="http://schemas.microsoft.com/office/drawing/2014/main" id="{9DEEE130-6C16-486A-8DE8-F5B42140CD9B}"/>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62" name="AutoShape 165">
          <a:extLst>
            <a:ext uri="{FF2B5EF4-FFF2-40B4-BE49-F238E27FC236}">
              <a16:creationId xmlns:a16="http://schemas.microsoft.com/office/drawing/2014/main" id="{79AB48B8-856F-4FCC-9D7A-5CB82CF7F796}"/>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63" name="AutoShape 166">
          <a:extLst>
            <a:ext uri="{FF2B5EF4-FFF2-40B4-BE49-F238E27FC236}">
              <a16:creationId xmlns:a16="http://schemas.microsoft.com/office/drawing/2014/main" id="{5620E460-638A-45AB-BDE9-FD65AB26BA92}"/>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64" name="AutoShape 167">
          <a:extLst>
            <a:ext uri="{FF2B5EF4-FFF2-40B4-BE49-F238E27FC236}">
              <a16:creationId xmlns:a16="http://schemas.microsoft.com/office/drawing/2014/main" id="{7DEF49B5-9885-46BC-BB44-48919E4B717E}"/>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65" name="AutoShape 168">
          <a:extLst>
            <a:ext uri="{FF2B5EF4-FFF2-40B4-BE49-F238E27FC236}">
              <a16:creationId xmlns:a16="http://schemas.microsoft.com/office/drawing/2014/main" id="{CDA28DC6-D792-4CCB-B44A-761477410570}"/>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66" name="AutoShape 169">
          <a:extLst>
            <a:ext uri="{FF2B5EF4-FFF2-40B4-BE49-F238E27FC236}">
              <a16:creationId xmlns:a16="http://schemas.microsoft.com/office/drawing/2014/main" id="{E167A95C-D452-4154-9503-057E1D6B0382}"/>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5</xdr:row>
      <xdr:rowOff>0</xdr:rowOff>
    </xdr:from>
    <xdr:to>
      <xdr:col>2</xdr:col>
      <xdr:colOff>0</xdr:colOff>
      <xdr:row>5</xdr:row>
      <xdr:rowOff>0</xdr:rowOff>
    </xdr:to>
    <xdr:sp macro="" textlink="">
      <xdr:nvSpPr>
        <xdr:cNvPr id="67" name="AutoShape 170">
          <a:extLst>
            <a:ext uri="{FF2B5EF4-FFF2-40B4-BE49-F238E27FC236}">
              <a16:creationId xmlns:a16="http://schemas.microsoft.com/office/drawing/2014/main" id="{A410BEF7-663D-4D5E-9462-DCC474FE891D}"/>
            </a:ext>
          </a:extLst>
        </xdr:cNvPr>
        <xdr:cNvSpPr>
          <a:spLocks/>
        </xdr:cNvSpPr>
      </xdr:nvSpPr>
      <xdr:spPr bwMode="auto">
        <a:xfrm>
          <a:off x="4953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68" name="AutoShape 171">
          <a:extLst>
            <a:ext uri="{FF2B5EF4-FFF2-40B4-BE49-F238E27FC236}">
              <a16:creationId xmlns:a16="http://schemas.microsoft.com/office/drawing/2014/main" id="{E682E2C4-CFEC-4952-80A6-4550053844D2}"/>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69" name="AutoShape 172">
          <a:extLst>
            <a:ext uri="{FF2B5EF4-FFF2-40B4-BE49-F238E27FC236}">
              <a16:creationId xmlns:a16="http://schemas.microsoft.com/office/drawing/2014/main" id="{D9CBB106-C2DF-411A-9431-58B69D7D6563}"/>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70" name="AutoShape 173">
          <a:extLst>
            <a:ext uri="{FF2B5EF4-FFF2-40B4-BE49-F238E27FC236}">
              <a16:creationId xmlns:a16="http://schemas.microsoft.com/office/drawing/2014/main" id="{D9C53AEE-62A3-4F08-9BB9-B462E3D722E4}"/>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5</xdr:row>
      <xdr:rowOff>0</xdr:rowOff>
    </xdr:from>
    <xdr:to>
      <xdr:col>2</xdr:col>
      <xdr:colOff>0</xdr:colOff>
      <xdr:row>5</xdr:row>
      <xdr:rowOff>0</xdr:rowOff>
    </xdr:to>
    <xdr:sp macro="" textlink="">
      <xdr:nvSpPr>
        <xdr:cNvPr id="71" name="AutoShape 174">
          <a:extLst>
            <a:ext uri="{FF2B5EF4-FFF2-40B4-BE49-F238E27FC236}">
              <a16:creationId xmlns:a16="http://schemas.microsoft.com/office/drawing/2014/main" id="{EC8AF348-1257-412B-8F62-E40FA1AFB428}"/>
            </a:ext>
          </a:extLst>
        </xdr:cNvPr>
        <xdr:cNvSpPr>
          <a:spLocks/>
        </xdr:cNvSpPr>
      </xdr:nvSpPr>
      <xdr:spPr bwMode="auto">
        <a:xfrm>
          <a:off x="4953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72" name="AutoShape 175">
          <a:extLst>
            <a:ext uri="{FF2B5EF4-FFF2-40B4-BE49-F238E27FC236}">
              <a16:creationId xmlns:a16="http://schemas.microsoft.com/office/drawing/2014/main" id="{CB7C3AB8-70E7-4551-BA63-27E9F7821AF3}"/>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73" name="AutoShape 176">
          <a:extLst>
            <a:ext uri="{FF2B5EF4-FFF2-40B4-BE49-F238E27FC236}">
              <a16:creationId xmlns:a16="http://schemas.microsoft.com/office/drawing/2014/main" id="{4D994F69-5AAD-4F61-BBB3-7D5DF6ED97E5}"/>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74" name="AutoShape 177">
          <a:extLst>
            <a:ext uri="{FF2B5EF4-FFF2-40B4-BE49-F238E27FC236}">
              <a16:creationId xmlns:a16="http://schemas.microsoft.com/office/drawing/2014/main" id="{96A87D5E-B000-4363-A669-CFE4E248E323}"/>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5</xdr:row>
      <xdr:rowOff>0</xdr:rowOff>
    </xdr:from>
    <xdr:to>
      <xdr:col>2</xdr:col>
      <xdr:colOff>0</xdr:colOff>
      <xdr:row>5</xdr:row>
      <xdr:rowOff>0</xdr:rowOff>
    </xdr:to>
    <xdr:sp macro="" textlink="">
      <xdr:nvSpPr>
        <xdr:cNvPr id="75" name="AutoShape 178">
          <a:extLst>
            <a:ext uri="{FF2B5EF4-FFF2-40B4-BE49-F238E27FC236}">
              <a16:creationId xmlns:a16="http://schemas.microsoft.com/office/drawing/2014/main" id="{FA7DD201-05DF-4E4A-A228-91DD530160B8}"/>
            </a:ext>
          </a:extLst>
        </xdr:cNvPr>
        <xdr:cNvSpPr>
          <a:spLocks/>
        </xdr:cNvSpPr>
      </xdr:nvSpPr>
      <xdr:spPr bwMode="auto">
        <a:xfrm>
          <a:off x="4953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76" name="AutoShape 179">
          <a:extLst>
            <a:ext uri="{FF2B5EF4-FFF2-40B4-BE49-F238E27FC236}">
              <a16:creationId xmlns:a16="http://schemas.microsoft.com/office/drawing/2014/main" id="{5D6311D9-65CD-4167-8654-F4EC56BE0734}"/>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77" name="AutoShape 180">
          <a:extLst>
            <a:ext uri="{FF2B5EF4-FFF2-40B4-BE49-F238E27FC236}">
              <a16:creationId xmlns:a16="http://schemas.microsoft.com/office/drawing/2014/main" id="{13190B10-9256-4B9B-8D09-0E51321F124B}"/>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78" name="AutoShape 181">
          <a:extLst>
            <a:ext uri="{FF2B5EF4-FFF2-40B4-BE49-F238E27FC236}">
              <a16:creationId xmlns:a16="http://schemas.microsoft.com/office/drawing/2014/main" id="{F16E6B4D-AE93-44B2-BAE7-4DB63A69A101}"/>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79" name="AutoShape 182">
          <a:extLst>
            <a:ext uri="{FF2B5EF4-FFF2-40B4-BE49-F238E27FC236}">
              <a16:creationId xmlns:a16="http://schemas.microsoft.com/office/drawing/2014/main" id="{FCFA5F6C-2A46-4D67-B060-BA0FD5602F6E}"/>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80" name="AutoShape 183">
          <a:extLst>
            <a:ext uri="{FF2B5EF4-FFF2-40B4-BE49-F238E27FC236}">
              <a16:creationId xmlns:a16="http://schemas.microsoft.com/office/drawing/2014/main" id="{8CCD0B96-8ECF-4CF7-B2EB-E99F4F4195B3}"/>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81" name="AutoShape 184">
          <a:extLst>
            <a:ext uri="{FF2B5EF4-FFF2-40B4-BE49-F238E27FC236}">
              <a16:creationId xmlns:a16="http://schemas.microsoft.com/office/drawing/2014/main" id="{EC6D305F-F01B-477A-A5FE-86671626E45D}"/>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82" name="AutoShape 185">
          <a:extLst>
            <a:ext uri="{FF2B5EF4-FFF2-40B4-BE49-F238E27FC236}">
              <a16:creationId xmlns:a16="http://schemas.microsoft.com/office/drawing/2014/main" id="{52AF3643-F0C1-4468-92EB-6539A439BECF}"/>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83" name="AutoShape 186">
          <a:extLst>
            <a:ext uri="{FF2B5EF4-FFF2-40B4-BE49-F238E27FC236}">
              <a16:creationId xmlns:a16="http://schemas.microsoft.com/office/drawing/2014/main" id="{B5C4884E-2E62-49C8-B591-3D1251FB24A9}"/>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84" name="AutoShape 187">
          <a:extLst>
            <a:ext uri="{FF2B5EF4-FFF2-40B4-BE49-F238E27FC236}">
              <a16:creationId xmlns:a16="http://schemas.microsoft.com/office/drawing/2014/main" id="{0BE20416-0CE9-4F53-812A-44F0473B1D63}"/>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85" name="AutoShape 188">
          <a:extLst>
            <a:ext uri="{FF2B5EF4-FFF2-40B4-BE49-F238E27FC236}">
              <a16:creationId xmlns:a16="http://schemas.microsoft.com/office/drawing/2014/main" id="{CA63BA18-917D-4D0C-960A-099E30A98C5E}"/>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86" name="AutoShape 189">
          <a:extLst>
            <a:ext uri="{FF2B5EF4-FFF2-40B4-BE49-F238E27FC236}">
              <a16:creationId xmlns:a16="http://schemas.microsoft.com/office/drawing/2014/main" id="{533D9ED5-69F0-4576-BC07-2522A1A6ECF7}"/>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87" name="AutoShape 190">
          <a:extLst>
            <a:ext uri="{FF2B5EF4-FFF2-40B4-BE49-F238E27FC236}">
              <a16:creationId xmlns:a16="http://schemas.microsoft.com/office/drawing/2014/main" id="{0C7703D2-D981-4250-A10D-5A86CCDF54D5}"/>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88" name="AutoShape 191">
          <a:extLst>
            <a:ext uri="{FF2B5EF4-FFF2-40B4-BE49-F238E27FC236}">
              <a16:creationId xmlns:a16="http://schemas.microsoft.com/office/drawing/2014/main" id="{FA3D5D49-139E-4C24-BC52-9FBA5B85C59A}"/>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89" name="AutoShape 192">
          <a:extLst>
            <a:ext uri="{FF2B5EF4-FFF2-40B4-BE49-F238E27FC236}">
              <a16:creationId xmlns:a16="http://schemas.microsoft.com/office/drawing/2014/main" id="{115DF441-57A8-4664-8BAE-E6FD4D875652}"/>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90" name="AutoShape 193">
          <a:extLst>
            <a:ext uri="{FF2B5EF4-FFF2-40B4-BE49-F238E27FC236}">
              <a16:creationId xmlns:a16="http://schemas.microsoft.com/office/drawing/2014/main" id="{0B171095-A44D-4B99-B1CC-FA6DA59182FD}"/>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91" name="AutoShape 194">
          <a:extLst>
            <a:ext uri="{FF2B5EF4-FFF2-40B4-BE49-F238E27FC236}">
              <a16:creationId xmlns:a16="http://schemas.microsoft.com/office/drawing/2014/main" id="{9B21E762-C5DF-493B-9824-12DEA4B2A9C9}"/>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92" name="AutoShape 195">
          <a:extLst>
            <a:ext uri="{FF2B5EF4-FFF2-40B4-BE49-F238E27FC236}">
              <a16:creationId xmlns:a16="http://schemas.microsoft.com/office/drawing/2014/main" id="{100070AB-ECC9-4010-B077-B6FF1AB9F896}"/>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5</xdr:row>
      <xdr:rowOff>0</xdr:rowOff>
    </xdr:from>
    <xdr:to>
      <xdr:col>9</xdr:col>
      <xdr:colOff>0</xdr:colOff>
      <xdr:row>5</xdr:row>
      <xdr:rowOff>0</xdr:rowOff>
    </xdr:to>
    <xdr:sp macro="" textlink="">
      <xdr:nvSpPr>
        <xdr:cNvPr id="93" name="AutoShape 196">
          <a:extLst>
            <a:ext uri="{FF2B5EF4-FFF2-40B4-BE49-F238E27FC236}">
              <a16:creationId xmlns:a16="http://schemas.microsoft.com/office/drawing/2014/main" id="{BC61EAAD-E8AB-4D20-BE31-8A02EEC144B6}"/>
            </a:ext>
          </a:extLst>
        </xdr:cNvPr>
        <xdr:cNvSpPr>
          <a:spLocks/>
        </xdr:cNvSpPr>
      </xdr:nvSpPr>
      <xdr:spPr bwMode="auto">
        <a:xfrm flipH="1">
          <a:off x="5867400" y="12001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409575</xdr:colOff>
      <xdr:row>1</xdr:row>
      <xdr:rowOff>171451</xdr:rowOff>
    </xdr:from>
    <xdr:to>
      <xdr:col>15</xdr:col>
      <xdr:colOff>390525</xdr:colOff>
      <xdr:row>5</xdr:row>
      <xdr:rowOff>285750</xdr:rowOff>
    </xdr:to>
    <xdr:sp macro="" textlink="">
      <xdr:nvSpPr>
        <xdr:cNvPr id="94" name="テキスト ボックス 93">
          <a:extLst>
            <a:ext uri="{FF2B5EF4-FFF2-40B4-BE49-F238E27FC236}">
              <a16:creationId xmlns:a16="http://schemas.microsoft.com/office/drawing/2014/main" id="{D07FBAFF-0B25-4726-9E95-DA483A568F6C}"/>
            </a:ext>
          </a:extLst>
        </xdr:cNvPr>
        <xdr:cNvSpPr txBox="1"/>
      </xdr:nvSpPr>
      <xdr:spPr>
        <a:xfrm>
          <a:off x="7277100" y="342901"/>
          <a:ext cx="3409950" cy="1628774"/>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使用</a:t>
          </a:r>
          <a:r>
            <a:rPr lang="ja-JP" altLang="ja-JP" sz="1100" b="1" i="0" baseline="0">
              <a:solidFill>
                <a:srgbClr val="FF0000"/>
              </a:solidFill>
              <a:effectLst/>
              <a:latin typeface="+mn-ea"/>
              <a:ea typeface="+mn-ea"/>
              <a:cs typeface="+mn-cs"/>
            </a:rPr>
            <a:t>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・本シートを印刷して研修参加者全員に配付し、</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　研修終了時に記入、回収してください。</a:t>
          </a:r>
          <a:endParaRPr lang="en-US" altLang="ja-JP" sz="1100" b="1" i="0" baseline="0">
            <a:solidFill>
              <a:srgbClr val="FF0000"/>
            </a:solidFill>
            <a:effectLst/>
            <a:latin typeface="+mn-ea"/>
            <a:ea typeface="+mn-ea"/>
            <a:cs typeface="+mn-cs"/>
          </a:endParaRPr>
        </a:p>
        <a:p>
          <a:pPr rtl="0" eaLnBrk="1" fontAlgn="auto" latinLnBrk="0" hangingPunct="1"/>
          <a:endParaRPr lang="ja-JP" altLang="ja-JP" sz="1100">
            <a:solidFill>
              <a:srgbClr val="FF0000"/>
            </a:solidFill>
            <a:effectLst/>
            <a:latin typeface="+mn-ea"/>
            <a:ea typeface="+mn-ea"/>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12</xdr:col>
      <xdr:colOff>168275</xdr:colOff>
      <xdr:row>0</xdr:row>
      <xdr:rowOff>131233</xdr:rowOff>
    </xdr:from>
    <xdr:to>
      <xdr:col>20</xdr:col>
      <xdr:colOff>21167</xdr:colOff>
      <xdr:row>7</xdr:row>
      <xdr:rowOff>137584</xdr:rowOff>
    </xdr:to>
    <xdr:sp macro="" textlink="">
      <xdr:nvSpPr>
        <xdr:cNvPr id="3" name="テキスト ボックス 2">
          <a:extLst>
            <a:ext uri="{FF2B5EF4-FFF2-40B4-BE49-F238E27FC236}">
              <a16:creationId xmlns:a16="http://schemas.microsoft.com/office/drawing/2014/main" id="{55DA8CAE-0346-4FE2-A895-FB1D8EF250B5}"/>
            </a:ext>
          </a:extLst>
        </xdr:cNvPr>
        <xdr:cNvSpPr txBox="1"/>
      </xdr:nvSpPr>
      <xdr:spPr>
        <a:xfrm>
          <a:off x="17175692" y="131233"/>
          <a:ext cx="3451225" cy="1858434"/>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（「海外研修直後評価調査票（研修生記入用） 」シート</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より転記）</a:t>
          </a:r>
          <a:endParaRPr lang="en-US" altLang="ja-JP" sz="1100" b="1" i="0" baseline="0">
            <a:solidFill>
              <a:srgbClr val="FF0000"/>
            </a:solidFill>
            <a:effectLst/>
            <a:latin typeface="+mn-ea"/>
            <a:ea typeface="+mn-ea"/>
            <a:cs typeface="+mn-cs"/>
          </a:endParaRPr>
        </a:p>
        <a:p>
          <a:pPr rtl="0" eaLnBrk="1" fontAlgn="auto" latinLnBrk="0" hangingPunct="1"/>
          <a:endParaRPr lang="ja-JP" altLang="ja-JP" sz="1100">
            <a:solidFill>
              <a:srgbClr val="FF0000"/>
            </a:solidFill>
            <a:effectLst/>
            <a:latin typeface="+mn-ea"/>
            <a:ea typeface="+mn-ea"/>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twoCellAnchor>
    <xdr:from>
      <xdr:col>12</xdr:col>
      <xdr:colOff>84667</xdr:colOff>
      <xdr:row>23</xdr:row>
      <xdr:rowOff>127000</xdr:rowOff>
    </xdr:from>
    <xdr:to>
      <xdr:col>19</xdr:col>
      <xdr:colOff>275167</xdr:colOff>
      <xdr:row>25</xdr:row>
      <xdr:rowOff>97367</xdr:rowOff>
    </xdr:to>
    <xdr:sp macro="" textlink="">
      <xdr:nvSpPr>
        <xdr:cNvPr id="2" name="テキスト ボックス 1">
          <a:extLst>
            <a:ext uri="{FF2B5EF4-FFF2-40B4-BE49-F238E27FC236}">
              <a16:creationId xmlns:a16="http://schemas.microsoft.com/office/drawing/2014/main" id="{008335E7-C3F9-412A-A0DC-CAB657FC1098}"/>
            </a:ext>
          </a:extLst>
        </xdr:cNvPr>
        <xdr:cNvSpPr txBox="1"/>
      </xdr:nvSpPr>
      <xdr:spPr>
        <a:xfrm>
          <a:off x="17092084" y="5873750"/>
          <a:ext cx="3302000"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研修生が</a:t>
          </a:r>
          <a:r>
            <a:rPr lang="en-US" altLang="ja-JP" sz="1050" b="0" i="0" baseline="0">
              <a:solidFill>
                <a:schemeClr val="dk1"/>
              </a:solidFill>
              <a:effectLst/>
              <a:latin typeface="+mn-lt"/>
              <a:ea typeface="+mn-ea"/>
              <a:cs typeface="+mn-cs"/>
            </a:rPr>
            <a:t>21</a:t>
          </a:r>
          <a:r>
            <a:rPr lang="ja-JP" altLang="en-US" sz="1050" b="0" i="0" baseline="0">
              <a:solidFill>
                <a:schemeClr val="dk1"/>
              </a:solidFill>
              <a:effectLst/>
              <a:latin typeface="+mn-lt"/>
              <a:ea typeface="+mn-ea"/>
              <a:cs typeface="+mn-cs"/>
            </a:rPr>
            <a:t>名以上いる場合は</a:t>
          </a:r>
          <a:r>
            <a:rPr lang="en-US" altLang="ja-JP" sz="1050" b="0" i="0" baseline="0">
              <a:solidFill>
                <a:schemeClr val="dk1"/>
              </a:solidFill>
              <a:effectLst/>
              <a:latin typeface="+mn-lt"/>
              <a:ea typeface="+mn-ea"/>
              <a:cs typeface="+mn-cs"/>
            </a:rPr>
            <a:t>27</a:t>
          </a:r>
          <a:r>
            <a:rPr lang="ja-JP" altLang="en-US" sz="1050" b="0" i="0" baseline="0">
              <a:solidFill>
                <a:schemeClr val="dk1"/>
              </a:solidFill>
              <a:effectLst/>
              <a:latin typeface="+mn-lt"/>
              <a:ea typeface="+mn-ea"/>
              <a:cs typeface="+mn-cs"/>
            </a:rPr>
            <a:t>行目以降を「再表示」</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してください。</a:t>
          </a:r>
          <a:endParaRPr lang="ja-JP" altLang="ja-JP" sz="1050">
            <a:effectLst/>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32</xdr:col>
      <xdr:colOff>179294</xdr:colOff>
      <xdr:row>1</xdr:row>
      <xdr:rowOff>33618</xdr:rowOff>
    </xdr:from>
    <xdr:to>
      <xdr:col>37</xdr:col>
      <xdr:colOff>549088</xdr:colOff>
      <xdr:row>6</xdr:row>
      <xdr:rowOff>246529</xdr:rowOff>
    </xdr:to>
    <xdr:sp macro="" textlink="">
      <xdr:nvSpPr>
        <xdr:cNvPr id="3" name="テキスト ボックス 2">
          <a:extLst>
            <a:ext uri="{FF2B5EF4-FFF2-40B4-BE49-F238E27FC236}">
              <a16:creationId xmlns:a16="http://schemas.microsoft.com/office/drawing/2014/main" id="{35CF4B9B-FBBB-44EA-A054-D30983067C17}"/>
            </a:ext>
          </a:extLst>
        </xdr:cNvPr>
        <xdr:cNvSpPr txBox="1"/>
      </xdr:nvSpPr>
      <xdr:spPr>
        <a:xfrm>
          <a:off x="15934765" y="201706"/>
          <a:ext cx="3787588" cy="1759323"/>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・黄色のセルを入力してください。</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（「海外研修直後評価調査票（研修生記入用） 」シート</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より転記）</a:t>
          </a:r>
          <a:endParaRPr lang="ja-JP" altLang="ja-JP">
            <a:solidFill>
              <a:srgbClr val="FF0000"/>
            </a:solidFill>
            <a:effectLst/>
          </a:endParaRPr>
        </a:p>
        <a:p>
          <a:pPr rtl="0" eaLnBrk="1" fontAlgn="auto" latinLnBrk="0" hangingPunct="1"/>
          <a:endParaRPr lang="ja-JP" altLang="ja-JP" sz="1100">
            <a:solidFill>
              <a:srgbClr val="FF0000"/>
            </a:solidFill>
            <a:effectLst/>
            <a:latin typeface="+mn-ea"/>
            <a:ea typeface="+mn-ea"/>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32</xdr:col>
      <xdr:colOff>89647</xdr:colOff>
      <xdr:row>39</xdr:row>
      <xdr:rowOff>56030</xdr:rowOff>
    </xdr:from>
    <xdr:to>
      <xdr:col>36</xdr:col>
      <xdr:colOff>657412</xdr:colOff>
      <xdr:row>40</xdr:row>
      <xdr:rowOff>199465</xdr:rowOff>
    </xdr:to>
    <xdr:sp macro="" textlink="">
      <xdr:nvSpPr>
        <xdr:cNvPr id="2" name="テキスト ボックス 1">
          <a:extLst>
            <a:ext uri="{FF2B5EF4-FFF2-40B4-BE49-F238E27FC236}">
              <a16:creationId xmlns:a16="http://schemas.microsoft.com/office/drawing/2014/main" id="{07423C4E-713D-48BF-B4B5-810AD0B676CB}"/>
            </a:ext>
          </a:extLst>
        </xdr:cNvPr>
        <xdr:cNvSpPr txBox="1"/>
      </xdr:nvSpPr>
      <xdr:spPr>
        <a:xfrm>
          <a:off x="15845118" y="11956677"/>
          <a:ext cx="3302000"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研修生が</a:t>
          </a:r>
          <a:r>
            <a:rPr lang="en-US" altLang="ja-JP" sz="1050" b="0" i="0" baseline="0">
              <a:solidFill>
                <a:schemeClr val="dk1"/>
              </a:solidFill>
              <a:effectLst/>
              <a:latin typeface="+mn-lt"/>
              <a:ea typeface="+mn-ea"/>
              <a:cs typeface="+mn-cs"/>
            </a:rPr>
            <a:t>21</a:t>
          </a:r>
          <a:r>
            <a:rPr lang="ja-JP" altLang="en-US" sz="1050" b="0" i="0" baseline="0">
              <a:solidFill>
                <a:schemeClr val="dk1"/>
              </a:solidFill>
              <a:effectLst/>
              <a:latin typeface="+mn-lt"/>
              <a:ea typeface="+mn-ea"/>
              <a:cs typeface="+mn-cs"/>
            </a:rPr>
            <a:t>名以上いる場合は</a:t>
          </a:r>
          <a:r>
            <a:rPr lang="en-US" altLang="ja-JP" sz="1050" b="0" i="0" baseline="0">
              <a:solidFill>
                <a:schemeClr val="dk1"/>
              </a:solidFill>
              <a:effectLst/>
              <a:latin typeface="+mn-lt"/>
              <a:ea typeface="+mn-ea"/>
              <a:cs typeface="+mn-cs"/>
            </a:rPr>
            <a:t>42</a:t>
          </a:r>
          <a:r>
            <a:rPr lang="ja-JP" altLang="en-US" sz="1050" b="0" i="0" baseline="0">
              <a:solidFill>
                <a:schemeClr val="dk1"/>
              </a:solidFill>
              <a:effectLst/>
              <a:latin typeface="+mn-lt"/>
              <a:ea typeface="+mn-ea"/>
              <a:cs typeface="+mn-cs"/>
            </a:rPr>
            <a:t>行目以降を「再表示」</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してください。</a:t>
          </a:r>
          <a:endParaRPr lang="ja-JP" altLang="ja-JP" sz="105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28574</xdr:colOff>
      <xdr:row>8</xdr:row>
      <xdr:rowOff>76199</xdr:rowOff>
    </xdr:from>
    <xdr:to>
      <xdr:col>17</xdr:col>
      <xdr:colOff>57149</xdr:colOff>
      <xdr:row>17</xdr:row>
      <xdr:rowOff>95250</xdr:rowOff>
    </xdr:to>
    <xdr:sp macro="" textlink="">
      <xdr:nvSpPr>
        <xdr:cNvPr id="5" name="テキスト ボックス 4">
          <a:extLst>
            <a:ext uri="{FF2B5EF4-FFF2-40B4-BE49-F238E27FC236}">
              <a16:creationId xmlns:a16="http://schemas.microsoft.com/office/drawing/2014/main" id="{59664416-641F-429B-A541-49DEBD297585}"/>
            </a:ext>
          </a:extLst>
        </xdr:cNvPr>
        <xdr:cNvSpPr txBox="1"/>
      </xdr:nvSpPr>
      <xdr:spPr>
        <a:xfrm>
          <a:off x="6267449" y="1152524"/>
          <a:ext cx="3457575" cy="178117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ea"/>
              <a:ea typeface="+mn-ea"/>
              <a:cs typeface="+mn-cs"/>
            </a:rPr>
            <a:t>・白色セルで青文字が入力</a:t>
          </a:r>
          <a:r>
            <a:rPr lang="ja-JP" altLang="en-US" sz="1100" b="1" i="0" baseline="0">
              <a:solidFill>
                <a:srgbClr val="FF0000"/>
              </a:solidFill>
              <a:effectLst/>
              <a:latin typeface="+mn-ea"/>
              <a:ea typeface="+mn-ea"/>
              <a:cs typeface="+mn-cs"/>
            </a:rPr>
            <a:t>済みの</a:t>
          </a:r>
          <a:r>
            <a:rPr lang="ja-JP" altLang="ja-JP" sz="1100" b="1" i="0" baseline="0">
              <a:solidFill>
                <a:srgbClr val="FF0000"/>
              </a:solidFill>
              <a:effectLst/>
              <a:latin typeface="+mn-ea"/>
              <a:ea typeface="+mn-ea"/>
              <a:cs typeface="+mn-cs"/>
            </a:rPr>
            <a:t>セルは</a:t>
          </a:r>
          <a:endParaRPr lang="ja-JP" altLang="ja-JP" sz="1100">
            <a:solidFill>
              <a:srgbClr val="FF0000"/>
            </a:solidFill>
            <a:effectLst/>
            <a:latin typeface="+mn-ea"/>
            <a:ea typeface="+mn-ea"/>
          </a:endParaRPr>
        </a:p>
        <a:p>
          <a:pPr rtl="0" eaLnBrk="1" fontAlgn="auto" latinLnBrk="0" hangingPunct="1"/>
          <a:r>
            <a:rPr lang="ja-JP" altLang="ja-JP" sz="1100" b="1" i="0" baseline="0">
              <a:solidFill>
                <a:srgbClr val="FF0000"/>
              </a:solidFill>
              <a:effectLst/>
              <a:latin typeface="+mn-ea"/>
              <a:ea typeface="+mn-ea"/>
              <a:cs typeface="+mn-cs"/>
            </a:rPr>
            <a:t>　他のシートまたは他のセルを参照している箇所です。</a:t>
          </a:r>
          <a:endParaRPr lang="ja-JP" altLang="ja-JP" sz="1100">
            <a:solidFill>
              <a:srgbClr val="FF0000"/>
            </a:solidFill>
            <a:effectLst/>
            <a:latin typeface="+mn-ea"/>
            <a:ea typeface="+mn-ea"/>
          </a:endParaRPr>
        </a:p>
        <a:p>
          <a:pPr rtl="0" eaLnBrk="1" fontAlgn="auto" latinLnBrk="0" hangingPunct="1"/>
          <a:r>
            <a:rPr lang="ja-JP" altLang="ja-JP" sz="1100" b="1" i="0" baseline="0">
              <a:solidFill>
                <a:srgbClr val="FF0000"/>
              </a:solidFill>
              <a:effectLst/>
              <a:latin typeface="+mn-ea"/>
              <a:ea typeface="+mn-ea"/>
              <a:cs typeface="+mn-cs"/>
            </a:rPr>
            <a:t>　変更が</a:t>
          </a:r>
          <a:r>
            <a:rPr lang="ja-JP" altLang="en-US" sz="1100" b="1" i="0" baseline="0">
              <a:solidFill>
                <a:srgbClr val="FF0000"/>
              </a:solidFill>
              <a:effectLst/>
              <a:latin typeface="+mn-ea"/>
              <a:ea typeface="+mn-ea"/>
              <a:cs typeface="+mn-cs"/>
            </a:rPr>
            <a:t>ある場合は、</a:t>
          </a:r>
          <a:r>
            <a:rPr lang="ja-JP" altLang="ja-JP" sz="1100" b="1" i="0" baseline="0">
              <a:solidFill>
                <a:srgbClr val="FF0000"/>
              </a:solidFill>
              <a:effectLst/>
              <a:latin typeface="+mn-lt"/>
              <a:ea typeface="+mn-ea"/>
              <a:cs typeface="+mn-cs"/>
            </a:rPr>
            <a:t>上書きして</a:t>
          </a:r>
          <a:r>
            <a:rPr lang="ja-JP" altLang="ja-JP" sz="1100" b="1" i="0" baseline="0">
              <a:solidFill>
                <a:srgbClr val="FF0000"/>
              </a:solidFill>
              <a:effectLst/>
              <a:latin typeface="+mn-ea"/>
              <a:ea typeface="+mn-ea"/>
              <a:cs typeface="+mn-cs"/>
            </a:rPr>
            <a:t>ください。</a:t>
          </a:r>
          <a:endParaRPr lang="ja-JP" altLang="ja-JP" sz="1100">
            <a:solidFill>
              <a:srgbClr val="FF0000"/>
            </a:solidFill>
            <a:effectLst/>
            <a:latin typeface="+mn-ea"/>
            <a:ea typeface="+mn-ea"/>
          </a:endParaRPr>
        </a:p>
        <a:p>
          <a:pPr rtl="0" eaLnBrk="1" fontAlgn="auto" latinLnBrk="0" hangingPunct="1"/>
          <a:endParaRPr lang="en-US"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100" b="1" i="0" baseline="0">
              <a:solidFill>
                <a:srgbClr val="FF0000"/>
              </a:solidFill>
              <a:effectLst/>
              <a:latin typeface="+mn-lt"/>
              <a:ea typeface="+mn-ea"/>
              <a:cs typeface="+mn-cs"/>
            </a:rPr>
            <a:t>・青色のセルはプルダウンより選択してください。</a:t>
          </a:r>
          <a:endParaRPr lang="ja-JP" altLang="ja-JP">
            <a:solidFill>
              <a:srgbClr val="FF0000"/>
            </a:solidFill>
            <a:effectLst/>
          </a:endParaRPr>
        </a:p>
        <a:p>
          <a:pPr rtl="0" eaLnBrk="1" fontAlgn="auto" latinLnBrk="0" hangingPunct="1"/>
          <a:endParaRPr lang="ja-JP" altLang="ja-JP">
            <a:solidFill>
              <a:srgbClr val="FF0000"/>
            </a:solidFill>
            <a:effectLst/>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8</xdr:col>
      <xdr:colOff>158750</xdr:colOff>
      <xdr:row>3</xdr:row>
      <xdr:rowOff>0</xdr:rowOff>
    </xdr:from>
    <xdr:to>
      <xdr:col>13</xdr:col>
      <xdr:colOff>324099</xdr:colOff>
      <xdr:row>12</xdr:row>
      <xdr:rowOff>123825</xdr:rowOff>
    </xdr:to>
    <xdr:sp macro="" textlink="">
      <xdr:nvSpPr>
        <xdr:cNvPr id="3" name="テキスト ボックス 2">
          <a:extLst>
            <a:ext uri="{FF2B5EF4-FFF2-40B4-BE49-F238E27FC236}">
              <a16:creationId xmlns:a16="http://schemas.microsoft.com/office/drawing/2014/main" id="{BE2C57E8-4BAA-4495-9110-4D5A1BCA5502}"/>
            </a:ext>
          </a:extLst>
        </xdr:cNvPr>
        <xdr:cNvSpPr txBox="1"/>
      </xdr:nvSpPr>
      <xdr:spPr>
        <a:xfrm>
          <a:off x="7323667" y="666750"/>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8</xdr:col>
      <xdr:colOff>190500</xdr:colOff>
      <xdr:row>4</xdr:row>
      <xdr:rowOff>19049</xdr:rowOff>
    </xdr:from>
    <xdr:to>
      <xdr:col>11</xdr:col>
      <xdr:colOff>1238250</xdr:colOff>
      <xdr:row>26</xdr:row>
      <xdr:rowOff>66674</xdr:rowOff>
    </xdr:to>
    <xdr:sp macro="" textlink="">
      <xdr:nvSpPr>
        <xdr:cNvPr id="2" name="正方形/長方形 1">
          <a:extLst>
            <a:ext uri="{FF2B5EF4-FFF2-40B4-BE49-F238E27FC236}">
              <a16:creationId xmlns:a16="http://schemas.microsoft.com/office/drawing/2014/main" id="{227C2CD4-032C-4CCB-8941-D006E331E80A}"/>
            </a:ext>
          </a:extLst>
        </xdr:cNvPr>
        <xdr:cNvSpPr/>
      </xdr:nvSpPr>
      <xdr:spPr>
        <a:xfrm>
          <a:off x="7915275" y="962024"/>
          <a:ext cx="3476625" cy="3400425"/>
        </a:xfrm>
        <a:prstGeom prst="rect">
          <a:avLst/>
        </a:prstGeom>
        <a:solidFill>
          <a:schemeClr val="accent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AOTS</a:t>
          </a:r>
          <a:r>
            <a:rPr kumimoji="1" lang="ja-JP" altLang="en-US" sz="1100">
              <a:solidFill>
                <a:sysClr val="windowText" lastClr="000000"/>
              </a:solidFill>
            </a:rPr>
            <a:t>入力箇所</a:t>
          </a:r>
        </a:p>
      </xdr:txBody>
    </xdr:sp>
    <xdr:clientData/>
  </xdr:twoCellAnchor>
  <xdr:twoCellAnchor>
    <xdr:from>
      <xdr:col>12</xdr:col>
      <xdr:colOff>200025</xdr:colOff>
      <xdr:row>8</xdr:row>
      <xdr:rowOff>1</xdr:rowOff>
    </xdr:from>
    <xdr:to>
      <xdr:col>17</xdr:col>
      <xdr:colOff>375957</xdr:colOff>
      <xdr:row>17</xdr:row>
      <xdr:rowOff>57151</xdr:rowOff>
    </xdr:to>
    <xdr:sp macro="" textlink="">
      <xdr:nvSpPr>
        <xdr:cNvPr id="4" name="テキスト ボックス 3">
          <a:extLst>
            <a:ext uri="{FF2B5EF4-FFF2-40B4-BE49-F238E27FC236}">
              <a16:creationId xmlns:a16="http://schemas.microsoft.com/office/drawing/2014/main" id="{42EEC7E0-90B0-429B-94E6-9E350F300A35}"/>
            </a:ext>
          </a:extLst>
        </xdr:cNvPr>
        <xdr:cNvSpPr txBox="1"/>
      </xdr:nvSpPr>
      <xdr:spPr>
        <a:xfrm>
          <a:off x="11925300" y="1552576"/>
          <a:ext cx="3604932" cy="142875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8</xdr:col>
      <xdr:colOff>297347</xdr:colOff>
      <xdr:row>2</xdr:row>
      <xdr:rowOff>38100</xdr:rowOff>
    </xdr:from>
    <xdr:to>
      <xdr:col>11</xdr:col>
      <xdr:colOff>1295400</xdr:colOff>
      <xdr:row>26</xdr:row>
      <xdr:rowOff>114300</xdr:rowOff>
    </xdr:to>
    <xdr:sp macro="" textlink="">
      <xdr:nvSpPr>
        <xdr:cNvPr id="2" name="正方形/長方形 1">
          <a:extLst>
            <a:ext uri="{FF2B5EF4-FFF2-40B4-BE49-F238E27FC236}">
              <a16:creationId xmlns:a16="http://schemas.microsoft.com/office/drawing/2014/main" id="{00000000-0008-0000-1B00-000002000000}"/>
            </a:ext>
          </a:extLst>
        </xdr:cNvPr>
        <xdr:cNvSpPr/>
      </xdr:nvSpPr>
      <xdr:spPr>
        <a:xfrm>
          <a:off x="8022122" y="657225"/>
          <a:ext cx="3426928" cy="3733800"/>
        </a:xfrm>
        <a:prstGeom prst="rect">
          <a:avLst/>
        </a:prstGeom>
        <a:solidFill>
          <a:schemeClr val="accent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AOTS</a:t>
          </a:r>
          <a:r>
            <a:rPr kumimoji="1" lang="ja-JP" altLang="en-US" sz="1100">
              <a:solidFill>
                <a:sysClr val="windowText" lastClr="000000"/>
              </a:solidFill>
            </a:rPr>
            <a:t>入力箇所</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8</xdr:col>
      <xdr:colOff>457201</xdr:colOff>
      <xdr:row>4</xdr:row>
      <xdr:rowOff>180975</xdr:rowOff>
    </xdr:from>
    <xdr:to>
      <xdr:col>11</xdr:col>
      <xdr:colOff>228601</xdr:colOff>
      <xdr:row>6</xdr:row>
      <xdr:rowOff>95250</xdr:rowOff>
    </xdr:to>
    <xdr:sp macro="" textlink="">
      <xdr:nvSpPr>
        <xdr:cNvPr id="2" name="テキスト ボックス 1">
          <a:extLst>
            <a:ext uri="{FF2B5EF4-FFF2-40B4-BE49-F238E27FC236}">
              <a16:creationId xmlns:a16="http://schemas.microsoft.com/office/drawing/2014/main" id="{486FC199-CAC1-4869-8B55-EDD83FED7786}"/>
            </a:ext>
          </a:extLst>
        </xdr:cNvPr>
        <xdr:cNvSpPr txBox="1"/>
      </xdr:nvSpPr>
      <xdr:spPr>
        <a:xfrm>
          <a:off x="9572626" y="942975"/>
          <a:ext cx="1828800" cy="2952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2025</a:t>
          </a:r>
          <a:r>
            <a:rPr lang="ja-JP" altLang="en-US" sz="1100" b="1" i="0" baseline="0">
              <a:solidFill>
                <a:srgbClr val="FF0000"/>
              </a:solidFill>
              <a:effectLst/>
              <a:latin typeface="+mn-ea"/>
              <a:ea typeface="+mn-ea"/>
              <a:cs typeface="+mn-cs"/>
            </a:rPr>
            <a:t>年度用に更新済み</a:t>
          </a:r>
          <a:endParaRPr lang="ja-JP" altLang="ja-JP">
            <a:solidFill>
              <a:srgbClr val="FF0000"/>
            </a:solidFill>
            <a:effectLst/>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13</xdr:col>
      <xdr:colOff>158750</xdr:colOff>
      <xdr:row>1</xdr:row>
      <xdr:rowOff>95250</xdr:rowOff>
    </xdr:from>
    <xdr:to>
      <xdr:col>18</xdr:col>
      <xdr:colOff>324098</xdr:colOff>
      <xdr:row>9</xdr:row>
      <xdr:rowOff>148166</xdr:rowOff>
    </xdr:to>
    <xdr:sp macro="" textlink="">
      <xdr:nvSpPr>
        <xdr:cNvPr id="3" name="テキスト ボックス 2">
          <a:extLst>
            <a:ext uri="{FF2B5EF4-FFF2-40B4-BE49-F238E27FC236}">
              <a16:creationId xmlns:a16="http://schemas.microsoft.com/office/drawing/2014/main" id="{720F6E78-8844-4134-B2A1-7EE5676B7F75}"/>
            </a:ext>
          </a:extLst>
        </xdr:cNvPr>
        <xdr:cNvSpPr txBox="1"/>
      </xdr:nvSpPr>
      <xdr:spPr>
        <a:xfrm>
          <a:off x="11250083" y="317500"/>
          <a:ext cx="3604932" cy="1756833"/>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13</xdr:col>
      <xdr:colOff>127000</xdr:colOff>
      <xdr:row>0</xdr:row>
      <xdr:rowOff>127000</xdr:rowOff>
    </xdr:from>
    <xdr:to>
      <xdr:col>18</xdr:col>
      <xdr:colOff>292349</xdr:colOff>
      <xdr:row>8</xdr:row>
      <xdr:rowOff>201083</xdr:rowOff>
    </xdr:to>
    <xdr:sp macro="" textlink="">
      <xdr:nvSpPr>
        <xdr:cNvPr id="3" name="テキスト ボックス 2">
          <a:extLst>
            <a:ext uri="{FF2B5EF4-FFF2-40B4-BE49-F238E27FC236}">
              <a16:creationId xmlns:a16="http://schemas.microsoft.com/office/drawing/2014/main" id="{4933B388-0479-4385-86A6-EB3EA4532B1D}"/>
            </a:ext>
          </a:extLst>
        </xdr:cNvPr>
        <xdr:cNvSpPr txBox="1"/>
      </xdr:nvSpPr>
      <xdr:spPr>
        <a:xfrm>
          <a:off x="10339917" y="127000"/>
          <a:ext cx="3604932" cy="1756833"/>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171450</xdr:colOff>
          <xdr:row>117</xdr:row>
          <xdr:rowOff>69850</xdr:rowOff>
        </xdr:from>
        <xdr:to>
          <xdr:col>19</xdr:col>
          <xdr:colOff>247650</xdr:colOff>
          <xdr:row>118</xdr:row>
          <xdr:rowOff>114300</xdr:rowOff>
        </xdr:to>
        <xdr:sp macro="" textlink="">
          <xdr:nvSpPr>
            <xdr:cNvPr id="75804" name="Check Box 28" hidden="1">
              <a:extLst>
                <a:ext uri="{63B3BB69-23CF-44E3-9099-C40C66FF867C}">
                  <a14:compatExt spid="_x0000_s75804"/>
                </a:ext>
                <a:ext uri="{FF2B5EF4-FFF2-40B4-BE49-F238E27FC236}">
                  <a16:creationId xmlns:a16="http://schemas.microsoft.com/office/drawing/2014/main" id="{00000000-0008-0000-2900-00001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3.0倍以上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285750</xdr:colOff>
          <xdr:row>117</xdr:row>
          <xdr:rowOff>69850</xdr:rowOff>
        </xdr:from>
        <xdr:to>
          <xdr:col>17</xdr:col>
          <xdr:colOff>152400</xdr:colOff>
          <xdr:row>118</xdr:row>
          <xdr:rowOff>133350</xdr:rowOff>
        </xdr:to>
        <xdr:sp macro="" textlink="">
          <xdr:nvSpPr>
            <xdr:cNvPr id="75805" name="Check Box 29" hidden="1">
              <a:extLst>
                <a:ext uri="{63B3BB69-23CF-44E3-9099-C40C66FF867C}">
                  <a14:compatExt spid="_x0000_s75805"/>
                </a:ext>
                <a:ext uri="{FF2B5EF4-FFF2-40B4-BE49-F238E27FC236}">
                  <a16:creationId xmlns:a16="http://schemas.microsoft.com/office/drawing/2014/main" id="{00000000-0008-0000-2900-00001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2.5～3.0倍未満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117</xdr:row>
          <xdr:rowOff>69850</xdr:rowOff>
        </xdr:from>
        <xdr:to>
          <xdr:col>15</xdr:col>
          <xdr:colOff>209550</xdr:colOff>
          <xdr:row>118</xdr:row>
          <xdr:rowOff>133350</xdr:rowOff>
        </xdr:to>
        <xdr:sp macro="" textlink="">
          <xdr:nvSpPr>
            <xdr:cNvPr id="75806" name="Check Box 30" hidden="1">
              <a:extLst>
                <a:ext uri="{63B3BB69-23CF-44E3-9099-C40C66FF867C}">
                  <a14:compatExt spid="_x0000_s75806"/>
                </a:ext>
                <a:ext uri="{FF2B5EF4-FFF2-40B4-BE49-F238E27FC236}">
                  <a16:creationId xmlns:a16="http://schemas.microsoft.com/office/drawing/2014/main" id="{00000000-0008-0000-2900-00001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2.0～2.5倍未満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117</xdr:row>
          <xdr:rowOff>57150</xdr:rowOff>
        </xdr:from>
        <xdr:to>
          <xdr:col>11</xdr:col>
          <xdr:colOff>76200</xdr:colOff>
          <xdr:row>118</xdr:row>
          <xdr:rowOff>133350</xdr:rowOff>
        </xdr:to>
        <xdr:sp macro="" textlink="">
          <xdr:nvSpPr>
            <xdr:cNvPr id="75807" name="Check Box 31" hidden="1">
              <a:extLst>
                <a:ext uri="{63B3BB69-23CF-44E3-9099-C40C66FF867C}">
                  <a14:compatExt spid="_x0000_s75807"/>
                </a:ext>
                <a:ext uri="{FF2B5EF4-FFF2-40B4-BE49-F238E27FC236}">
                  <a16:creationId xmlns:a16="http://schemas.microsoft.com/office/drawing/2014/main" id="{00000000-0008-0000-2900-00001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1.5～2.0倍未満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117</xdr:row>
          <xdr:rowOff>57150</xdr:rowOff>
        </xdr:from>
        <xdr:to>
          <xdr:col>8</xdr:col>
          <xdr:colOff>95250</xdr:colOff>
          <xdr:row>118</xdr:row>
          <xdr:rowOff>114300</xdr:rowOff>
        </xdr:to>
        <xdr:sp macro="" textlink="">
          <xdr:nvSpPr>
            <xdr:cNvPr id="75808" name="Check Box 32" hidden="1">
              <a:extLst>
                <a:ext uri="{63B3BB69-23CF-44E3-9099-C40C66FF867C}">
                  <a14:compatExt spid="_x0000_s75808"/>
                </a:ext>
                <a:ext uri="{FF2B5EF4-FFF2-40B4-BE49-F238E27FC236}">
                  <a16:creationId xmlns:a16="http://schemas.microsoft.com/office/drawing/2014/main" id="{00000000-0008-0000-2900-00002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1.0～1.5倍未満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117</xdr:row>
          <xdr:rowOff>69850</xdr:rowOff>
        </xdr:from>
        <xdr:to>
          <xdr:col>5</xdr:col>
          <xdr:colOff>146050</xdr:colOff>
          <xdr:row>118</xdr:row>
          <xdr:rowOff>95250</xdr:rowOff>
        </xdr:to>
        <xdr:sp macro="" textlink="">
          <xdr:nvSpPr>
            <xdr:cNvPr id="75809" name="Check Box 33" hidden="1">
              <a:extLst>
                <a:ext uri="{63B3BB69-23CF-44E3-9099-C40C66FF867C}">
                  <a14:compatExt spid="_x0000_s75809"/>
                </a:ext>
                <a:ext uri="{FF2B5EF4-FFF2-40B4-BE49-F238E27FC236}">
                  <a16:creationId xmlns:a16="http://schemas.microsoft.com/office/drawing/2014/main" id="{00000000-0008-0000-2900-00002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1.0倍未満</a:t>
              </a:r>
            </a:p>
          </xdr:txBody>
        </xdr:sp>
        <xdr:clientData/>
      </xdr:twoCellAnchor>
    </mc:Choice>
    <mc:Fallback/>
  </mc:AlternateContent>
  <xdr:twoCellAnchor>
    <xdr:from>
      <xdr:col>17</xdr:col>
      <xdr:colOff>307413</xdr:colOff>
      <xdr:row>118</xdr:row>
      <xdr:rowOff>36794</xdr:rowOff>
    </xdr:from>
    <xdr:to>
      <xdr:col>18</xdr:col>
      <xdr:colOff>19239</xdr:colOff>
      <xdr:row>119</xdr:row>
      <xdr:rowOff>171267</xdr:rowOff>
    </xdr:to>
    <xdr:cxnSp macro="">
      <xdr:nvCxnSpPr>
        <xdr:cNvPr id="15" name="コネクタ: カギ線 14">
          <a:extLst>
            <a:ext uri="{FF2B5EF4-FFF2-40B4-BE49-F238E27FC236}">
              <a16:creationId xmlns:a16="http://schemas.microsoft.com/office/drawing/2014/main" id="{00000000-0008-0000-1F00-00000F000000}"/>
            </a:ext>
          </a:extLst>
        </xdr:cNvPr>
        <xdr:cNvCxnSpPr/>
      </xdr:nvCxnSpPr>
      <xdr:spPr>
        <a:xfrm rot="16200000" flipH="1">
          <a:off x="6754064" y="26724443"/>
          <a:ext cx="299573" cy="251576"/>
        </a:xfrm>
        <a:prstGeom prst="bentConnector3">
          <a:avLst>
            <a:gd name="adj1" fmla="val 96154"/>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48376</xdr:colOff>
      <xdr:row>89</xdr:row>
      <xdr:rowOff>3496</xdr:rowOff>
    </xdr:from>
    <xdr:to>
      <xdr:col>19</xdr:col>
      <xdr:colOff>411069</xdr:colOff>
      <xdr:row>92</xdr:row>
      <xdr:rowOff>56799</xdr:rowOff>
    </xdr:to>
    <xdr:grpSp>
      <xdr:nvGrpSpPr>
        <xdr:cNvPr id="16" name="グループ化 15">
          <a:extLst>
            <a:ext uri="{FF2B5EF4-FFF2-40B4-BE49-F238E27FC236}">
              <a16:creationId xmlns:a16="http://schemas.microsoft.com/office/drawing/2014/main" id="{00000000-0008-0000-1F00-000010000000}"/>
            </a:ext>
          </a:extLst>
        </xdr:cNvPr>
        <xdr:cNvGrpSpPr/>
      </xdr:nvGrpSpPr>
      <xdr:grpSpPr>
        <a:xfrm>
          <a:off x="2550276" y="18882046"/>
          <a:ext cx="4756893" cy="669253"/>
          <a:chOff x="2509187" y="18649473"/>
          <a:chExt cx="4744753" cy="669230"/>
        </a:xfrm>
        <a:solidFill>
          <a:srgbClr val="FFFFCC"/>
        </a:solidFill>
      </xdr:grpSpPr>
      <mc:AlternateContent xmlns:mc="http://schemas.openxmlformats.org/markup-compatibility/2006">
        <mc:Choice xmlns:a14="http://schemas.microsoft.com/office/drawing/2010/main" Requires="a14">
          <xdr:sp macro="" textlink="">
            <xdr:nvSpPr>
              <xdr:cNvPr id="75784" name="Check Box 8" hidden="1">
                <a:extLst>
                  <a:ext uri="{63B3BB69-23CF-44E3-9099-C40C66FF867C}">
                    <a14:compatExt spid="_x0000_s75784"/>
                  </a:ext>
                  <a:ext uri="{FF2B5EF4-FFF2-40B4-BE49-F238E27FC236}">
                    <a16:creationId xmlns:a16="http://schemas.microsoft.com/office/drawing/2014/main" id="{00000000-0008-0000-2900-000008280100}"/>
                  </a:ext>
                </a:extLst>
              </xdr:cNvPr>
              <xdr:cNvSpPr/>
            </xdr:nvSpPr>
            <xdr:spPr bwMode="auto">
              <a:xfrm>
                <a:off x="2759330" y="18908221"/>
                <a:ext cx="509430" cy="3753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a:t>
                </a:r>
              </a:p>
            </xdr:txBody>
          </xdr:sp>
        </mc:Choice>
        <mc:Fallback/>
      </mc:AlternateContent>
      <mc:AlternateContent xmlns:mc="http://schemas.openxmlformats.org/markup-compatibility/2006">
        <mc:Choice xmlns:a14="http://schemas.microsoft.com/office/drawing/2010/main" Requires="a14">
          <xdr:sp macro="" textlink="">
            <xdr:nvSpPr>
              <xdr:cNvPr id="75785" name="Check Box 9" hidden="1">
                <a:extLst>
                  <a:ext uri="{63B3BB69-23CF-44E3-9099-C40C66FF867C}">
                    <a14:compatExt spid="_x0000_s75785"/>
                  </a:ext>
                  <a:ext uri="{FF2B5EF4-FFF2-40B4-BE49-F238E27FC236}">
                    <a16:creationId xmlns:a16="http://schemas.microsoft.com/office/drawing/2014/main" id="{00000000-0008-0000-2900-000009280100}"/>
                  </a:ext>
                </a:extLst>
              </xdr:cNvPr>
              <xdr:cNvSpPr/>
            </xdr:nvSpPr>
            <xdr:spPr bwMode="auto">
              <a:xfrm>
                <a:off x="3197479" y="18929045"/>
                <a:ext cx="465943" cy="343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a:t>
                </a:r>
              </a:p>
            </xdr:txBody>
          </xdr:sp>
        </mc:Choice>
        <mc:Fallback/>
      </mc:AlternateContent>
      <mc:AlternateContent xmlns:mc="http://schemas.openxmlformats.org/markup-compatibility/2006">
        <mc:Choice xmlns:a14="http://schemas.microsoft.com/office/drawing/2010/main" Requires="a14">
          <xdr:sp macro="" textlink="">
            <xdr:nvSpPr>
              <xdr:cNvPr id="75786" name="Check Box 10" hidden="1">
                <a:extLst>
                  <a:ext uri="{63B3BB69-23CF-44E3-9099-C40C66FF867C}">
                    <a14:compatExt spid="_x0000_s75786"/>
                  </a:ext>
                  <a:ext uri="{FF2B5EF4-FFF2-40B4-BE49-F238E27FC236}">
                    <a16:creationId xmlns:a16="http://schemas.microsoft.com/office/drawing/2014/main" id="{00000000-0008-0000-2900-00000A280100}"/>
                  </a:ext>
                </a:extLst>
              </xdr:cNvPr>
              <xdr:cNvSpPr/>
            </xdr:nvSpPr>
            <xdr:spPr bwMode="auto">
              <a:xfrm>
                <a:off x="3647320" y="18912937"/>
                <a:ext cx="419738" cy="3755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a:t>
                </a:r>
              </a:p>
            </xdr:txBody>
          </xdr:sp>
        </mc:Choice>
        <mc:Fallback/>
      </mc:AlternateContent>
      <mc:AlternateContent xmlns:mc="http://schemas.openxmlformats.org/markup-compatibility/2006">
        <mc:Choice xmlns:a14="http://schemas.microsoft.com/office/drawing/2010/main" Requires="a14">
          <xdr:sp macro="" textlink="">
            <xdr:nvSpPr>
              <xdr:cNvPr id="75787" name="Check Box 11" hidden="1">
                <a:extLst>
                  <a:ext uri="{63B3BB69-23CF-44E3-9099-C40C66FF867C}">
                    <a14:compatExt spid="_x0000_s75787"/>
                  </a:ext>
                  <a:ext uri="{FF2B5EF4-FFF2-40B4-BE49-F238E27FC236}">
                    <a16:creationId xmlns:a16="http://schemas.microsoft.com/office/drawing/2014/main" id="{00000000-0008-0000-2900-00000B280100}"/>
                  </a:ext>
                </a:extLst>
              </xdr:cNvPr>
              <xdr:cNvSpPr/>
            </xdr:nvSpPr>
            <xdr:spPr bwMode="auto">
              <a:xfrm>
                <a:off x="4101236" y="18905985"/>
                <a:ext cx="452768" cy="4002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a:t>
                </a:r>
              </a:p>
            </xdr:txBody>
          </xdr:sp>
        </mc:Choice>
        <mc:Fallback/>
      </mc:AlternateContent>
      <mc:AlternateContent xmlns:mc="http://schemas.openxmlformats.org/markup-compatibility/2006">
        <mc:Choice xmlns:a14="http://schemas.microsoft.com/office/drawing/2010/main" Requires="a14">
          <xdr:sp macro="" textlink="">
            <xdr:nvSpPr>
              <xdr:cNvPr id="75788" name="Check Box 12" hidden="1">
                <a:extLst>
                  <a:ext uri="{63B3BB69-23CF-44E3-9099-C40C66FF867C}">
                    <a14:compatExt spid="_x0000_s75788"/>
                  </a:ext>
                  <a:ext uri="{FF2B5EF4-FFF2-40B4-BE49-F238E27FC236}">
                    <a16:creationId xmlns:a16="http://schemas.microsoft.com/office/drawing/2014/main" id="{00000000-0008-0000-2900-00000C280100}"/>
                  </a:ext>
                </a:extLst>
              </xdr:cNvPr>
              <xdr:cNvSpPr/>
            </xdr:nvSpPr>
            <xdr:spPr bwMode="auto">
              <a:xfrm>
                <a:off x="4584928" y="18918459"/>
                <a:ext cx="489661" cy="3896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a:t>
                </a:r>
              </a:p>
            </xdr:txBody>
          </xdr:sp>
        </mc:Choice>
        <mc:Fallback/>
      </mc:AlternateContent>
      <xdr:sp macro="" textlink="">
        <xdr:nvSpPr>
          <xdr:cNvPr id="4" name="正方形/長方形 3">
            <a:extLst>
              <a:ext uri="{FF2B5EF4-FFF2-40B4-BE49-F238E27FC236}">
                <a16:creationId xmlns:a16="http://schemas.microsoft.com/office/drawing/2014/main" id="{00000000-0008-0000-1F00-000004000000}"/>
              </a:ext>
            </a:extLst>
          </xdr:cNvPr>
          <xdr:cNvSpPr/>
        </xdr:nvSpPr>
        <xdr:spPr>
          <a:xfrm>
            <a:off x="2509187" y="18649473"/>
            <a:ext cx="4744753" cy="6163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1F00-000005000000}"/>
              </a:ext>
            </a:extLst>
          </xdr:cNvPr>
          <xdr:cNvSpPr/>
        </xdr:nvSpPr>
        <xdr:spPr>
          <a:xfrm>
            <a:off x="2921455" y="18690258"/>
            <a:ext cx="4123307" cy="3621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aseline="0">
                <a:solidFill>
                  <a:sysClr val="windowText" lastClr="000000"/>
                </a:solidFill>
                <a:latin typeface="ＭＳ Ｐ明朝" panose="02020600040205080304" pitchFamily="18" charset="-128"/>
                <a:ea typeface="ＭＳ Ｐ明朝" panose="02020600040205080304" pitchFamily="18" charset="-128"/>
              </a:rPr>
              <a:t> １．達成できなかった</a:t>
            </a:r>
            <a:r>
              <a:rPr kumimoji="1" lang="ja-JP" altLang="en-US" sz="1050">
                <a:solidFill>
                  <a:sysClr val="windowText" lastClr="000000"/>
                </a:solidFill>
                <a:latin typeface="ＭＳ Ｐ明朝" panose="02020600040205080304" pitchFamily="18" charset="-128"/>
                <a:ea typeface="ＭＳ Ｐ明朝" panose="02020600040205080304" pitchFamily="18" charset="-128"/>
              </a:rPr>
              <a:t>  ⇔   ⇔   ⇔　  ⇔　１</a:t>
            </a:r>
            <a:r>
              <a:rPr kumimoji="1" lang="en-US" altLang="ja-JP" sz="1050">
                <a:solidFill>
                  <a:sysClr val="windowText" lastClr="000000"/>
                </a:solidFill>
                <a:latin typeface="ＭＳ Ｐ明朝" panose="02020600040205080304" pitchFamily="18" charset="-128"/>
                <a:ea typeface="ＭＳ Ｐ明朝" panose="02020600040205080304" pitchFamily="18" charset="-128"/>
              </a:rPr>
              <a:t>0</a:t>
            </a:r>
            <a:r>
              <a:rPr kumimoji="1" lang="ja-JP" altLang="en-US" sz="1050">
                <a:solidFill>
                  <a:sysClr val="windowText" lastClr="000000"/>
                </a:solidFill>
                <a:latin typeface="ＭＳ Ｐ明朝" panose="02020600040205080304" pitchFamily="18" charset="-128"/>
                <a:ea typeface="ＭＳ Ｐ明朝" panose="02020600040205080304" pitchFamily="18" charset="-128"/>
              </a:rPr>
              <a:t>．完全に達成できた</a:t>
            </a:r>
          </a:p>
        </xdr:txBody>
      </xdr:sp>
      <mc:AlternateContent xmlns:mc="http://schemas.openxmlformats.org/markup-compatibility/2006">
        <mc:Choice xmlns:a14="http://schemas.microsoft.com/office/drawing/2010/main" Requires="a14">
          <xdr:sp macro="" textlink="">
            <xdr:nvSpPr>
              <xdr:cNvPr id="75817" name="Check Box 41" hidden="1">
                <a:extLst>
                  <a:ext uri="{63B3BB69-23CF-44E3-9099-C40C66FF867C}">
                    <a14:compatExt spid="_x0000_s75817"/>
                  </a:ext>
                  <a:ext uri="{FF2B5EF4-FFF2-40B4-BE49-F238E27FC236}">
                    <a16:creationId xmlns:a16="http://schemas.microsoft.com/office/drawing/2014/main" id="{00000000-0008-0000-2900-000029280100}"/>
                  </a:ext>
                </a:extLst>
              </xdr:cNvPr>
              <xdr:cNvSpPr/>
            </xdr:nvSpPr>
            <xdr:spPr bwMode="auto">
              <a:xfrm>
                <a:off x="5008175" y="18924850"/>
                <a:ext cx="503251" cy="3683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6</a:t>
                </a:r>
              </a:p>
            </xdr:txBody>
          </xdr:sp>
        </mc:Choice>
        <mc:Fallback/>
      </mc:AlternateContent>
      <mc:AlternateContent xmlns:mc="http://schemas.openxmlformats.org/markup-compatibility/2006">
        <mc:Choice xmlns:a14="http://schemas.microsoft.com/office/drawing/2010/main" Requires="a14">
          <xdr:sp macro="" textlink="">
            <xdr:nvSpPr>
              <xdr:cNvPr id="75818" name="Check Box 42" hidden="1">
                <a:extLst>
                  <a:ext uri="{63B3BB69-23CF-44E3-9099-C40C66FF867C}">
                    <a14:compatExt spid="_x0000_s75818"/>
                  </a:ext>
                  <a:ext uri="{FF2B5EF4-FFF2-40B4-BE49-F238E27FC236}">
                    <a16:creationId xmlns:a16="http://schemas.microsoft.com/office/drawing/2014/main" id="{00000000-0008-0000-2900-00002A280100}"/>
                  </a:ext>
                </a:extLst>
              </xdr:cNvPr>
              <xdr:cNvSpPr/>
            </xdr:nvSpPr>
            <xdr:spPr bwMode="auto">
              <a:xfrm>
                <a:off x="5444298" y="18942169"/>
                <a:ext cx="461736" cy="3392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7</a:t>
                </a:r>
              </a:p>
            </xdr:txBody>
          </xdr:sp>
        </mc:Choice>
        <mc:Fallback/>
      </mc:AlternateContent>
      <mc:AlternateContent xmlns:mc="http://schemas.openxmlformats.org/markup-compatibility/2006">
        <mc:Choice xmlns:a14="http://schemas.microsoft.com/office/drawing/2010/main" Requires="a14">
          <xdr:sp macro="" textlink="">
            <xdr:nvSpPr>
              <xdr:cNvPr id="75819" name="Check Box 43" hidden="1">
                <a:extLst>
                  <a:ext uri="{63B3BB69-23CF-44E3-9099-C40C66FF867C}">
                    <a14:compatExt spid="_x0000_s75819"/>
                  </a:ext>
                  <a:ext uri="{FF2B5EF4-FFF2-40B4-BE49-F238E27FC236}">
                    <a16:creationId xmlns:a16="http://schemas.microsoft.com/office/drawing/2014/main" id="{00000000-0008-0000-2900-00002B280100}"/>
                  </a:ext>
                </a:extLst>
              </xdr:cNvPr>
              <xdr:cNvSpPr/>
            </xdr:nvSpPr>
            <xdr:spPr bwMode="auto">
              <a:xfrm>
                <a:off x="5893333" y="18924772"/>
                <a:ext cx="422515" cy="370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a:t>
                </a:r>
              </a:p>
            </xdr:txBody>
          </xdr:sp>
        </mc:Choice>
        <mc:Fallback/>
      </mc:AlternateContent>
      <mc:AlternateContent xmlns:mc="http://schemas.openxmlformats.org/markup-compatibility/2006">
        <mc:Choice xmlns:a14="http://schemas.microsoft.com/office/drawing/2010/main" Requires="a14">
          <xdr:sp macro="" textlink="">
            <xdr:nvSpPr>
              <xdr:cNvPr id="75820" name="Check Box 44" hidden="1">
                <a:extLst>
                  <a:ext uri="{63B3BB69-23CF-44E3-9099-C40C66FF867C}">
                    <a14:compatExt spid="_x0000_s75820"/>
                  </a:ext>
                  <a:ext uri="{FF2B5EF4-FFF2-40B4-BE49-F238E27FC236}">
                    <a16:creationId xmlns:a16="http://schemas.microsoft.com/office/drawing/2014/main" id="{00000000-0008-0000-2900-00002C280100}"/>
                  </a:ext>
                </a:extLst>
              </xdr:cNvPr>
              <xdr:cNvSpPr/>
            </xdr:nvSpPr>
            <xdr:spPr bwMode="auto">
              <a:xfrm>
                <a:off x="6326341" y="18918586"/>
                <a:ext cx="454053" cy="4001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9</a:t>
                </a:r>
              </a:p>
            </xdr:txBody>
          </xdr:sp>
        </mc:Choice>
        <mc:Fallback/>
      </mc:AlternateContent>
      <mc:AlternateContent xmlns:mc="http://schemas.openxmlformats.org/markup-compatibility/2006">
        <mc:Choice xmlns:a14="http://schemas.microsoft.com/office/drawing/2010/main" Requires="a14">
          <xdr:sp macro="" textlink="">
            <xdr:nvSpPr>
              <xdr:cNvPr id="75821" name="Check Box 45" hidden="1">
                <a:extLst>
                  <a:ext uri="{63B3BB69-23CF-44E3-9099-C40C66FF867C}">
                    <a14:compatExt spid="_x0000_s75821"/>
                  </a:ext>
                  <a:ext uri="{FF2B5EF4-FFF2-40B4-BE49-F238E27FC236}">
                    <a16:creationId xmlns:a16="http://schemas.microsoft.com/office/drawing/2014/main" id="{00000000-0008-0000-2900-00002D280100}"/>
                  </a:ext>
                </a:extLst>
              </xdr:cNvPr>
              <xdr:cNvSpPr/>
            </xdr:nvSpPr>
            <xdr:spPr bwMode="auto">
              <a:xfrm>
                <a:off x="6717440" y="18935824"/>
                <a:ext cx="489430" cy="3828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a:t>
                </a:r>
              </a:p>
            </xdr:txBody>
          </xdr:sp>
        </mc:Choice>
        <mc:Fallback/>
      </mc:AlternateContent>
    </xdr:grpSp>
    <xdr:clientData/>
  </xdr:twoCellAnchor>
  <xdr:twoCellAnchor>
    <xdr:from>
      <xdr:col>8</xdr:col>
      <xdr:colOff>51364</xdr:colOff>
      <xdr:row>96</xdr:row>
      <xdr:rowOff>90890</xdr:rowOff>
    </xdr:from>
    <xdr:to>
      <xdr:col>19</xdr:col>
      <xdr:colOff>414057</xdr:colOff>
      <xdr:row>98</xdr:row>
      <xdr:rowOff>50396</xdr:rowOff>
    </xdr:to>
    <xdr:grpSp>
      <xdr:nvGrpSpPr>
        <xdr:cNvPr id="17" name="グループ化 16">
          <a:extLst>
            <a:ext uri="{FF2B5EF4-FFF2-40B4-BE49-F238E27FC236}">
              <a16:creationId xmlns:a16="http://schemas.microsoft.com/office/drawing/2014/main" id="{00000000-0008-0000-1F00-000011000000}"/>
            </a:ext>
          </a:extLst>
        </xdr:cNvPr>
        <xdr:cNvGrpSpPr/>
      </xdr:nvGrpSpPr>
      <xdr:grpSpPr>
        <a:xfrm>
          <a:off x="2553264" y="20525190"/>
          <a:ext cx="4756893" cy="670706"/>
          <a:chOff x="2509187" y="18649512"/>
          <a:chExt cx="4744754" cy="669212"/>
        </a:xfrm>
      </xdr:grpSpPr>
      <mc:AlternateContent xmlns:mc="http://schemas.openxmlformats.org/markup-compatibility/2006">
        <mc:Choice xmlns:a14="http://schemas.microsoft.com/office/drawing/2010/main" Requires="a14">
          <xdr:sp macro="" textlink="">
            <xdr:nvSpPr>
              <xdr:cNvPr id="75822" name="Check Box 46" hidden="1">
                <a:extLst>
                  <a:ext uri="{63B3BB69-23CF-44E3-9099-C40C66FF867C}">
                    <a14:compatExt spid="_x0000_s75822"/>
                  </a:ext>
                  <a:ext uri="{FF2B5EF4-FFF2-40B4-BE49-F238E27FC236}">
                    <a16:creationId xmlns:a16="http://schemas.microsoft.com/office/drawing/2014/main" id="{00000000-0008-0000-2900-00002E280100}"/>
                  </a:ext>
                </a:extLst>
              </xdr:cNvPr>
              <xdr:cNvSpPr/>
            </xdr:nvSpPr>
            <xdr:spPr bwMode="auto">
              <a:xfrm>
                <a:off x="2759330" y="18908272"/>
                <a:ext cx="509430" cy="3753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a:t>
                </a:r>
              </a:p>
            </xdr:txBody>
          </xdr:sp>
        </mc:Choice>
        <mc:Fallback/>
      </mc:AlternateContent>
      <mc:AlternateContent xmlns:mc="http://schemas.openxmlformats.org/markup-compatibility/2006">
        <mc:Choice xmlns:a14="http://schemas.microsoft.com/office/drawing/2010/main" Requires="a14">
          <xdr:sp macro="" textlink="">
            <xdr:nvSpPr>
              <xdr:cNvPr id="75823" name="Check Box 47" hidden="1">
                <a:extLst>
                  <a:ext uri="{63B3BB69-23CF-44E3-9099-C40C66FF867C}">
                    <a14:compatExt spid="_x0000_s75823"/>
                  </a:ext>
                  <a:ext uri="{FF2B5EF4-FFF2-40B4-BE49-F238E27FC236}">
                    <a16:creationId xmlns:a16="http://schemas.microsoft.com/office/drawing/2014/main" id="{00000000-0008-0000-2900-00002F280100}"/>
                  </a:ext>
                </a:extLst>
              </xdr:cNvPr>
              <xdr:cNvSpPr/>
            </xdr:nvSpPr>
            <xdr:spPr bwMode="auto">
              <a:xfrm>
                <a:off x="3197479" y="18929097"/>
                <a:ext cx="465943" cy="343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a:t>
                </a:r>
              </a:p>
            </xdr:txBody>
          </xdr:sp>
        </mc:Choice>
        <mc:Fallback/>
      </mc:AlternateContent>
      <mc:AlternateContent xmlns:mc="http://schemas.openxmlformats.org/markup-compatibility/2006">
        <mc:Choice xmlns:a14="http://schemas.microsoft.com/office/drawing/2010/main" Requires="a14">
          <xdr:sp macro="" textlink="">
            <xdr:nvSpPr>
              <xdr:cNvPr id="75824" name="Check Box 48" hidden="1">
                <a:extLst>
                  <a:ext uri="{63B3BB69-23CF-44E3-9099-C40C66FF867C}">
                    <a14:compatExt spid="_x0000_s75824"/>
                  </a:ext>
                  <a:ext uri="{FF2B5EF4-FFF2-40B4-BE49-F238E27FC236}">
                    <a16:creationId xmlns:a16="http://schemas.microsoft.com/office/drawing/2014/main" id="{00000000-0008-0000-2900-000030280100}"/>
                  </a:ext>
                </a:extLst>
              </xdr:cNvPr>
              <xdr:cNvSpPr/>
            </xdr:nvSpPr>
            <xdr:spPr bwMode="auto">
              <a:xfrm>
                <a:off x="3647320" y="18912989"/>
                <a:ext cx="419738" cy="375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a:t>
                </a:r>
              </a:p>
            </xdr:txBody>
          </xdr:sp>
        </mc:Choice>
        <mc:Fallback/>
      </mc:AlternateContent>
      <mc:AlternateContent xmlns:mc="http://schemas.openxmlformats.org/markup-compatibility/2006">
        <mc:Choice xmlns:a14="http://schemas.microsoft.com/office/drawing/2010/main" Requires="a14">
          <xdr:sp macro="" textlink="">
            <xdr:nvSpPr>
              <xdr:cNvPr id="75825" name="Check Box 49" hidden="1">
                <a:extLst>
                  <a:ext uri="{63B3BB69-23CF-44E3-9099-C40C66FF867C}">
                    <a14:compatExt spid="_x0000_s75825"/>
                  </a:ext>
                  <a:ext uri="{FF2B5EF4-FFF2-40B4-BE49-F238E27FC236}">
                    <a16:creationId xmlns:a16="http://schemas.microsoft.com/office/drawing/2014/main" id="{00000000-0008-0000-2900-000031280100}"/>
                  </a:ext>
                </a:extLst>
              </xdr:cNvPr>
              <xdr:cNvSpPr/>
            </xdr:nvSpPr>
            <xdr:spPr bwMode="auto">
              <a:xfrm>
                <a:off x="4101236" y="18906037"/>
                <a:ext cx="452768" cy="4002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a:t>
                </a:r>
              </a:p>
            </xdr:txBody>
          </xdr:sp>
        </mc:Choice>
        <mc:Fallback/>
      </mc:AlternateContent>
      <mc:AlternateContent xmlns:mc="http://schemas.openxmlformats.org/markup-compatibility/2006">
        <mc:Choice xmlns:a14="http://schemas.microsoft.com/office/drawing/2010/main" Requires="a14">
          <xdr:sp macro="" textlink="">
            <xdr:nvSpPr>
              <xdr:cNvPr id="75826" name="Check Box 50" hidden="1">
                <a:extLst>
                  <a:ext uri="{63B3BB69-23CF-44E3-9099-C40C66FF867C}">
                    <a14:compatExt spid="_x0000_s75826"/>
                  </a:ext>
                  <a:ext uri="{FF2B5EF4-FFF2-40B4-BE49-F238E27FC236}">
                    <a16:creationId xmlns:a16="http://schemas.microsoft.com/office/drawing/2014/main" id="{00000000-0008-0000-2900-000032280100}"/>
                  </a:ext>
                </a:extLst>
              </xdr:cNvPr>
              <xdr:cNvSpPr/>
            </xdr:nvSpPr>
            <xdr:spPr bwMode="auto">
              <a:xfrm>
                <a:off x="4584929" y="18918511"/>
                <a:ext cx="489662" cy="3896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a:t>
                </a:r>
              </a:p>
            </xdr:txBody>
          </xdr:sp>
        </mc:Choice>
        <mc:Fallback/>
      </mc:AlternateContent>
      <xdr:sp macro="" textlink="">
        <xdr:nvSpPr>
          <xdr:cNvPr id="18" name="正方形/長方形 17">
            <a:extLst>
              <a:ext uri="{FF2B5EF4-FFF2-40B4-BE49-F238E27FC236}">
                <a16:creationId xmlns:a16="http://schemas.microsoft.com/office/drawing/2014/main" id="{00000000-0008-0000-1F00-000012000000}"/>
              </a:ext>
            </a:extLst>
          </xdr:cNvPr>
          <xdr:cNvSpPr/>
        </xdr:nvSpPr>
        <xdr:spPr>
          <a:xfrm>
            <a:off x="2509187" y="18649512"/>
            <a:ext cx="4744754" cy="61639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1F00-000013000000}"/>
              </a:ext>
            </a:extLst>
          </xdr:cNvPr>
          <xdr:cNvSpPr/>
        </xdr:nvSpPr>
        <xdr:spPr>
          <a:xfrm>
            <a:off x="2921456" y="18690286"/>
            <a:ext cx="3722033" cy="3621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aseline="0">
                <a:solidFill>
                  <a:sysClr val="windowText" lastClr="000000"/>
                </a:solidFill>
                <a:latin typeface="ＭＳ Ｐ明朝" panose="02020600040205080304" pitchFamily="18" charset="-128"/>
                <a:ea typeface="ＭＳ Ｐ明朝" panose="02020600040205080304" pitchFamily="18" charset="-128"/>
              </a:rPr>
              <a:t> １．適切ではなかった</a:t>
            </a:r>
            <a:r>
              <a:rPr kumimoji="1" lang="ja-JP" altLang="en-US" sz="1050">
                <a:solidFill>
                  <a:sysClr val="windowText" lastClr="000000"/>
                </a:solidFill>
                <a:latin typeface="ＭＳ Ｐ明朝" panose="02020600040205080304" pitchFamily="18" charset="-128"/>
                <a:ea typeface="ＭＳ Ｐ明朝" panose="02020600040205080304" pitchFamily="18" charset="-128"/>
              </a:rPr>
              <a:t>  ⇔   ⇔   ⇔　  ⇔　１</a:t>
            </a:r>
            <a:r>
              <a:rPr kumimoji="1" lang="en-US" altLang="ja-JP" sz="1050">
                <a:solidFill>
                  <a:sysClr val="windowText" lastClr="000000"/>
                </a:solidFill>
                <a:latin typeface="ＭＳ Ｐ明朝" panose="02020600040205080304" pitchFamily="18" charset="-128"/>
                <a:ea typeface="ＭＳ Ｐ明朝" panose="02020600040205080304" pitchFamily="18" charset="-128"/>
              </a:rPr>
              <a:t>0</a:t>
            </a:r>
            <a:r>
              <a:rPr kumimoji="1" lang="ja-JP" altLang="en-US" sz="1050">
                <a:solidFill>
                  <a:sysClr val="windowText" lastClr="000000"/>
                </a:solidFill>
                <a:latin typeface="ＭＳ Ｐ明朝" panose="02020600040205080304" pitchFamily="18" charset="-128"/>
                <a:ea typeface="ＭＳ Ｐ明朝" panose="02020600040205080304" pitchFamily="18" charset="-128"/>
              </a:rPr>
              <a:t>．とても適切だった</a:t>
            </a:r>
          </a:p>
        </xdr:txBody>
      </xdr:sp>
      <mc:AlternateContent xmlns:mc="http://schemas.openxmlformats.org/markup-compatibility/2006">
        <mc:Choice xmlns:a14="http://schemas.microsoft.com/office/drawing/2010/main" Requires="a14">
          <xdr:sp macro="" textlink="">
            <xdr:nvSpPr>
              <xdr:cNvPr id="75827" name="Check Box 51" hidden="1">
                <a:extLst>
                  <a:ext uri="{63B3BB69-23CF-44E3-9099-C40C66FF867C}">
                    <a14:compatExt spid="_x0000_s75827"/>
                  </a:ext>
                  <a:ext uri="{FF2B5EF4-FFF2-40B4-BE49-F238E27FC236}">
                    <a16:creationId xmlns:a16="http://schemas.microsoft.com/office/drawing/2014/main" id="{00000000-0008-0000-2900-000033280100}"/>
                  </a:ext>
                </a:extLst>
              </xdr:cNvPr>
              <xdr:cNvSpPr/>
            </xdr:nvSpPr>
            <xdr:spPr bwMode="auto">
              <a:xfrm>
                <a:off x="5008176" y="18924879"/>
                <a:ext cx="503251" cy="3683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6</a:t>
                </a:r>
              </a:p>
            </xdr:txBody>
          </xdr:sp>
        </mc:Choice>
        <mc:Fallback/>
      </mc:AlternateContent>
      <mc:AlternateContent xmlns:mc="http://schemas.openxmlformats.org/markup-compatibility/2006">
        <mc:Choice xmlns:a14="http://schemas.microsoft.com/office/drawing/2010/main" Requires="a14">
          <xdr:sp macro="" textlink="">
            <xdr:nvSpPr>
              <xdr:cNvPr id="75828" name="Check Box 52" hidden="1">
                <a:extLst>
                  <a:ext uri="{63B3BB69-23CF-44E3-9099-C40C66FF867C}">
                    <a14:compatExt spid="_x0000_s75828"/>
                  </a:ext>
                  <a:ext uri="{FF2B5EF4-FFF2-40B4-BE49-F238E27FC236}">
                    <a16:creationId xmlns:a16="http://schemas.microsoft.com/office/drawing/2014/main" id="{00000000-0008-0000-2900-000034280100}"/>
                  </a:ext>
                </a:extLst>
              </xdr:cNvPr>
              <xdr:cNvSpPr/>
            </xdr:nvSpPr>
            <xdr:spPr bwMode="auto">
              <a:xfrm>
                <a:off x="5444298" y="18942197"/>
                <a:ext cx="461736" cy="339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7</a:t>
                </a:r>
              </a:p>
            </xdr:txBody>
          </xdr:sp>
        </mc:Choice>
        <mc:Fallback/>
      </mc:AlternateContent>
      <mc:AlternateContent xmlns:mc="http://schemas.openxmlformats.org/markup-compatibility/2006">
        <mc:Choice xmlns:a14="http://schemas.microsoft.com/office/drawing/2010/main" Requires="a14">
          <xdr:sp macro="" textlink="">
            <xdr:nvSpPr>
              <xdr:cNvPr id="75829" name="Check Box 53" hidden="1">
                <a:extLst>
                  <a:ext uri="{63B3BB69-23CF-44E3-9099-C40C66FF867C}">
                    <a14:compatExt spid="_x0000_s75829"/>
                  </a:ext>
                  <a:ext uri="{FF2B5EF4-FFF2-40B4-BE49-F238E27FC236}">
                    <a16:creationId xmlns:a16="http://schemas.microsoft.com/office/drawing/2014/main" id="{00000000-0008-0000-2900-000035280100}"/>
                  </a:ext>
                </a:extLst>
              </xdr:cNvPr>
              <xdr:cNvSpPr/>
            </xdr:nvSpPr>
            <xdr:spPr bwMode="auto">
              <a:xfrm>
                <a:off x="5893334" y="18924800"/>
                <a:ext cx="422515" cy="3701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a:t>
                </a:r>
              </a:p>
            </xdr:txBody>
          </xdr:sp>
        </mc:Choice>
        <mc:Fallback/>
      </mc:AlternateContent>
      <mc:AlternateContent xmlns:mc="http://schemas.openxmlformats.org/markup-compatibility/2006">
        <mc:Choice xmlns:a14="http://schemas.microsoft.com/office/drawing/2010/main" Requires="a14">
          <xdr:sp macro="" textlink="">
            <xdr:nvSpPr>
              <xdr:cNvPr id="75830" name="Check Box 54" hidden="1">
                <a:extLst>
                  <a:ext uri="{63B3BB69-23CF-44E3-9099-C40C66FF867C}">
                    <a14:compatExt spid="_x0000_s75830"/>
                  </a:ext>
                  <a:ext uri="{FF2B5EF4-FFF2-40B4-BE49-F238E27FC236}">
                    <a16:creationId xmlns:a16="http://schemas.microsoft.com/office/drawing/2014/main" id="{00000000-0008-0000-2900-000036280100}"/>
                  </a:ext>
                </a:extLst>
              </xdr:cNvPr>
              <xdr:cNvSpPr/>
            </xdr:nvSpPr>
            <xdr:spPr bwMode="auto">
              <a:xfrm>
                <a:off x="6326339" y="18918609"/>
                <a:ext cx="454053" cy="400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9</a:t>
                </a:r>
              </a:p>
            </xdr:txBody>
          </xdr:sp>
        </mc:Choice>
        <mc:Fallback/>
      </mc:AlternateContent>
      <mc:AlternateContent xmlns:mc="http://schemas.openxmlformats.org/markup-compatibility/2006">
        <mc:Choice xmlns:a14="http://schemas.microsoft.com/office/drawing/2010/main" Requires="a14">
          <xdr:sp macro="" textlink="">
            <xdr:nvSpPr>
              <xdr:cNvPr id="75831" name="Check Box 55" hidden="1">
                <a:extLst>
                  <a:ext uri="{63B3BB69-23CF-44E3-9099-C40C66FF867C}">
                    <a14:compatExt spid="_x0000_s75831"/>
                  </a:ext>
                  <a:ext uri="{FF2B5EF4-FFF2-40B4-BE49-F238E27FC236}">
                    <a16:creationId xmlns:a16="http://schemas.microsoft.com/office/drawing/2014/main" id="{00000000-0008-0000-2900-000037280100}"/>
                  </a:ext>
                </a:extLst>
              </xdr:cNvPr>
              <xdr:cNvSpPr/>
            </xdr:nvSpPr>
            <xdr:spPr bwMode="auto">
              <a:xfrm>
                <a:off x="6717440" y="18935844"/>
                <a:ext cx="489430" cy="3828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a:t>
                </a:r>
              </a:p>
            </xdr:txBody>
          </xdr:sp>
        </mc:Choice>
        <mc:Fallback/>
      </mc:AlternateContent>
    </xdr:grpSp>
    <xdr:clientData/>
  </xdr:twoCellAnchor>
  <xdr:twoCellAnchor>
    <xdr:from>
      <xdr:col>8</xdr:col>
      <xdr:colOff>50244</xdr:colOff>
      <xdr:row>100</xdr:row>
      <xdr:rowOff>195105</xdr:rowOff>
    </xdr:from>
    <xdr:to>
      <xdr:col>19</xdr:col>
      <xdr:colOff>412937</xdr:colOff>
      <xdr:row>103</xdr:row>
      <xdr:rowOff>50023</xdr:rowOff>
    </xdr:to>
    <xdr:grpSp>
      <xdr:nvGrpSpPr>
        <xdr:cNvPr id="20" name="グループ化 19">
          <a:extLst>
            <a:ext uri="{FF2B5EF4-FFF2-40B4-BE49-F238E27FC236}">
              <a16:creationId xmlns:a16="http://schemas.microsoft.com/office/drawing/2014/main" id="{00000000-0008-0000-1F00-000014000000}"/>
            </a:ext>
          </a:extLst>
        </xdr:cNvPr>
        <xdr:cNvGrpSpPr/>
      </xdr:nvGrpSpPr>
      <xdr:grpSpPr>
        <a:xfrm>
          <a:off x="2552144" y="21848605"/>
          <a:ext cx="4756893" cy="667718"/>
          <a:chOff x="2509187" y="18649512"/>
          <a:chExt cx="4744754" cy="669212"/>
        </a:xfrm>
      </xdr:grpSpPr>
      <mc:AlternateContent xmlns:mc="http://schemas.openxmlformats.org/markup-compatibility/2006">
        <mc:Choice xmlns:a14="http://schemas.microsoft.com/office/drawing/2010/main" Requires="a14">
          <xdr:sp macro="" textlink="">
            <xdr:nvSpPr>
              <xdr:cNvPr id="75832" name="Check Box 56" hidden="1">
                <a:extLst>
                  <a:ext uri="{63B3BB69-23CF-44E3-9099-C40C66FF867C}">
                    <a14:compatExt spid="_x0000_s75832"/>
                  </a:ext>
                  <a:ext uri="{FF2B5EF4-FFF2-40B4-BE49-F238E27FC236}">
                    <a16:creationId xmlns:a16="http://schemas.microsoft.com/office/drawing/2014/main" id="{00000000-0008-0000-2900-000038280100}"/>
                  </a:ext>
                </a:extLst>
              </xdr:cNvPr>
              <xdr:cNvSpPr/>
            </xdr:nvSpPr>
            <xdr:spPr bwMode="auto">
              <a:xfrm>
                <a:off x="2759330" y="18908272"/>
                <a:ext cx="509430" cy="3753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a:t>
                </a:r>
              </a:p>
            </xdr:txBody>
          </xdr:sp>
        </mc:Choice>
        <mc:Fallback/>
      </mc:AlternateContent>
      <mc:AlternateContent xmlns:mc="http://schemas.openxmlformats.org/markup-compatibility/2006">
        <mc:Choice xmlns:a14="http://schemas.microsoft.com/office/drawing/2010/main" Requires="a14">
          <xdr:sp macro="" textlink="">
            <xdr:nvSpPr>
              <xdr:cNvPr id="75833" name="Check Box 57" hidden="1">
                <a:extLst>
                  <a:ext uri="{63B3BB69-23CF-44E3-9099-C40C66FF867C}">
                    <a14:compatExt spid="_x0000_s75833"/>
                  </a:ext>
                  <a:ext uri="{FF2B5EF4-FFF2-40B4-BE49-F238E27FC236}">
                    <a16:creationId xmlns:a16="http://schemas.microsoft.com/office/drawing/2014/main" id="{00000000-0008-0000-2900-000039280100}"/>
                  </a:ext>
                </a:extLst>
              </xdr:cNvPr>
              <xdr:cNvSpPr/>
            </xdr:nvSpPr>
            <xdr:spPr bwMode="auto">
              <a:xfrm>
                <a:off x="3197479" y="18929097"/>
                <a:ext cx="465943" cy="343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a:t>
                </a:r>
              </a:p>
            </xdr:txBody>
          </xdr:sp>
        </mc:Choice>
        <mc:Fallback/>
      </mc:AlternateContent>
      <mc:AlternateContent xmlns:mc="http://schemas.openxmlformats.org/markup-compatibility/2006">
        <mc:Choice xmlns:a14="http://schemas.microsoft.com/office/drawing/2010/main" Requires="a14">
          <xdr:sp macro="" textlink="">
            <xdr:nvSpPr>
              <xdr:cNvPr id="75834" name="Check Box 58" hidden="1">
                <a:extLst>
                  <a:ext uri="{63B3BB69-23CF-44E3-9099-C40C66FF867C}">
                    <a14:compatExt spid="_x0000_s75834"/>
                  </a:ext>
                  <a:ext uri="{FF2B5EF4-FFF2-40B4-BE49-F238E27FC236}">
                    <a16:creationId xmlns:a16="http://schemas.microsoft.com/office/drawing/2014/main" id="{00000000-0008-0000-2900-00003A280100}"/>
                  </a:ext>
                </a:extLst>
              </xdr:cNvPr>
              <xdr:cNvSpPr/>
            </xdr:nvSpPr>
            <xdr:spPr bwMode="auto">
              <a:xfrm>
                <a:off x="3647320" y="18912989"/>
                <a:ext cx="419738" cy="375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a:t>
                </a:r>
              </a:p>
            </xdr:txBody>
          </xdr:sp>
        </mc:Choice>
        <mc:Fallback/>
      </mc:AlternateContent>
      <mc:AlternateContent xmlns:mc="http://schemas.openxmlformats.org/markup-compatibility/2006">
        <mc:Choice xmlns:a14="http://schemas.microsoft.com/office/drawing/2010/main" Requires="a14">
          <xdr:sp macro="" textlink="">
            <xdr:nvSpPr>
              <xdr:cNvPr id="75835" name="Check Box 59" hidden="1">
                <a:extLst>
                  <a:ext uri="{63B3BB69-23CF-44E3-9099-C40C66FF867C}">
                    <a14:compatExt spid="_x0000_s75835"/>
                  </a:ext>
                  <a:ext uri="{FF2B5EF4-FFF2-40B4-BE49-F238E27FC236}">
                    <a16:creationId xmlns:a16="http://schemas.microsoft.com/office/drawing/2014/main" id="{00000000-0008-0000-2900-00003B280100}"/>
                  </a:ext>
                </a:extLst>
              </xdr:cNvPr>
              <xdr:cNvSpPr/>
            </xdr:nvSpPr>
            <xdr:spPr bwMode="auto">
              <a:xfrm>
                <a:off x="4101236" y="18906037"/>
                <a:ext cx="452768" cy="4002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a:t>
                </a:r>
              </a:p>
            </xdr:txBody>
          </xdr:sp>
        </mc:Choice>
        <mc:Fallback/>
      </mc:AlternateContent>
      <mc:AlternateContent xmlns:mc="http://schemas.openxmlformats.org/markup-compatibility/2006">
        <mc:Choice xmlns:a14="http://schemas.microsoft.com/office/drawing/2010/main" Requires="a14">
          <xdr:sp macro="" textlink="">
            <xdr:nvSpPr>
              <xdr:cNvPr id="75836" name="Check Box 60" hidden="1">
                <a:extLst>
                  <a:ext uri="{63B3BB69-23CF-44E3-9099-C40C66FF867C}">
                    <a14:compatExt spid="_x0000_s75836"/>
                  </a:ext>
                  <a:ext uri="{FF2B5EF4-FFF2-40B4-BE49-F238E27FC236}">
                    <a16:creationId xmlns:a16="http://schemas.microsoft.com/office/drawing/2014/main" id="{00000000-0008-0000-2900-00003C280100}"/>
                  </a:ext>
                </a:extLst>
              </xdr:cNvPr>
              <xdr:cNvSpPr/>
            </xdr:nvSpPr>
            <xdr:spPr bwMode="auto">
              <a:xfrm>
                <a:off x="4584929" y="18918511"/>
                <a:ext cx="489662" cy="3896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a:t>
                </a:r>
              </a:p>
            </xdr:txBody>
          </xdr:sp>
        </mc:Choice>
        <mc:Fallback/>
      </mc:AlternateContent>
      <xdr:sp macro="" textlink="">
        <xdr:nvSpPr>
          <xdr:cNvPr id="21" name="正方形/長方形 20">
            <a:extLst>
              <a:ext uri="{FF2B5EF4-FFF2-40B4-BE49-F238E27FC236}">
                <a16:creationId xmlns:a16="http://schemas.microsoft.com/office/drawing/2014/main" id="{00000000-0008-0000-1F00-000015000000}"/>
              </a:ext>
            </a:extLst>
          </xdr:cNvPr>
          <xdr:cNvSpPr/>
        </xdr:nvSpPr>
        <xdr:spPr>
          <a:xfrm>
            <a:off x="2509187" y="18649512"/>
            <a:ext cx="4744754" cy="61639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00000000-0008-0000-1F00-000016000000}"/>
              </a:ext>
            </a:extLst>
          </xdr:cNvPr>
          <xdr:cNvSpPr/>
        </xdr:nvSpPr>
        <xdr:spPr>
          <a:xfrm>
            <a:off x="2720786" y="18690286"/>
            <a:ext cx="4519707" cy="3621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aseline="0">
                <a:solidFill>
                  <a:sysClr val="windowText" lastClr="000000"/>
                </a:solidFill>
                <a:latin typeface="ＭＳ Ｐ明朝" panose="02020600040205080304" pitchFamily="18" charset="-128"/>
                <a:ea typeface="ＭＳ Ｐ明朝" panose="02020600040205080304" pitchFamily="18" charset="-128"/>
              </a:rPr>
              <a:t> １．得られなかった</a:t>
            </a:r>
            <a:r>
              <a:rPr kumimoji="1" lang="ja-JP" altLang="en-US" sz="1050">
                <a:solidFill>
                  <a:sysClr val="windowText" lastClr="000000"/>
                </a:solidFill>
                <a:latin typeface="ＭＳ Ｐ明朝" panose="02020600040205080304" pitchFamily="18" charset="-128"/>
                <a:ea typeface="ＭＳ Ｐ明朝" panose="02020600040205080304" pitchFamily="18" charset="-128"/>
              </a:rPr>
              <a:t>⇔   ⇔   ⇔　  ⇔　１</a:t>
            </a:r>
            <a:r>
              <a:rPr kumimoji="1" lang="en-US" altLang="ja-JP" sz="1050">
                <a:solidFill>
                  <a:sysClr val="windowText" lastClr="000000"/>
                </a:solidFill>
                <a:latin typeface="ＭＳ Ｐ明朝" panose="02020600040205080304" pitchFamily="18" charset="-128"/>
                <a:ea typeface="ＭＳ Ｐ明朝" panose="02020600040205080304" pitchFamily="18" charset="-128"/>
              </a:rPr>
              <a:t>0</a:t>
            </a:r>
            <a:r>
              <a:rPr kumimoji="1" lang="ja-JP" altLang="en-US" sz="1050">
                <a:solidFill>
                  <a:sysClr val="windowText" lastClr="000000"/>
                </a:solidFill>
                <a:latin typeface="ＭＳ Ｐ明朝" panose="02020600040205080304" pitchFamily="18" charset="-128"/>
                <a:ea typeface="ＭＳ Ｐ明朝" panose="02020600040205080304" pitchFamily="18" charset="-128"/>
              </a:rPr>
              <a:t>．十分な満足・理解を得られた</a:t>
            </a:r>
          </a:p>
        </xdr:txBody>
      </xdr:sp>
      <mc:AlternateContent xmlns:mc="http://schemas.openxmlformats.org/markup-compatibility/2006">
        <mc:Choice xmlns:a14="http://schemas.microsoft.com/office/drawing/2010/main" Requires="a14">
          <xdr:sp macro="" textlink="">
            <xdr:nvSpPr>
              <xdr:cNvPr id="75837" name="Check Box 61" hidden="1">
                <a:extLst>
                  <a:ext uri="{63B3BB69-23CF-44E3-9099-C40C66FF867C}">
                    <a14:compatExt spid="_x0000_s75837"/>
                  </a:ext>
                  <a:ext uri="{FF2B5EF4-FFF2-40B4-BE49-F238E27FC236}">
                    <a16:creationId xmlns:a16="http://schemas.microsoft.com/office/drawing/2014/main" id="{00000000-0008-0000-2900-00003D280100}"/>
                  </a:ext>
                </a:extLst>
              </xdr:cNvPr>
              <xdr:cNvSpPr/>
            </xdr:nvSpPr>
            <xdr:spPr bwMode="auto">
              <a:xfrm>
                <a:off x="5008176" y="18924878"/>
                <a:ext cx="503251" cy="3683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6</a:t>
                </a:r>
              </a:p>
            </xdr:txBody>
          </xdr:sp>
        </mc:Choice>
        <mc:Fallback/>
      </mc:AlternateContent>
      <mc:AlternateContent xmlns:mc="http://schemas.openxmlformats.org/markup-compatibility/2006">
        <mc:Choice xmlns:a14="http://schemas.microsoft.com/office/drawing/2010/main" Requires="a14">
          <xdr:sp macro="" textlink="">
            <xdr:nvSpPr>
              <xdr:cNvPr id="75838" name="Check Box 62" hidden="1">
                <a:extLst>
                  <a:ext uri="{63B3BB69-23CF-44E3-9099-C40C66FF867C}">
                    <a14:compatExt spid="_x0000_s75838"/>
                  </a:ext>
                  <a:ext uri="{FF2B5EF4-FFF2-40B4-BE49-F238E27FC236}">
                    <a16:creationId xmlns:a16="http://schemas.microsoft.com/office/drawing/2014/main" id="{00000000-0008-0000-2900-00003E280100}"/>
                  </a:ext>
                </a:extLst>
              </xdr:cNvPr>
              <xdr:cNvSpPr/>
            </xdr:nvSpPr>
            <xdr:spPr bwMode="auto">
              <a:xfrm>
                <a:off x="5444298" y="18942197"/>
                <a:ext cx="461736" cy="339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7</a:t>
                </a:r>
              </a:p>
            </xdr:txBody>
          </xdr:sp>
        </mc:Choice>
        <mc:Fallback/>
      </mc:AlternateContent>
      <mc:AlternateContent xmlns:mc="http://schemas.openxmlformats.org/markup-compatibility/2006">
        <mc:Choice xmlns:a14="http://schemas.microsoft.com/office/drawing/2010/main" Requires="a14">
          <xdr:sp macro="" textlink="">
            <xdr:nvSpPr>
              <xdr:cNvPr id="75839" name="Check Box 63" hidden="1">
                <a:extLst>
                  <a:ext uri="{63B3BB69-23CF-44E3-9099-C40C66FF867C}">
                    <a14:compatExt spid="_x0000_s75839"/>
                  </a:ext>
                  <a:ext uri="{FF2B5EF4-FFF2-40B4-BE49-F238E27FC236}">
                    <a16:creationId xmlns:a16="http://schemas.microsoft.com/office/drawing/2014/main" id="{00000000-0008-0000-2900-00003F280100}"/>
                  </a:ext>
                </a:extLst>
              </xdr:cNvPr>
              <xdr:cNvSpPr/>
            </xdr:nvSpPr>
            <xdr:spPr bwMode="auto">
              <a:xfrm>
                <a:off x="5893334" y="18924800"/>
                <a:ext cx="422515" cy="3701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a:t>
                </a:r>
              </a:p>
            </xdr:txBody>
          </xdr:sp>
        </mc:Choice>
        <mc:Fallback/>
      </mc:AlternateContent>
      <mc:AlternateContent xmlns:mc="http://schemas.openxmlformats.org/markup-compatibility/2006">
        <mc:Choice xmlns:a14="http://schemas.microsoft.com/office/drawing/2010/main" Requires="a14">
          <xdr:sp macro="" textlink="">
            <xdr:nvSpPr>
              <xdr:cNvPr id="75840" name="Check Box 64" hidden="1">
                <a:extLst>
                  <a:ext uri="{63B3BB69-23CF-44E3-9099-C40C66FF867C}">
                    <a14:compatExt spid="_x0000_s75840"/>
                  </a:ext>
                  <a:ext uri="{FF2B5EF4-FFF2-40B4-BE49-F238E27FC236}">
                    <a16:creationId xmlns:a16="http://schemas.microsoft.com/office/drawing/2014/main" id="{00000000-0008-0000-2900-000040280100}"/>
                  </a:ext>
                </a:extLst>
              </xdr:cNvPr>
              <xdr:cNvSpPr/>
            </xdr:nvSpPr>
            <xdr:spPr bwMode="auto">
              <a:xfrm>
                <a:off x="6326339" y="18918609"/>
                <a:ext cx="454053" cy="400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9</a:t>
                </a:r>
              </a:p>
            </xdr:txBody>
          </xdr:sp>
        </mc:Choice>
        <mc:Fallback/>
      </mc:AlternateContent>
      <mc:AlternateContent xmlns:mc="http://schemas.openxmlformats.org/markup-compatibility/2006">
        <mc:Choice xmlns:a14="http://schemas.microsoft.com/office/drawing/2010/main" Requires="a14">
          <xdr:sp macro="" textlink="">
            <xdr:nvSpPr>
              <xdr:cNvPr id="75841" name="Check Box 65" hidden="1">
                <a:extLst>
                  <a:ext uri="{63B3BB69-23CF-44E3-9099-C40C66FF867C}">
                    <a14:compatExt spid="_x0000_s75841"/>
                  </a:ext>
                  <a:ext uri="{FF2B5EF4-FFF2-40B4-BE49-F238E27FC236}">
                    <a16:creationId xmlns:a16="http://schemas.microsoft.com/office/drawing/2014/main" id="{00000000-0008-0000-2900-000041280100}"/>
                  </a:ext>
                </a:extLst>
              </xdr:cNvPr>
              <xdr:cNvSpPr/>
            </xdr:nvSpPr>
            <xdr:spPr bwMode="auto">
              <a:xfrm>
                <a:off x="6717440" y="18935844"/>
                <a:ext cx="489430" cy="3828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a:t>
                </a:r>
              </a:p>
            </xdr:txBody>
          </xdr:sp>
        </mc:Choice>
        <mc:Fallback/>
      </mc:AlternateContent>
    </xdr:grpSp>
    <xdr:clientData/>
  </xdr:twoCellAnchor>
  <xdr:twoCellAnchor>
    <xdr:from>
      <xdr:col>8</xdr:col>
      <xdr:colOff>72656</xdr:colOff>
      <xdr:row>107</xdr:row>
      <xdr:rowOff>85287</xdr:rowOff>
    </xdr:from>
    <xdr:to>
      <xdr:col>19</xdr:col>
      <xdr:colOff>409762</xdr:colOff>
      <xdr:row>109</xdr:row>
      <xdr:rowOff>52264</xdr:rowOff>
    </xdr:to>
    <xdr:grpSp>
      <xdr:nvGrpSpPr>
        <xdr:cNvPr id="23" name="グループ化 22">
          <a:extLst>
            <a:ext uri="{FF2B5EF4-FFF2-40B4-BE49-F238E27FC236}">
              <a16:creationId xmlns:a16="http://schemas.microsoft.com/office/drawing/2014/main" id="{00000000-0008-0000-1F00-000017000000}"/>
            </a:ext>
          </a:extLst>
        </xdr:cNvPr>
        <xdr:cNvGrpSpPr/>
      </xdr:nvGrpSpPr>
      <xdr:grpSpPr>
        <a:xfrm>
          <a:off x="2574556" y="23491387"/>
          <a:ext cx="4731306" cy="665477"/>
          <a:chOff x="2509187" y="18649512"/>
          <a:chExt cx="4744754" cy="669212"/>
        </a:xfrm>
      </xdr:grpSpPr>
      <mc:AlternateContent xmlns:mc="http://schemas.openxmlformats.org/markup-compatibility/2006">
        <mc:Choice xmlns:a14="http://schemas.microsoft.com/office/drawing/2010/main" Requires="a14">
          <xdr:sp macro="" textlink="">
            <xdr:nvSpPr>
              <xdr:cNvPr id="75842" name="Check Box 66" hidden="1">
                <a:extLst>
                  <a:ext uri="{63B3BB69-23CF-44E3-9099-C40C66FF867C}">
                    <a14:compatExt spid="_x0000_s75842"/>
                  </a:ext>
                  <a:ext uri="{FF2B5EF4-FFF2-40B4-BE49-F238E27FC236}">
                    <a16:creationId xmlns:a16="http://schemas.microsoft.com/office/drawing/2014/main" id="{00000000-0008-0000-2900-000042280100}"/>
                  </a:ext>
                </a:extLst>
              </xdr:cNvPr>
              <xdr:cNvSpPr/>
            </xdr:nvSpPr>
            <xdr:spPr bwMode="auto">
              <a:xfrm>
                <a:off x="2759330" y="18908272"/>
                <a:ext cx="509431" cy="3753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a:t>
                </a:r>
              </a:p>
            </xdr:txBody>
          </xdr:sp>
        </mc:Choice>
        <mc:Fallback/>
      </mc:AlternateContent>
      <mc:AlternateContent xmlns:mc="http://schemas.openxmlformats.org/markup-compatibility/2006">
        <mc:Choice xmlns:a14="http://schemas.microsoft.com/office/drawing/2010/main" Requires="a14">
          <xdr:sp macro="" textlink="">
            <xdr:nvSpPr>
              <xdr:cNvPr id="75843" name="Check Box 67" hidden="1">
                <a:extLst>
                  <a:ext uri="{63B3BB69-23CF-44E3-9099-C40C66FF867C}">
                    <a14:compatExt spid="_x0000_s75843"/>
                  </a:ext>
                  <a:ext uri="{FF2B5EF4-FFF2-40B4-BE49-F238E27FC236}">
                    <a16:creationId xmlns:a16="http://schemas.microsoft.com/office/drawing/2014/main" id="{00000000-0008-0000-2900-000043280100}"/>
                  </a:ext>
                </a:extLst>
              </xdr:cNvPr>
              <xdr:cNvSpPr/>
            </xdr:nvSpPr>
            <xdr:spPr bwMode="auto">
              <a:xfrm>
                <a:off x="3197479" y="18929097"/>
                <a:ext cx="465943" cy="343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a:t>
                </a:r>
              </a:p>
            </xdr:txBody>
          </xdr:sp>
        </mc:Choice>
        <mc:Fallback/>
      </mc:AlternateContent>
      <mc:AlternateContent xmlns:mc="http://schemas.openxmlformats.org/markup-compatibility/2006">
        <mc:Choice xmlns:a14="http://schemas.microsoft.com/office/drawing/2010/main" Requires="a14">
          <xdr:sp macro="" textlink="">
            <xdr:nvSpPr>
              <xdr:cNvPr id="75844" name="Check Box 68" hidden="1">
                <a:extLst>
                  <a:ext uri="{63B3BB69-23CF-44E3-9099-C40C66FF867C}">
                    <a14:compatExt spid="_x0000_s75844"/>
                  </a:ext>
                  <a:ext uri="{FF2B5EF4-FFF2-40B4-BE49-F238E27FC236}">
                    <a16:creationId xmlns:a16="http://schemas.microsoft.com/office/drawing/2014/main" id="{00000000-0008-0000-2900-000044280100}"/>
                  </a:ext>
                </a:extLst>
              </xdr:cNvPr>
              <xdr:cNvSpPr/>
            </xdr:nvSpPr>
            <xdr:spPr bwMode="auto">
              <a:xfrm>
                <a:off x="3647320" y="18912989"/>
                <a:ext cx="419738" cy="375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a:t>
                </a:r>
              </a:p>
            </xdr:txBody>
          </xdr:sp>
        </mc:Choice>
        <mc:Fallback/>
      </mc:AlternateContent>
      <mc:AlternateContent xmlns:mc="http://schemas.openxmlformats.org/markup-compatibility/2006">
        <mc:Choice xmlns:a14="http://schemas.microsoft.com/office/drawing/2010/main" Requires="a14">
          <xdr:sp macro="" textlink="">
            <xdr:nvSpPr>
              <xdr:cNvPr id="75845" name="Check Box 69" hidden="1">
                <a:extLst>
                  <a:ext uri="{63B3BB69-23CF-44E3-9099-C40C66FF867C}">
                    <a14:compatExt spid="_x0000_s75845"/>
                  </a:ext>
                  <a:ext uri="{FF2B5EF4-FFF2-40B4-BE49-F238E27FC236}">
                    <a16:creationId xmlns:a16="http://schemas.microsoft.com/office/drawing/2014/main" id="{00000000-0008-0000-2900-000045280100}"/>
                  </a:ext>
                </a:extLst>
              </xdr:cNvPr>
              <xdr:cNvSpPr/>
            </xdr:nvSpPr>
            <xdr:spPr bwMode="auto">
              <a:xfrm>
                <a:off x="4101236" y="18906037"/>
                <a:ext cx="452768" cy="4002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a:t>
                </a:r>
              </a:p>
            </xdr:txBody>
          </xdr:sp>
        </mc:Choice>
        <mc:Fallback/>
      </mc:AlternateContent>
      <mc:AlternateContent xmlns:mc="http://schemas.openxmlformats.org/markup-compatibility/2006">
        <mc:Choice xmlns:a14="http://schemas.microsoft.com/office/drawing/2010/main" Requires="a14">
          <xdr:sp macro="" textlink="">
            <xdr:nvSpPr>
              <xdr:cNvPr id="75846" name="Check Box 70" hidden="1">
                <a:extLst>
                  <a:ext uri="{63B3BB69-23CF-44E3-9099-C40C66FF867C}">
                    <a14:compatExt spid="_x0000_s75846"/>
                  </a:ext>
                  <a:ext uri="{FF2B5EF4-FFF2-40B4-BE49-F238E27FC236}">
                    <a16:creationId xmlns:a16="http://schemas.microsoft.com/office/drawing/2014/main" id="{00000000-0008-0000-2900-000046280100}"/>
                  </a:ext>
                </a:extLst>
              </xdr:cNvPr>
              <xdr:cNvSpPr/>
            </xdr:nvSpPr>
            <xdr:spPr bwMode="auto">
              <a:xfrm>
                <a:off x="4584929" y="18918511"/>
                <a:ext cx="489662" cy="3896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a:t>
                </a:r>
              </a:p>
            </xdr:txBody>
          </xdr:sp>
        </mc:Choice>
        <mc:Fallback/>
      </mc:AlternateContent>
      <xdr:sp macro="" textlink="">
        <xdr:nvSpPr>
          <xdr:cNvPr id="24" name="正方形/長方形 23">
            <a:extLst>
              <a:ext uri="{FF2B5EF4-FFF2-40B4-BE49-F238E27FC236}">
                <a16:creationId xmlns:a16="http://schemas.microsoft.com/office/drawing/2014/main" id="{00000000-0008-0000-1F00-000018000000}"/>
              </a:ext>
            </a:extLst>
          </xdr:cNvPr>
          <xdr:cNvSpPr/>
        </xdr:nvSpPr>
        <xdr:spPr>
          <a:xfrm>
            <a:off x="2509187" y="18649512"/>
            <a:ext cx="4744754" cy="61639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1F00-000019000000}"/>
              </a:ext>
            </a:extLst>
          </xdr:cNvPr>
          <xdr:cNvSpPr/>
        </xdr:nvSpPr>
        <xdr:spPr>
          <a:xfrm>
            <a:off x="2964329" y="18690286"/>
            <a:ext cx="4276164" cy="3621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aseline="0">
                <a:solidFill>
                  <a:sysClr val="windowText" lastClr="000000"/>
                </a:solidFill>
                <a:latin typeface="ＭＳ Ｐ明朝" panose="02020600040205080304" pitchFamily="18" charset="-128"/>
                <a:ea typeface="ＭＳ Ｐ明朝" panose="02020600040205080304" pitchFamily="18" charset="-128"/>
              </a:rPr>
              <a:t> １．見込めない</a:t>
            </a:r>
            <a:r>
              <a:rPr kumimoji="1" lang="ja-JP" altLang="en-US" sz="1050">
                <a:solidFill>
                  <a:sysClr val="windowText" lastClr="000000"/>
                </a:solidFill>
                <a:latin typeface="ＭＳ Ｐ明朝" panose="02020600040205080304" pitchFamily="18" charset="-128"/>
                <a:ea typeface="ＭＳ Ｐ明朝" panose="02020600040205080304" pitchFamily="18" charset="-128"/>
              </a:rPr>
              <a:t>⇔   ⇔   ⇔　  ⇔　１</a:t>
            </a:r>
            <a:r>
              <a:rPr kumimoji="1" lang="en-US" altLang="ja-JP" sz="1050">
                <a:solidFill>
                  <a:sysClr val="windowText" lastClr="000000"/>
                </a:solidFill>
                <a:latin typeface="ＭＳ Ｐ明朝" panose="02020600040205080304" pitchFamily="18" charset="-128"/>
                <a:ea typeface="ＭＳ Ｐ明朝" panose="02020600040205080304" pitchFamily="18" charset="-128"/>
              </a:rPr>
              <a:t>0</a:t>
            </a:r>
            <a:r>
              <a:rPr kumimoji="1" lang="ja-JP" altLang="en-US" sz="1050">
                <a:solidFill>
                  <a:sysClr val="windowText" lastClr="000000"/>
                </a:solidFill>
                <a:latin typeface="ＭＳ Ｐ明朝" panose="02020600040205080304" pitchFamily="18" charset="-128"/>
                <a:ea typeface="ＭＳ Ｐ明朝" panose="02020600040205080304" pitchFamily="18" charset="-128"/>
              </a:rPr>
              <a:t>．十分な波及効果が見込める</a:t>
            </a:r>
          </a:p>
        </xdr:txBody>
      </xdr:sp>
      <mc:AlternateContent xmlns:mc="http://schemas.openxmlformats.org/markup-compatibility/2006">
        <mc:Choice xmlns:a14="http://schemas.microsoft.com/office/drawing/2010/main" Requires="a14">
          <xdr:sp macro="" textlink="">
            <xdr:nvSpPr>
              <xdr:cNvPr id="75847" name="Check Box 71" hidden="1">
                <a:extLst>
                  <a:ext uri="{63B3BB69-23CF-44E3-9099-C40C66FF867C}">
                    <a14:compatExt spid="_x0000_s75847"/>
                  </a:ext>
                  <a:ext uri="{FF2B5EF4-FFF2-40B4-BE49-F238E27FC236}">
                    <a16:creationId xmlns:a16="http://schemas.microsoft.com/office/drawing/2014/main" id="{00000000-0008-0000-2900-000047280100}"/>
                  </a:ext>
                </a:extLst>
              </xdr:cNvPr>
              <xdr:cNvSpPr/>
            </xdr:nvSpPr>
            <xdr:spPr bwMode="auto">
              <a:xfrm>
                <a:off x="5008176" y="18924878"/>
                <a:ext cx="503251" cy="3683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6</a:t>
                </a:r>
              </a:p>
            </xdr:txBody>
          </xdr:sp>
        </mc:Choice>
        <mc:Fallback/>
      </mc:AlternateContent>
      <mc:AlternateContent xmlns:mc="http://schemas.openxmlformats.org/markup-compatibility/2006">
        <mc:Choice xmlns:a14="http://schemas.microsoft.com/office/drawing/2010/main" Requires="a14">
          <xdr:sp macro="" textlink="">
            <xdr:nvSpPr>
              <xdr:cNvPr id="75848" name="Check Box 72" hidden="1">
                <a:extLst>
                  <a:ext uri="{63B3BB69-23CF-44E3-9099-C40C66FF867C}">
                    <a14:compatExt spid="_x0000_s75848"/>
                  </a:ext>
                  <a:ext uri="{FF2B5EF4-FFF2-40B4-BE49-F238E27FC236}">
                    <a16:creationId xmlns:a16="http://schemas.microsoft.com/office/drawing/2014/main" id="{00000000-0008-0000-2900-000048280100}"/>
                  </a:ext>
                </a:extLst>
              </xdr:cNvPr>
              <xdr:cNvSpPr/>
            </xdr:nvSpPr>
            <xdr:spPr bwMode="auto">
              <a:xfrm>
                <a:off x="5444298" y="18942197"/>
                <a:ext cx="461736" cy="339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7</a:t>
                </a:r>
              </a:p>
            </xdr:txBody>
          </xdr:sp>
        </mc:Choice>
        <mc:Fallback/>
      </mc:AlternateContent>
      <mc:AlternateContent xmlns:mc="http://schemas.openxmlformats.org/markup-compatibility/2006">
        <mc:Choice xmlns:a14="http://schemas.microsoft.com/office/drawing/2010/main" Requires="a14">
          <xdr:sp macro="" textlink="">
            <xdr:nvSpPr>
              <xdr:cNvPr id="75849" name="Check Box 73" hidden="1">
                <a:extLst>
                  <a:ext uri="{63B3BB69-23CF-44E3-9099-C40C66FF867C}">
                    <a14:compatExt spid="_x0000_s75849"/>
                  </a:ext>
                  <a:ext uri="{FF2B5EF4-FFF2-40B4-BE49-F238E27FC236}">
                    <a16:creationId xmlns:a16="http://schemas.microsoft.com/office/drawing/2014/main" id="{00000000-0008-0000-2900-000049280100}"/>
                  </a:ext>
                </a:extLst>
              </xdr:cNvPr>
              <xdr:cNvSpPr/>
            </xdr:nvSpPr>
            <xdr:spPr bwMode="auto">
              <a:xfrm>
                <a:off x="5893334" y="18924800"/>
                <a:ext cx="422515" cy="3701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a:t>
                </a:r>
              </a:p>
            </xdr:txBody>
          </xdr:sp>
        </mc:Choice>
        <mc:Fallback/>
      </mc:AlternateContent>
      <mc:AlternateContent xmlns:mc="http://schemas.openxmlformats.org/markup-compatibility/2006">
        <mc:Choice xmlns:a14="http://schemas.microsoft.com/office/drawing/2010/main" Requires="a14">
          <xdr:sp macro="" textlink="">
            <xdr:nvSpPr>
              <xdr:cNvPr id="75850" name="Check Box 74" hidden="1">
                <a:extLst>
                  <a:ext uri="{63B3BB69-23CF-44E3-9099-C40C66FF867C}">
                    <a14:compatExt spid="_x0000_s75850"/>
                  </a:ext>
                  <a:ext uri="{FF2B5EF4-FFF2-40B4-BE49-F238E27FC236}">
                    <a16:creationId xmlns:a16="http://schemas.microsoft.com/office/drawing/2014/main" id="{00000000-0008-0000-2900-00004A280100}"/>
                  </a:ext>
                </a:extLst>
              </xdr:cNvPr>
              <xdr:cNvSpPr/>
            </xdr:nvSpPr>
            <xdr:spPr bwMode="auto">
              <a:xfrm>
                <a:off x="6326339" y="18918609"/>
                <a:ext cx="454053" cy="400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9</a:t>
                </a:r>
              </a:p>
            </xdr:txBody>
          </xdr:sp>
        </mc:Choice>
        <mc:Fallback/>
      </mc:AlternateContent>
      <mc:AlternateContent xmlns:mc="http://schemas.openxmlformats.org/markup-compatibility/2006">
        <mc:Choice xmlns:a14="http://schemas.microsoft.com/office/drawing/2010/main" Requires="a14">
          <xdr:sp macro="" textlink="">
            <xdr:nvSpPr>
              <xdr:cNvPr id="75851" name="Check Box 75" hidden="1">
                <a:extLst>
                  <a:ext uri="{63B3BB69-23CF-44E3-9099-C40C66FF867C}">
                    <a14:compatExt spid="_x0000_s75851"/>
                  </a:ext>
                  <a:ext uri="{FF2B5EF4-FFF2-40B4-BE49-F238E27FC236}">
                    <a16:creationId xmlns:a16="http://schemas.microsoft.com/office/drawing/2014/main" id="{00000000-0008-0000-2900-00004B280100}"/>
                  </a:ext>
                </a:extLst>
              </xdr:cNvPr>
              <xdr:cNvSpPr/>
            </xdr:nvSpPr>
            <xdr:spPr bwMode="auto">
              <a:xfrm>
                <a:off x="6717440" y="18935844"/>
                <a:ext cx="489430" cy="3828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a:t>
                </a:r>
              </a:p>
            </xdr:txBody>
          </xdr:sp>
        </mc:Choice>
        <mc:Fallback/>
      </mc:AlternateContent>
    </xdr:grpSp>
    <xdr:clientData/>
  </xdr:twoCellAnchor>
  <xdr:twoCellAnchor>
    <xdr:from>
      <xdr:col>20</xdr:col>
      <xdr:colOff>152400</xdr:colOff>
      <xdr:row>0</xdr:row>
      <xdr:rowOff>171450</xdr:rowOff>
    </xdr:from>
    <xdr:to>
      <xdr:col>25</xdr:col>
      <xdr:colOff>328332</xdr:colOff>
      <xdr:row>10</xdr:row>
      <xdr:rowOff>104775</xdr:rowOff>
    </xdr:to>
    <xdr:sp macro="" textlink="">
      <xdr:nvSpPr>
        <xdr:cNvPr id="6" name="テキスト ボックス 5">
          <a:extLst>
            <a:ext uri="{FF2B5EF4-FFF2-40B4-BE49-F238E27FC236}">
              <a16:creationId xmlns:a16="http://schemas.microsoft.com/office/drawing/2014/main" id="{534597E0-AC75-4C6A-A7EE-C09C21AC3AEE}"/>
            </a:ext>
          </a:extLst>
        </xdr:cNvPr>
        <xdr:cNvSpPr txBox="1"/>
      </xdr:nvSpPr>
      <xdr:spPr>
        <a:xfrm>
          <a:off x="8153400" y="171450"/>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13</xdr:col>
      <xdr:colOff>200025</xdr:colOff>
      <xdr:row>22</xdr:row>
      <xdr:rowOff>276225</xdr:rowOff>
    </xdr:from>
    <xdr:to>
      <xdr:col>18</xdr:col>
      <xdr:colOff>73025</xdr:colOff>
      <xdr:row>24</xdr:row>
      <xdr:rowOff>142875</xdr:rowOff>
    </xdr:to>
    <xdr:sp macro="" textlink="">
      <xdr:nvSpPr>
        <xdr:cNvPr id="4" name="テキスト ボックス 3">
          <a:extLst>
            <a:ext uri="{FF2B5EF4-FFF2-40B4-BE49-F238E27FC236}">
              <a16:creationId xmlns:a16="http://schemas.microsoft.com/office/drawing/2014/main" id="{3EC3DE7A-CF77-4A8D-9BE9-687B0B808C54}"/>
            </a:ext>
          </a:extLst>
        </xdr:cNvPr>
        <xdr:cNvSpPr txBox="1"/>
      </xdr:nvSpPr>
      <xdr:spPr>
        <a:xfrm>
          <a:off x="8943975" y="6391275"/>
          <a:ext cx="3302000"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研修生が</a:t>
          </a:r>
          <a:r>
            <a:rPr lang="en-US" altLang="ja-JP" sz="1050" b="0" i="0" baseline="0">
              <a:solidFill>
                <a:schemeClr val="dk1"/>
              </a:solidFill>
              <a:effectLst/>
              <a:latin typeface="+mn-lt"/>
              <a:ea typeface="+mn-ea"/>
              <a:cs typeface="+mn-cs"/>
            </a:rPr>
            <a:t>21</a:t>
          </a:r>
          <a:r>
            <a:rPr lang="ja-JP" altLang="en-US" sz="1050" b="0" i="0" baseline="0">
              <a:solidFill>
                <a:schemeClr val="dk1"/>
              </a:solidFill>
              <a:effectLst/>
              <a:latin typeface="+mn-lt"/>
              <a:ea typeface="+mn-ea"/>
              <a:cs typeface="+mn-cs"/>
            </a:rPr>
            <a:t>名以上いる場合は</a:t>
          </a:r>
          <a:r>
            <a:rPr lang="en-US" altLang="ja-JP" sz="1050" b="0" i="0" baseline="0">
              <a:solidFill>
                <a:schemeClr val="dk1"/>
              </a:solidFill>
              <a:effectLst/>
              <a:latin typeface="+mn-lt"/>
              <a:ea typeface="+mn-ea"/>
              <a:cs typeface="+mn-cs"/>
            </a:rPr>
            <a:t>26</a:t>
          </a:r>
          <a:r>
            <a:rPr lang="ja-JP" altLang="en-US" sz="1050" b="0" i="0" baseline="0">
              <a:solidFill>
                <a:schemeClr val="dk1"/>
              </a:solidFill>
              <a:effectLst/>
              <a:latin typeface="+mn-lt"/>
              <a:ea typeface="+mn-ea"/>
              <a:cs typeface="+mn-cs"/>
            </a:rPr>
            <a:t>行目以降を「再表示」</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してください。</a:t>
          </a:r>
          <a:endParaRPr lang="ja-JP" altLang="ja-JP" sz="1050">
            <a:effectLst/>
          </a:endParaRPr>
        </a:p>
      </xdr:txBody>
    </xdr:sp>
    <xdr:clientData/>
  </xdr:twoCellAnchor>
  <xdr:twoCellAnchor>
    <xdr:from>
      <xdr:col>13</xdr:col>
      <xdr:colOff>142875</xdr:colOff>
      <xdr:row>0</xdr:row>
      <xdr:rowOff>104775</xdr:rowOff>
    </xdr:from>
    <xdr:to>
      <xdr:col>18</xdr:col>
      <xdr:colOff>318807</xdr:colOff>
      <xdr:row>8</xdr:row>
      <xdr:rowOff>247650</xdr:rowOff>
    </xdr:to>
    <xdr:sp macro="" textlink="">
      <xdr:nvSpPr>
        <xdr:cNvPr id="5" name="テキスト ボックス 4">
          <a:extLst>
            <a:ext uri="{FF2B5EF4-FFF2-40B4-BE49-F238E27FC236}">
              <a16:creationId xmlns:a16="http://schemas.microsoft.com/office/drawing/2014/main" id="{1839E4FA-A413-4D43-9D68-821600156E1F}"/>
            </a:ext>
          </a:extLst>
        </xdr:cNvPr>
        <xdr:cNvSpPr txBox="1"/>
      </xdr:nvSpPr>
      <xdr:spPr>
        <a:xfrm>
          <a:off x="8886825" y="104775"/>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15</xdr:col>
      <xdr:colOff>238125</xdr:colOff>
      <xdr:row>17</xdr:row>
      <xdr:rowOff>114300</xdr:rowOff>
    </xdr:from>
    <xdr:to>
      <xdr:col>19</xdr:col>
      <xdr:colOff>226919</xdr:colOff>
      <xdr:row>18</xdr:row>
      <xdr:rowOff>192740</xdr:rowOff>
    </xdr:to>
    <xdr:sp macro="" textlink="">
      <xdr:nvSpPr>
        <xdr:cNvPr id="5" name="テキスト ボックス 4">
          <a:extLst>
            <a:ext uri="{FF2B5EF4-FFF2-40B4-BE49-F238E27FC236}">
              <a16:creationId xmlns:a16="http://schemas.microsoft.com/office/drawing/2014/main" id="{A98B1C7E-561B-479A-8FC4-A5E1581BAC7E}"/>
            </a:ext>
          </a:extLst>
        </xdr:cNvPr>
        <xdr:cNvSpPr txBox="1"/>
      </xdr:nvSpPr>
      <xdr:spPr>
        <a:xfrm>
          <a:off x="9239250" y="5705475"/>
          <a:ext cx="2731994" cy="54516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050" b="0" i="0" baseline="0">
              <a:solidFill>
                <a:schemeClr val="dk1"/>
              </a:solidFill>
              <a:effectLst/>
              <a:latin typeface="+mn-lt"/>
              <a:ea typeface="+mn-ea"/>
              <a:cs typeface="+mn-cs"/>
            </a:rPr>
            <a:t>研修最終日の翌日以降の空白行は非表示にしてください。</a:t>
          </a:r>
          <a:endParaRPr kumimoji="1" lang="ja-JP" altLang="en-US" sz="1050"/>
        </a:p>
      </xdr:txBody>
    </xdr:sp>
    <xdr:clientData/>
  </xdr:twoCellAnchor>
  <xdr:twoCellAnchor>
    <xdr:from>
      <xdr:col>15</xdr:col>
      <xdr:colOff>123825</xdr:colOff>
      <xdr:row>1</xdr:row>
      <xdr:rowOff>28575</xdr:rowOff>
    </xdr:from>
    <xdr:to>
      <xdr:col>20</xdr:col>
      <xdr:colOff>299757</xdr:colOff>
      <xdr:row>9</xdr:row>
      <xdr:rowOff>349250</xdr:rowOff>
    </xdr:to>
    <xdr:sp macro="" textlink="">
      <xdr:nvSpPr>
        <xdr:cNvPr id="3" name="テキスト ボックス 2">
          <a:extLst>
            <a:ext uri="{FF2B5EF4-FFF2-40B4-BE49-F238E27FC236}">
              <a16:creationId xmlns:a16="http://schemas.microsoft.com/office/drawing/2014/main" id="{D1B75C62-B258-4517-B2C7-0305606CC44A}"/>
            </a:ext>
          </a:extLst>
        </xdr:cNvPr>
        <xdr:cNvSpPr txBox="1"/>
      </xdr:nvSpPr>
      <xdr:spPr>
        <a:xfrm>
          <a:off x="9172575" y="81492"/>
          <a:ext cx="3615515" cy="1834091"/>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23</xdr:col>
      <xdr:colOff>76200</xdr:colOff>
      <xdr:row>11</xdr:row>
      <xdr:rowOff>28575</xdr:rowOff>
    </xdr:from>
    <xdr:to>
      <xdr:col>23</xdr:col>
      <xdr:colOff>140969</xdr:colOff>
      <xdr:row>12</xdr:row>
      <xdr:rowOff>133350</xdr:rowOff>
    </xdr:to>
    <xdr:sp macro="" textlink="">
      <xdr:nvSpPr>
        <xdr:cNvPr id="2" name="左大かっこ 1">
          <a:extLst>
            <a:ext uri="{FF2B5EF4-FFF2-40B4-BE49-F238E27FC236}">
              <a16:creationId xmlns:a16="http://schemas.microsoft.com/office/drawing/2014/main" id="{00000000-0008-0000-2200-000002000000}"/>
            </a:ext>
          </a:extLst>
        </xdr:cNvPr>
        <xdr:cNvSpPr/>
      </xdr:nvSpPr>
      <xdr:spPr>
        <a:xfrm>
          <a:off x="4495800" y="17716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11</xdr:row>
      <xdr:rowOff>28575</xdr:rowOff>
    </xdr:from>
    <xdr:to>
      <xdr:col>27</xdr:col>
      <xdr:colOff>85725</xdr:colOff>
      <xdr:row>12</xdr:row>
      <xdr:rowOff>133350</xdr:rowOff>
    </xdr:to>
    <xdr:sp macro="" textlink="">
      <xdr:nvSpPr>
        <xdr:cNvPr id="3" name="左大かっこ 2">
          <a:extLst>
            <a:ext uri="{FF2B5EF4-FFF2-40B4-BE49-F238E27FC236}">
              <a16:creationId xmlns:a16="http://schemas.microsoft.com/office/drawing/2014/main" id="{00000000-0008-0000-2200-000003000000}"/>
            </a:ext>
          </a:extLst>
        </xdr:cNvPr>
        <xdr:cNvSpPr/>
      </xdr:nvSpPr>
      <xdr:spPr>
        <a:xfrm flipH="1">
          <a:off x="5162550" y="17716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18</xdr:row>
      <xdr:rowOff>28575</xdr:rowOff>
    </xdr:from>
    <xdr:to>
      <xdr:col>23</xdr:col>
      <xdr:colOff>140969</xdr:colOff>
      <xdr:row>19</xdr:row>
      <xdr:rowOff>133350</xdr:rowOff>
    </xdr:to>
    <xdr:sp macro="" textlink="">
      <xdr:nvSpPr>
        <xdr:cNvPr id="4" name="左大かっこ 3">
          <a:extLst>
            <a:ext uri="{FF2B5EF4-FFF2-40B4-BE49-F238E27FC236}">
              <a16:creationId xmlns:a16="http://schemas.microsoft.com/office/drawing/2014/main" id="{00000000-0008-0000-2200-000004000000}"/>
            </a:ext>
          </a:extLst>
        </xdr:cNvPr>
        <xdr:cNvSpPr/>
      </xdr:nvSpPr>
      <xdr:spPr>
        <a:xfrm>
          <a:off x="4495800" y="28575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18</xdr:row>
      <xdr:rowOff>28575</xdr:rowOff>
    </xdr:from>
    <xdr:to>
      <xdr:col>27</xdr:col>
      <xdr:colOff>85725</xdr:colOff>
      <xdr:row>19</xdr:row>
      <xdr:rowOff>133350</xdr:rowOff>
    </xdr:to>
    <xdr:sp macro="" textlink="">
      <xdr:nvSpPr>
        <xdr:cNvPr id="5" name="左大かっこ 4">
          <a:extLst>
            <a:ext uri="{FF2B5EF4-FFF2-40B4-BE49-F238E27FC236}">
              <a16:creationId xmlns:a16="http://schemas.microsoft.com/office/drawing/2014/main" id="{00000000-0008-0000-2200-000005000000}"/>
            </a:ext>
          </a:extLst>
        </xdr:cNvPr>
        <xdr:cNvSpPr/>
      </xdr:nvSpPr>
      <xdr:spPr>
        <a:xfrm flipH="1">
          <a:off x="5162550" y="28575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25</xdr:row>
      <xdr:rowOff>28575</xdr:rowOff>
    </xdr:from>
    <xdr:to>
      <xdr:col>23</xdr:col>
      <xdr:colOff>140969</xdr:colOff>
      <xdr:row>26</xdr:row>
      <xdr:rowOff>133350</xdr:rowOff>
    </xdr:to>
    <xdr:sp macro="" textlink="">
      <xdr:nvSpPr>
        <xdr:cNvPr id="6" name="左大かっこ 5">
          <a:extLst>
            <a:ext uri="{FF2B5EF4-FFF2-40B4-BE49-F238E27FC236}">
              <a16:creationId xmlns:a16="http://schemas.microsoft.com/office/drawing/2014/main" id="{00000000-0008-0000-2200-000006000000}"/>
            </a:ext>
          </a:extLst>
        </xdr:cNvPr>
        <xdr:cNvSpPr/>
      </xdr:nvSpPr>
      <xdr:spPr>
        <a:xfrm>
          <a:off x="4495800" y="39433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25</xdr:row>
      <xdr:rowOff>28575</xdr:rowOff>
    </xdr:from>
    <xdr:to>
      <xdr:col>27</xdr:col>
      <xdr:colOff>85725</xdr:colOff>
      <xdr:row>26</xdr:row>
      <xdr:rowOff>133350</xdr:rowOff>
    </xdr:to>
    <xdr:sp macro="" textlink="">
      <xdr:nvSpPr>
        <xdr:cNvPr id="7" name="左大かっこ 6">
          <a:extLst>
            <a:ext uri="{FF2B5EF4-FFF2-40B4-BE49-F238E27FC236}">
              <a16:creationId xmlns:a16="http://schemas.microsoft.com/office/drawing/2014/main" id="{00000000-0008-0000-2200-000007000000}"/>
            </a:ext>
          </a:extLst>
        </xdr:cNvPr>
        <xdr:cNvSpPr/>
      </xdr:nvSpPr>
      <xdr:spPr>
        <a:xfrm flipH="1">
          <a:off x="5162550" y="39433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32</xdr:row>
      <xdr:rowOff>28575</xdr:rowOff>
    </xdr:from>
    <xdr:to>
      <xdr:col>23</xdr:col>
      <xdr:colOff>140969</xdr:colOff>
      <xdr:row>33</xdr:row>
      <xdr:rowOff>133350</xdr:rowOff>
    </xdr:to>
    <xdr:sp macro="" textlink="">
      <xdr:nvSpPr>
        <xdr:cNvPr id="8" name="左大かっこ 7">
          <a:extLst>
            <a:ext uri="{FF2B5EF4-FFF2-40B4-BE49-F238E27FC236}">
              <a16:creationId xmlns:a16="http://schemas.microsoft.com/office/drawing/2014/main" id="{00000000-0008-0000-2200-000008000000}"/>
            </a:ext>
          </a:extLst>
        </xdr:cNvPr>
        <xdr:cNvSpPr/>
      </xdr:nvSpPr>
      <xdr:spPr>
        <a:xfrm>
          <a:off x="4495800" y="50292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32</xdr:row>
      <xdr:rowOff>28575</xdr:rowOff>
    </xdr:from>
    <xdr:to>
      <xdr:col>27</xdr:col>
      <xdr:colOff>85725</xdr:colOff>
      <xdr:row>33</xdr:row>
      <xdr:rowOff>133350</xdr:rowOff>
    </xdr:to>
    <xdr:sp macro="" textlink="">
      <xdr:nvSpPr>
        <xdr:cNvPr id="9" name="左大かっこ 8">
          <a:extLst>
            <a:ext uri="{FF2B5EF4-FFF2-40B4-BE49-F238E27FC236}">
              <a16:creationId xmlns:a16="http://schemas.microsoft.com/office/drawing/2014/main" id="{00000000-0008-0000-2200-000009000000}"/>
            </a:ext>
          </a:extLst>
        </xdr:cNvPr>
        <xdr:cNvSpPr/>
      </xdr:nvSpPr>
      <xdr:spPr>
        <a:xfrm flipH="1">
          <a:off x="5162550" y="50292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39</xdr:row>
      <xdr:rowOff>28575</xdr:rowOff>
    </xdr:from>
    <xdr:to>
      <xdr:col>23</xdr:col>
      <xdr:colOff>140969</xdr:colOff>
      <xdr:row>40</xdr:row>
      <xdr:rowOff>133350</xdr:rowOff>
    </xdr:to>
    <xdr:sp macro="" textlink="">
      <xdr:nvSpPr>
        <xdr:cNvPr id="10" name="左大かっこ 9">
          <a:extLst>
            <a:ext uri="{FF2B5EF4-FFF2-40B4-BE49-F238E27FC236}">
              <a16:creationId xmlns:a16="http://schemas.microsoft.com/office/drawing/2014/main" id="{00000000-0008-0000-2200-00000A000000}"/>
            </a:ext>
          </a:extLst>
        </xdr:cNvPr>
        <xdr:cNvSpPr/>
      </xdr:nvSpPr>
      <xdr:spPr>
        <a:xfrm>
          <a:off x="4495800" y="61150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39</xdr:row>
      <xdr:rowOff>28575</xdr:rowOff>
    </xdr:from>
    <xdr:to>
      <xdr:col>27</xdr:col>
      <xdr:colOff>85725</xdr:colOff>
      <xdr:row>40</xdr:row>
      <xdr:rowOff>133350</xdr:rowOff>
    </xdr:to>
    <xdr:sp macro="" textlink="">
      <xdr:nvSpPr>
        <xdr:cNvPr id="11" name="左大かっこ 10">
          <a:extLst>
            <a:ext uri="{FF2B5EF4-FFF2-40B4-BE49-F238E27FC236}">
              <a16:creationId xmlns:a16="http://schemas.microsoft.com/office/drawing/2014/main" id="{00000000-0008-0000-2200-00000B000000}"/>
            </a:ext>
          </a:extLst>
        </xdr:cNvPr>
        <xdr:cNvSpPr/>
      </xdr:nvSpPr>
      <xdr:spPr>
        <a:xfrm flipH="1">
          <a:off x="5162550" y="61150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46</xdr:row>
      <xdr:rowOff>28575</xdr:rowOff>
    </xdr:from>
    <xdr:to>
      <xdr:col>23</xdr:col>
      <xdr:colOff>140969</xdr:colOff>
      <xdr:row>47</xdr:row>
      <xdr:rowOff>133350</xdr:rowOff>
    </xdr:to>
    <xdr:sp macro="" textlink="">
      <xdr:nvSpPr>
        <xdr:cNvPr id="12" name="左大かっこ 11">
          <a:extLst>
            <a:ext uri="{FF2B5EF4-FFF2-40B4-BE49-F238E27FC236}">
              <a16:creationId xmlns:a16="http://schemas.microsoft.com/office/drawing/2014/main" id="{00000000-0008-0000-2200-00000C000000}"/>
            </a:ext>
          </a:extLst>
        </xdr:cNvPr>
        <xdr:cNvSpPr/>
      </xdr:nvSpPr>
      <xdr:spPr>
        <a:xfrm>
          <a:off x="4495800" y="72009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46</xdr:row>
      <xdr:rowOff>28575</xdr:rowOff>
    </xdr:from>
    <xdr:to>
      <xdr:col>27</xdr:col>
      <xdr:colOff>85725</xdr:colOff>
      <xdr:row>47</xdr:row>
      <xdr:rowOff>133350</xdr:rowOff>
    </xdr:to>
    <xdr:sp macro="" textlink="">
      <xdr:nvSpPr>
        <xdr:cNvPr id="13" name="左大かっこ 12">
          <a:extLst>
            <a:ext uri="{FF2B5EF4-FFF2-40B4-BE49-F238E27FC236}">
              <a16:creationId xmlns:a16="http://schemas.microsoft.com/office/drawing/2014/main" id="{00000000-0008-0000-2200-00000D000000}"/>
            </a:ext>
          </a:extLst>
        </xdr:cNvPr>
        <xdr:cNvSpPr/>
      </xdr:nvSpPr>
      <xdr:spPr>
        <a:xfrm flipH="1">
          <a:off x="5162550" y="72009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53</xdr:row>
      <xdr:rowOff>28575</xdr:rowOff>
    </xdr:from>
    <xdr:to>
      <xdr:col>23</xdr:col>
      <xdr:colOff>140969</xdr:colOff>
      <xdr:row>54</xdr:row>
      <xdr:rowOff>133350</xdr:rowOff>
    </xdr:to>
    <xdr:sp macro="" textlink="">
      <xdr:nvSpPr>
        <xdr:cNvPr id="14" name="左大かっこ 13">
          <a:extLst>
            <a:ext uri="{FF2B5EF4-FFF2-40B4-BE49-F238E27FC236}">
              <a16:creationId xmlns:a16="http://schemas.microsoft.com/office/drawing/2014/main" id="{00000000-0008-0000-2200-00000E000000}"/>
            </a:ext>
          </a:extLst>
        </xdr:cNvPr>
        <xdr:cNvSpPr/>
      </xdr:nvSpPr>
      <xdr:spPr>
        <a:xfrm>
          <a:off x="4495800" y="82867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53</xdr:row>
      <xdr:rowOff>28575</xdr:rowOff>
    </xdr:from>
    <xdr:to>
      <xdr:col>27</xdr:col>
      <xdr:colOff>85725</xdr:colOff>
      <xdr:row>54</xdr:row>
      <xdr:rowOff>133350</xdr:rowOff>
    </xdr:to>
    <xdr:sp macro="" textlink="">
      <xdr:nvSpPr>
        <xdr:cNvPr id="15" name="左大かっこ 14">
          <a:extLst>
            <a:ext uri="{FF2B5EF4-FFF2-40B4-BE49-F238E27FC236}">
              <a16:creationId xmlns:a16="http://schemas.microsoft.com/office/drawing/2014/main" id="{00000000-0008-0000-2200-00000F000000}"/>
            </a:ext>
          </a:extLst>
        </xdr:cNvPr>
        <xdr:cNvSpPr/>
      </xdr:nvSpPr>
      <xdr:spPr>
        <a:xfrm flipH="1">
          <a:off x="5162550" y="82867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60</xdr:row>
      <xdr:rowOff>28575</xdr:rowOff>
    </xdr:from>
    <xdr:to>
      <xdr:col>23</xdr:col>
      <xdr:colOff>140969</xdr:colOff>
      <xdr:row>61</xdr:row>
      <xdr:rowOff>133350</xdr:rowOff>
    </xdr:to>
    <xdr:sp macro="" textlink="">
      <xdr:nvSpPr>
        <xdr:cNvPr id="16" name="左大かっこ 15">
          <a:extLst>
            <a:ext uri="{FF2B5EF4-FFF2-40B4-BE49-F238E27FC236}">
              <a16:creationId xmlns:a16="http://schemas.microsoft.com/office/drawing/2014/main" id="{00000000-0008-0000-2200-000010000000}"/>
            </a:ext>
          </a:extLst>
        </xdr:cNvPr>
        <xdr:cNvSpPr/>
      </xdr:nvSpPr>
      <xdr:spPr>
        <a:xfrm>
          <a:off x="4495800" y="93726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60</xdr:row>
      <xdr:rowOff>28575</xdr:rowOff>
    </xdr:from>
    <xdr:to>
      <xdr:col>27</xdr:col>
      <xdr:colOff>85725</xdr:colOff>
      <xdr:row>61</xdr:row>
      <xdr:rowOff>133350</xdr:rowOff>
    </xdr:to>
    <xdr:sp macro="" textlink="">
      <xdr:nvSpPr>
        <xdr:cNvPr id="17" name="左大かっこ 16">
          <a:extLst>
            <a:ext uri="{FF2B5EF4-FFF2-40B4-BE49-F238E27FC236}">
              <a16:creationId xmlns:a16="http://schemas.microsoft.com/office/drawing/2014/main" id="{00000000-0008-0000-2200-000011000000}"/>
            </a:ext>
          </a:extLst>
        </xdr:cNvPr>
        <xdr:cNvSpPr/>
      </xdr:nvSpPr>
      <xdr:spPr>
        <a:xfrm flipH="1">
          <a:off x="5162550" y="93726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11</xdr:row>
      <xdr:rowOff>28575</xdr:rowOff>
    </xdr:from>
    <xdr:to>
      <xdr:col>23</xdr:col>
      <xdr:colOff>140969</xdr:colOff>
      <xdr:row>12</xdr:row>
      <xdr:rowOff>133350</xdr:rowOff>
    </xdr:to>
    <xdr:sp macro="" textlink="">
      <xdr:nvSpPr>
        <xdr:cNvPr id="18" name="左大かっこ 17">
          <a:extLst>
            <a:ext uri="{FF2B5EF4-FFF2-40B4-BE49-F238E27FC236}">
              <a16:creationId xmlns:a16="http://schemas.microsoft.com/office/drawing/2014/main" id="{00000000-0008-0000-2200-000012000000}"/>
            </a:ext>
          </a:extLst>
        </xdr:cNvPr>
        <xdr:cNvSpPr/>
      </xdr:nvSpPr>
      <xdr:spPr>
        <a:xfrm>
          <a:off x="4495800" y="17716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11</xdr:row>
      <xdr:rowOff>28575</xdr:rowOff>
    </xdr:from>
    <xdr:to>
      <xdr:col>27</xdr:col>
      <xdr:colOff>85725</xdr:colOff>
      <xdr:row>12</xdr:row>
      <xdr:rowOff>133350</xdr:rowOff>
    </xdr:to>
    <xdr:sp macro="" textlink="">
      <xdr:nvSpPr>
        <xdr:cNvPr id="19" name="左大かっこ 18">
          <a:extLst>
            <a:ext uri="{FF2B5EF4-FFF2-40B4-BE49-F238E27FC236}">
              <a16:creationId xmlns:a16="http://schemas.microsoft.com/office/drawing/2014/main" id="{00000000-0008-0000-2200-000013000000}"/>
            </a:ext>
          </a:extLst>
        </xdr:cNvPr>
        <xdr:cNvSpPr/>
      </xdr:nvSpPr>
      <xdr:spPr>
        <a:xfrm flipH="1">
          <a:off x="5162550" y="17716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18</xdr:row>
      <xdr:rowOff>28575</xdr:rowOff>
    </xdr:from>
    <xdr:to>
      <xdr:col>23</xdr:col>
      <xdr:colOff>140969</xdr:colOff>
      <xdr:row>19</xdr:row>
      <xdr:rowOff>133350</xdr:rowOff>
    </xdr:to>
    <xdr:sp macro="" textlink="">
      <xdr:nvSpPr>
        <xdr:cNvPr id="20" name="左大かっこ 19">
          <a:extLst>
            <a:ext uri="{FF2B5EF4-FFF2-40B4-BE49-F238E27FC236}">
              <a16:creationId xmlns:a16="http://schemas.microsoft.com/office/drawing/2014/main" id="{00000000-0008-0000-2200-000014000000}"/>
            </a:ext>
          </a:extLst>
        </xdr:cNvPr>
        <xdr:cNvSpPr/>
      </xdr:nvSpPr>
      <xdr:spPr>
        <a:xfrm>
          <a:off x="4495800" y="28575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18</xdr:row>
      <xdr:rowOff>28575</xdr:rowOff>
    </xdr:from>
    <xdr:to>
      <xdr:col>27</xdr:col>
      <xdr:colOff>85725</xdr:colOff>
      <xdr:row>19</xdr:row>
      <xdr:rowOff>133350</xdr:rowOff>
    </xdr:to>
    <xdr:sp macro="" textlink="">
      <xdr:nvSpPr>
        <xdr:cNvPr id="21" name="左大かっこ 20">
          <a:extLst>
            <a:ext uri="{FF2B5EF4-FFF2-40B4-BE49-F238E27FC236}">
              <a16:creationId xmlns:a16="http://schemas.microsoft.com/office/drawing/2014/main" id="{00000000-0008-0000-2200-000015000000}"/>
            </a:ext>
          </a:extLst>
        </xdr:cNvPr>
        <xdr:cNvSpPr/>
      </xdr:nvSpPr>
      <xdr:spPr>
        <a:xfrm flipH="1">
          <a:off x="5162550" y="28575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25</xdr:row>
      <xdr:rowOff>28575</xdr:rowOff>
    </xdr:from>
    <xdr:to>
      <xdr:col>23</xdr:col>
      <xdr:colOff>140969</xdr:colOff>
      <xdr:row>26</xdr:row>
      <xdr:rowOff>133350</xdr:rowOff>
    </xdr:to>
    <xdr:sp macro="" textlink="">
      <xdr:nvSpPr>
        <xdr:cNvPr id="22" name="左大かっこ 21">
          <a:extLst>
            <a:ext uri="{FF2B5EF4-FFF2-40B4-BE49-F238E27FC236}">
              <a16:creationId xmlns:a16="http://schemas.microsoft.com/office/drawing/2014/main" id="{00000000-0008-0000-2200-000016000000}"/>
            </a:ext>
          </a:extLst>
        </xdr:cNvPr>
        <xdr:cNvSpPr/>
      </xdr:nvSpPr>
      <xdr:spPr>
        <a:xfrm>
          <a:off x="4495800" y="39433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25</xdr:row>
      <xdr:rowOff>28575</xdr:rowOff>
    </xdr:from>
    <xdr:to>
      <xdr:col>27</xdr:col>
      <xdr:colOff>85725</xdr:colOff>
      <xdr:row>26</xdr:row>
      <xdr:rowOff>133350</xdr:rowOff>
    </xdr:to>
    <xdr:sp macro="" textlink="">
      <xdr:nvSpPr>
        <xdr:cNvPr id="23" name="左大かっこ 22">
          <a:extLst>
            <a:ext uri="{FF2B5EF4-FFF2-40B4-BE49-F238E27FC236}">
              <a16:creationId xmlns:a16="http://schemas.microsoft.com/office/drawing/2014/main" id="{00000000-0008-0000-2200-000017000000}"/>
            </a:ext>
          </a:extLst>
        </xdr:cNvPr>
        <xdr:cNvSpPr/>
      </xdr:nvSpPr>
      <xdr:spPr>
        <a:xfrm flipH="1">
          <a:off x="5162550" y="39433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32</xdr:row>
      <xdr:rowOff>28575</xdr:rowOff>
    </xdr:from>
    <xdr:to>
      <xdr:col>23</xdr:col>
      <xdr:colOff>140969</xdr:colOff>
      <xdr:row>33</xdr:row>
      <xdr:rowOff>133350</xdr:rowOff>
    </xdr:to>
    <xdr:sp macro="" textlink="">
      <xdr:nvSpPr>
        <xdr:cNvPr id="24" name="左大かっこ 23">
          <a:extLst>
            <a:ext uri="{FF2B5EF4-FFF2-40B4-BE49-F238E27FC236}">
              <a16:creationId xmlns:a16="http://schemas.microsoft.com/office/drawing/2014/main" id="{00000000-0008-0000-2200-000018000000}"/>
            </a:ext>
          </a:extLst>
        </xdr:cNvPr>
        <xdr:cNvSpPr/>
      </xdr:nvSpPr>
      <xdr:spPr>
        <a:xfrm>
          <a:off x="4495800" y="50292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32</xdr:row>
      <xdr:rowOff>28575</xdr:rowOff>
    </xdr:from>
    <xdr:to>
      <xdr:col>27</xdr:col>
      <xdr:colOff>85725</xdr:colOff>
      <xdr:row>33</xdr:row>
      <xdr:rowOff>133350</xdr:rowOff>
    </xdr:to>
    <xdr:sp macro="" textlink="">
      <xdr:nvSpPr>
        <xdr:cNvPr id="25" name="左大かっこ 24">
          <a:extLst>
            <a:ext uri="{FF2B5EF4-FFF2-40B4-BE49-F238E27FC236}">
              <a16:creationId xmlns:a16="http://schemas.microsoft.com/office/drawing/2014/main" id="{00000000-0008-0000-2200-000019000000}"/>
            </a:ext>
          </a:extLst>
        </xdr:cNvPr>
        <xdr:cNvSpPr/>
      </xdr:nvSpPr>
      <xdr:spPr>
        <a:xfrm flipH="1">
          <a:off x="5162550" y="50292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39</xdr:row>
      <xdr:rowOff>28575</xdr:rowOff>
    </xdr:from>
    <xdr:to>
      <xdr:col>23</xdr:col>
      <xdr:colOff>140969</xdr:colOff>
      <xdr:row>40</xdr:row>
      <xdr:rowOff>133350</xdr:rowOff>
    </xdr:to>
    <xdr:sp macro="" textlink="">
      <xdr:nvSpPr>
        <xdr:cNvPr id="26" name="左大かっこ 25">
          <a:extLst>
            <a:ext uri="{FF2B5EF4-FFF2-40B4-BE49-F238E27FC236}">
              <a16:creationId xmlns:a16="http://schemas.microsoft.com/office/drawing/2014/main" id="{00000000-0008-0000-2200-00001A000000}"/>
            </a:ext>
          </a:extLst>
        </xdr:cNvPr>
        <xdr:cNvSpPr/>
      </xdr:nvSpPr>
      <xdr:spPr>
        <a:xfrm>
          <a:off x="4495800" y="61150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39</xdr:row>
      <xdr:rowOff>28575</xdr:rowOff>
    </xdr:from>
    <xdr:to>
      <xdr:col>27</xdr:col>
      <xdr:colOff>85725</xdr:colOff>
      <xdr:row>40</xdr:row>
      <xdr:rowOff>133350</xdr:rowOff>
    </xdr:to>
    <xdr:sp macro="" textlink="">
      <xdr:nvSpPr>
        <xdr:cNvPr id="27" name="左大かっこ 26">
          <a:extLst>
            <a:ext uri="{FF2B5EF4-FFF2-40B4-BE49-F238E27FC236}">
              <a16:creationId xmlns:a16="http://schemas.microsoft.com/office/drawing/2014/main" id="{00000000-0008-0000-2200-00001B000000}"/>
            </a:ext>
          </a:extLst>
        </xdr:cNvPr>
        <xdr:cNvSpPr/>
      </xdr:nvSpPr>
      <xdr:spPr>
        <a:xfrm flipH="1">
          <a:off x="5162550" y="61150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46</xdr:row>
      <xdr:rowOff>28575</xdr:rowOff>
    </xdr:from>
    <xdr:to>
      <xdr:col>23</xdr:col>
      <xdr:colOff>140969</xdr:colOff>
      <xdr:row>47</xdr:row>
      <xdr:rowOff>133350</xdr:rowOff>
    </xdr:to>
    <xdr:sp macro="" textlink="">
      <xdr:nvSpPr>
        <xdr:cNvPr id="28" name="左大かっこ 27">
          <a:extLst>
            <a:ext uri="{FF2B5EF4-FFF2-40B4-BE49-F238E27FC236}">
              <a16:creationId xmlns:a16="http://schemas.microsoft.com/office/drawing/2014/main" id="{00000000-0008-0000-2200-00001C000000}"/>
            </a:ext>
          </a:extLst>
        </xdr:cNvPr>
        <xdr:cNvSpPr/>
      </xdr:nvSpPr>
      <xdr:spPr>
        <a:xfrm>
          <a:off x="4495800" y="72009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46</xdr:row>
      <xdr:rowOff>28575</xdr:rowOff>
    </xdr:from>
    <xdr:to>
      <xdr:col>27</xdr:col>
      <xdr:colOff>85725</xdr:colOff>
      <xdr:row>47</xdr:row>
      <xdr:rowOff>133350</xdr:rowOff>
    </xdr:to>
    <xdr:sp macro="" textlink="">
      <xdr:nvSpPr>
        <xdr:cNvPr id="29" name="左大かっこ 28">
          <a:extLst>
            <a:ext uri="{FF2B5EF4-FFF2-40B4-BE49-F238E27FC236}">
              <a16:creationId xmlns:a16="http://schemas.microsoft.com/office/drawing/2014/main" id="{00000000-0008-0000-2200-00001D000000}"/>
            </a:ext>
          </a:extLst>
        </xdr:cNvPr>
        <xdr:cNvSpPr/>
      </xdr:nvSpPr>
      <xdr:spPr>
        <a:xfrm flipH="1">
          <a:off x="5162550" y="72009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53</xdr:row>
      <xdr:rowOff>28575</xdr:rowOff>
    </xdr:from>
    <xdr:to>
      <xdr:col>23</xdr:col>
      <xdr:colOff>140969</xdr:colOff>
      <xdr:row>54</xdr:row>
      <xdr:rowOff>133350</xdr:rowOff>
    </xdr:to>
    <xdr:sp macro="" textlink="">
      <xdr:nvSpPr>
        <xdr:cNvPr id="30" name="左大かっこ 29">
          <a:extLst>
            <a:ext uri="{FF2B5EF4-FFF2-40B4-BE49-F238E27FC236}">
              <a16:creationId xmlns:a16="http://schemas.microsoft.com/office/drawing/2014/main" id="{00000000-0008-0000-2200-00001E000000}"/>
            </a:ext>
          </a:extLst>
        </xdr:cNvPr>
        <xdr:cNvSpPr/>
      </xdr:nvSpPr>
      <xdr:spPr>
        <a:xfrm>
          <a:off x="4495800" y="82867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53</xdr:row>
      <xdr:rowOff>28575</xdr:rowOff>
    </xdr:from>
    <xdr:to>
      <xdr:col>27</xdr:col>
      <xdr:colOff>85725</xdr:colOff>
      <xdr:row>54</xdr:row>
      <xdr:rowOff>133350</xdr:rowOff>
    </xdr:to>
    <xdr:sp macro="" textlink="">
      <xdr:nvSpPr>
        <xdr:cNvPr id="31" name="左大かっこ 30">
          <a:extLst>
            <a:ext uri="{FF2B5EF4-FFF2-40B4-BE49-F238E27FC236}">
              <a16:creationId xmlns:a16="http://schemas.microsoft.com/office/drawing/2014/main" id="{00000000-0008-0000-2200-00001F000000}"/>
            </a:ext>
          </a:extLst>
        </xdr:cNvPr>
        <xdr:cNvSpPr/>
      </xdr:nvSpPr>
      <xdr:spPr>
        <a:xfrm flipH="1">
          <a:off x="5162550" y="82867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60</xdr:row>
      <xdr:rowOff>28575</xdr:rowOff>
    </xdr:from>
    <xdr:to>
      <xdr:col>23</xdr:col>
      <xdr:colOff>140969</xdr:colOff>
      <xdr:row>61</xdr:row>
      <xdr:rowOff>133350</xdr:rowOff>
    </xdr:to>
    <xdr:sp macro="" textlink="">
      <xdr:nvSpPr>
        <xdr:cNvPr id="32" name="左大かっこ 31">
          <a:extLst>
            <a:ext uri="{FF2B5EF4-FFF2-40B4-BE49-F238E27FC236}">
              <a16:creationId xmlns:a16="http://schemas.microsoft.com/office/drawing/2014/main" id="{00000000-0008-0000-2200-000020000000}"/>
            </a:ext>
          </a:extLst>
        </xdr:cNvPr>
        <xdr:cNvSpPr/>
      </xdr:nvSpPr>
      <xdr:spPr>
        <a:xfrm>
          <a:off x="4495800" y="93726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60</xdr:row>
      <xdr:rowOff>28575</xdr:rowOff>
    </xdr:from>
    <xdr:to>
      <xdr:col>27</xdr:col>
      <xdr:colOff>85725</xdr:colOff>
      <xdr:row>61</xdr:row>
      <xdr:rowOff>133350</xdr:rowOff>
    </xdr:to>
    <xdr:sp macro="" textlink="">
      <xdr:nvSpPr>
        <xdr:cNvPr id="33" name="左大かっこ 32">
          <a:extLst>
            <a:ext uri="{FF2B5EF4-FFF2-40B4-BE49-F238E27FC236}">
              <a16:creationId xmlns:a16="http://schemas.microsoft.com/office/drawing/2014/main" id="{00000000-0008-0000-2200-000021000000}"/>
            </a:ext>
          </a:extLst>
        </xdr:cNvPr>
        <xdr:cNvSpPr/>
      </xdr:nvSpPr>
      <xdr:spPr>
        <a:xfrm flipH="1">
          <a:off x="5162550" y="93726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18</xdr:row>
      <xdr:rowOff>28575</xdr:rowOff>
    </xdr:from>
    <xdr:to>
      <xdr:col>23</xdr:col>
      <xdr:colOff>140969</xdr:colOff>
      <xdr:row>19</xdr:row>
      <xdr:rowOff>133350</xdr:rowOff>
    </xdr:to>
    <xdr:sp macro="" textlink="">
      <xdr:nvSpPr>
        <xdr:cNvPr id="34" name="左大かっこ 33">
          <a:extLst>
            <a:ext uri="{FF2B5EF4-FFF2-40B4-BE49-F238E27FC236}">
              <a16:creationId xmlns:a16="http://schemas.microsoft.com/office/drawing/2014/main" id="{00000000-0008-0000-2200-000022000000}"/>
            </a:ext>
          </a:extLst>
        </xdr:cNvPr>
        <xdr:cNvSpPr/>
      </xdr:nvSpPr>
      <xdr:spPr>
        <a:xfrm>
          <a:off x="4500033" y="1732492"/>
          <a:ext cx="64769"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18</xdr:row>
      <xdr:rowOff>28575</xdr:rowOff>
    </xdr:from>
    <xdr:to>
      <xdr:col>27</xdr:col>
      <xdr:colOff>85725</xdr:colOff>
      <xdr:row>19</xdr:row>
      <xdr:rowOff>133350</xdr:rowOff>
    </xdr:to>
    <xdr:sp macro="" textlink="">
      <xdr:nvSpPr>
        <xdr:cNvPr id="35" name="左大かっこ 34">
          <a:extLst>
            <a:ext uri="{FF2B5EF4-FFF2-40B4-BE49-F238E27FC236}">
              <a16:creationId xmlns:a16="http://schemas.microsoft.com/office/drawing/2014/main" id="{00000000-0008-0000-2200-000023000000}"/>
            </a:ext>
          </a:extLst>
        </xdr:cNvPr>
        <xdr:cNvSpPr/>
      </xdr:nvSpPr>
      <xdr:spPr>
        <a:xfrm flipH="1">
          <a:off x="5162550" y="1732492"/>
          <a:ext cx="66675"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18</xdr:row>
      <xdr:rowOff>28575</xdr:rowOff>
    </xdr:from>
    <xdr:to>
      <xdr:col>23</xdr:col>
      <xdr:colOff>140969</xdr:colOff>
      <xdr:row>19</xdr:row>
      <xdr:rowOff>133350</xdr:rowOff>
    </xdr:to>
    <xdr:sp macro="" textlink="">
      <xdr:nvSpPr>
        <xdr:cNvPr id="36" name="左大かっこ 35">
          <a:extLst>
            <a:ext uri="{FF2B5EF4-FFF2-40B4-BE49-F238E27FC236}">
              <a16:creationId xmlns:a16="http://schemas.microsoft.com/office/drawing/2014/main" id="{00000000-0008-0000-2200-000024000000}"/>
            </a:ext>
          </a:extLst>
        </xdr:cNvPr>
        <xdr:cNvSpPr/>
      </xdr:nvSpPr>
      <xdr:spPr>
        <a:xfrm>
          <a:off x="4500033" y="1732492"/>
          <a:ext cx="64769"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18</xdr:row>
      <xdr:rowOff>28575</xdr:rowOff>
    </xdr:from>
    <xdr:to>
      <xdr:col>27</xdr:col>
      <xdr:colOff>85725</xdr:colOff>
      <xdr:row>19</xdr:row>
      <xdr:rowOff>133350</xdr:rowOff>
    </xdr:to>
    <xdr:sp macro="" textlink="">
      <xdr:nvSpPr>
        <xdr:cNvPr id="37" name="左大かっこ 36">
          <a:extLst>
            <a:ext uri="{FF2B5EF4-FFF2-40B4-BE49-F238E27FC236}">
              <a16:creationId xmlns:a16="http://schemas.microsoft.com/office/drawing/2014/main" id="{00000000-0008-0000-2200-000025000000}"/>
            </a:ext>
          </a:extLst>
        </xdr:cNvPr>
        <xdr:cNvSpPr/>
      </xdr:nvSpPr>
      <xdr:spPr>
        <a:xfrm flipH="1">
          <a:off x="5162550" y="1732492"/>
          <a:ext cx="66675"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25</xdr:row>
      <xdr:rowOff>28575</xdr:rowOff>
    </xdr:from>
    <xdr:to>
      <xdr:col>23</xdr:col>
      <xdr:colOff>140969</xdr:colOff>
      <xdr:row>26</xdr:row>
      <xdr:rowOff>133350</xdr:rowOff>
    </xdr:to>
    <xdr:sp macro="" textlink="">
      <xdr:nvSpPr>
        <xdr:cNvPr id="38" name="左大かっこ 37">
          <a:extLst>
            <a:ext uri="{FF2B5EF4-FFF2-40B4-BE49-F238E27FC236}">
              <a16:creationId xmlns:a16="http://schemas.microsoft.com/office/drawing/2014/main" id="{00000000-0008-0000-2200-000026000000}"/>
            </a:ext>
          </a:extLst>
        </xdr:cNvPr>
        <xdr:cNvSpPr/>
      </xdr:nvSpPr>
      <xdr:spPr>
        <a:xfrm>
          <a:off x="4500033" y="1732492"/>
          <a:ext cx="64769"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25</xdr:row>
      <xdr:rowOff>28575</xdr:rowOff>
    </xdr:from>
    <xdr:to>
      <xdr:col>27</xdr:col>
      <xdr:colOff>85725</xdr:colOff>
      <xdr:row>26</xdr:row>
      <xdr:rowOff>133350</xdr:rowOff>
    </xdr:to>
    <xdr:sp macro="" textlink="">
      <xdr:nvSpPr>
        <xdr:cNvPr id="39" name="左大かっこ 38">
          <a:extLst>
            <a:ext uri="{FF2B5EF4-FFF2-40B4-BE49-F238E27FC236}">
              <a16:creationId xmlns:a16="http://schemas.microsoft.com/office/drawing/2014/main" id="{00000000-0008-0000-2200-000027000000}"/>
            </a:ext>
          </a:extLst>
        </xdr:cNvPr>
        <xdr:cNvSpPr/>
      </xdr:nvSpPr>
      <xdr:spPr>
        <a:xfrm flipH="1">
          <a:off x="5162550" y="1732492"/>
          <a:ext cx="66675"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25</xdr:row>
      <xdr:rowOff>28575</xdr:rowOff>
    </xdr:from>
    <xdr:to>
      <xdr:col>23</xdr:col>
      <xdr:colOff>140969</xdr:colOff>
      <xdr:row>26</xdr:row>
      <xdr:rowOff>133350</xdr:rowOff>
    </xdr:to>
    <xdr:sp macro="" textlink="">
      <xdr:nvSpPr>
        <xdr:cNvPr id="40" name="左大かっこ 39">
          <a:extLst>
            <a:ext uri="{FF2B5EF4-FFF2-40B4-BE49-F238E27FC236}">
              <a16:creationId xmlns:a16="http://schemas.microsoft.com/office/drawing/2014/main" id="{00000000-0008-0000-2200-000028000000}"/>
            </a:ext>
          </a:extLst>
        </xdr:cNvPr>
        <xdr:cNvSpPr/>
      </xdr:nvSpPr>
      <xdr:spPr>
        <a:xfrm>
          <a:off x="4500033" y="1732492"/>
          <a:ext cx="64769"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25</xdr:row>
      <xdr:rowOff>28575</xdr:rowOff>
    </xdr:from>
    <xdr:to>
      <xdr:col>27</xdr:col>
      <xdr:colOff>85725</xdr:colOff>
      <xdr:row>26</xdr:row>
      <xdr:rowOff>133350</xdr:rowOff>
    </xdr:to>
    <xdr:sp macro="" textlink="">
      <xdr:nvSpPr>
        <xdr:cNvPr id="41" name="左大かっこ 40">
          <a:extLst>
            <a:ext uri="{FF2B5EF4-FFF2-40B4-BE49-F238E27FC236}">
              <a16:creationId xmlns:a16="http://schemas.microsoft.com/office/drawing/2014/main" id="{00000000-0008-0000-2200-000029000000}"/>
            </a:ext>
          </a:extLst>
        </xdr:cNvPr>
        <xdr:cNvSpPr/>
      </xdr:nvSpPr>
      <xdr:spPr>
        <a:xfrm flipH="1">
          <a:off x="5162550" y="1732492"/>
          <a:ext cx="66675"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32</xdr:row>
      <xdr:rowOff>28575</xdr:rowOff>
    </xdr:from>
    <xdr:to>
      <xdr:col>23</xdr:col>
      <xdr:colOff>140969</xdr:colOff>
      <xdr:row>33</xdr:row>
      <xdr:rowOff>133350</xdr:rowOff>
    </xdr:to>
    <xdr:sp macro="" textlink="">
      <xdr:nvSpPr>
        <xdr:cNvPr id="42" name="左大かっこ 41">
          <a:extLst>
            <a:ext uri="{FF2B5EF4-FFF2-40B4-BE49-F238E27FC236}">
              <a16:creationId xmlns:a16="http://schemas.microsoft.com/office/drawing/2014/main" id="{00000000-0008-0000-2200-00002A000000}"/>
            </a:ext>
          </a:extLst>
        </xdr:cNvPr>
        <xdr:cNvSpPr/>
      </xdr:nvSpPr>
      <xdr:spPr>
        <a:xfrm>
          <a:off x="4500033" y="1732492"/>
          <a:ext cx="64769"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32</xdr:row>
      <xdr:rowOff>28575</xdr:rowOff>
    </xdr:from>
    <xdr:to>
      <xdr:col>27</xdr:col>
      <xdr:colOff>85725</xdr:colOff>
      <xdr:row>33</xdr:row>
      <xdr:rowOff>133350</xdr:rowOff>
    </xdr:to>
    <xdr:sp macro="" textlink="">
      <xdr:nvSpPr>
        <xdr:cNvPr id="43" name="左大かっこ 42">
          <a:extLst>
            <a:ext uri="{FF2B5EF4-FFF2-40B4-BE49-F238E27FC236}">
              <a16:creationId xmlns:a16="http://schemas.microsoft.com/office/drawing/2014/main" id="{00000000-0008-0000-2200-00002B000000}"/>
            </a:ext>
          </a:extLst>
        </xdr:cNvPr>
        <xdr:cNvSpPr/>
      </xdr:nvSpPr>
      <xdr:spPr>
        <a:xfrm flipH="1">
          <a:off x="5162550" y="1732492"/>
          <a:ext cx="66675"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32</xdr:row>
      <xdr:rowOff>28575</xdr:rowOff>
    </xdr:from>
    <xdr:to>
      <xdr:col>23</xdr:col>
      <xdr:colOff>140969</xdr:colOff>
      <xdr:row>33</xdr:row>
      <xdr:rowOff>133350</xdr:rowOff>
    </xdr:to>
    <xdr:sp macro="" textlink="">
      <xdr:nvSpPr>
        <xdr:cNvPr id="44" name="左大かっこ 43">
          <a:extLst>
            <a:ext uri="{FF2B5EF4-FFF2-40B4-BE49-F238E27FC236}">
              <a16:creationId xmlns:a16="http://schemas.microsoft.com/office/drawing/2014/main" id="{00000000-0008-0000-2200-00002C000000}"/>
            </a:ext>
          </a:extLst>
        </xdr:cNvPr>
        <xdr:cNvSpPr/>
      </xdr:nvSpPr>
      <xdr:spPr>
        <a:xfrm>
          <a:off x="4500033" y="1732492"/>
          <a:ext cx="64769"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32</xdr:row>
      <xdr:rowOff>28575</xdr:rowOff>
    </xdr:from>
    <xdr:to>
      <xdr:col>27</xdr:col>
      <xdr:colOff>85725</xdr:colOff>
      <xdr:row>33</xdr:row>
      <xdr:rowOff>133350</xdr:rowOff>
    </xdr:to>
    <xdr:sp macro="" textlink="">
      <xdr:nvSpPr>
        <xdr:cNvPr id="45" name="左大かっこ 44">
          <a:extLst>
            <a:ext uri="{FF2B5EF4-FFF2-40B4-BE49-F238E27FC236}">
              <a16:creationId xmlns:a16="http://schemas.microsoft.com/office/drawing/2014/main" id="{00000000-0008-0000-2200-00002D000000}"/>
            </a:ext>
          </a:extLst>
        </xdr:cNvPr>
        <xdr:cNvSpPr/>
      </xdr:nvSpPr>
      <xdr:spPr>
        <a:xfrm flipH="1">
          <a:off x="5162550" y="1732492"/>
          <a:ext cx="66675"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39</xdr:row>
      <xdr:rowOff>28575</xdr:rowOff>
    </xdr:from>
    <xdr:to>
      <xdr:col>23</xdr:col>
      <xdr:colOff>140969</xdr:colOff>
      <xdr:row>40</xdr:row>
      <xdr:rowOff>133350</xdr:rowOff>
    </xdr:to>
    <xdr:sp macro="" textlink="">
      <xdr:nvSpPr>
        <xdr:cNvPr id="46" name="左大かっこ 45">
          <a:extLst>
            <a:ext uri="{FF2B5EF4-FFF2-40B4-BE49-F238E27FC236}">
              <a16:creationId xmlns:a16="http://schemas.microsoft.com/office/drawing/2014/main" id="{00000000-0008-0000-2200-00002E000000}"/>
            </a:ext>
          </a:extLst>
        </xdr:cNvPr>
        <xdr:cNvSpPr/>
      </xdr:nvSpPr>
      <xdr:spPr>
        <a:xfrm>
          <a:off x="4500033" y="1732492"/>
          <a:ext cx="64769"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39</xdr:row>
      <xdr:rowOff>28575</xdr:rowOff>
    </xdr:from>
    <xdr:to>
      <xdr:col>27</xdr:col>
      <xdr:colOff>85725</xdr:colOff>
      <xdr:row>40</xdr:row>
      <xdr:rowOff>133350</xdr:rowOff>
    </xdr:to>
    <xdr:sp macro="" textlink="">
      <xdr:nvSpPr>
        <xdr:cNvPr id="47" name="左大かっこ 46">
          <a:extLst>
            <a:ext uri="{FF2B5EF4-FFF2-40B4-BE49-F238E27FC236}">
              <a16:creationId xmlns:a16="http://schemas.microsoft.com/office/drawing/2014/main" id="{00000000-0008-0000-2200-00002F000000}"/>
            </a:ext>
          </a:extLst>
        </xdr:cNvPr>
        <xdr:cNvSpPr/>
      </xdr:nvSpPr>
      <xdr:spPr>
        <a:xfrm flipH="1">
          <a:off x="5162550" y="1732492"/>
          <a:ext cx="66675"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39</xdr:row>
      <xdr:rowOff>28575</xdr:rowOff>
    </xdr:from>
    <xdr:to>
      <xdr:col>23</xdr:col>
      <xdr:colOff>140969</xdr:colOff>
      <xdr:row>40</xdr:row>
      <xdr:rowOff>133350</xdr:rowOff>
    </xdr:to>
    <xdr:sp macro="" textlink="">
      <xdr:nvSpPr>
        <xdr:cNvPr id="48" name="左大かっこ 47">
          <a:extLst>
            <a:ext uri="{FF2B5EF4-FFF2-40B4-BE49-F238E27FC236}">
              <a16:creationId xmlns:a16="http://schemas.microsoft.com/office/drawing/2014/main" id="{00000000-0008-0000-2200-000030000000}"/>
            </a:ext>
          </a:extLst>
        </xdr:cNvPr>
        <xdr:cNvSpPr/>
      </xdr:nvSpPr>
      <xdr:spPr>
        <a:xfrm>
          <a:off x="4500033" y="1732492"/>
          <a:ext cx="64769"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39</xdr:row>
      <xdr:rowOff>28575</xdr:rowOff>
    </xdr:from>
    <xdr:to>
      <xdr:col>27</xdr:col>
      <xdr:colOff>85725</xdr:colOff>
      <xdr:row>40</xdr:row>
      <xdr:rowOff>133350</xdr:rowOff>
    </xdr:to>
    <xdr:sp macro="" textlink="">
      <xdr:nvSpPr>
        <xdr:cNvPr id="49" name="左大かっこ 48">
          <a:extLst>
            <a:ext uri="{FF2B5EF4-FFF2-40B4-BE49-F238E27FC236}">
              <a16:creationId xmlns:a16="http://schemas.microsoft.com/office/drawing/2014/main" id="{00000000-0008-0000-2200-000031000000}"/>
            </a:ext>
          </a:extLst>
        </xdr:cNvPr>
        <xdr:cNvSpPr/>
      </xdr:nvSpPr>
      <xdr:spPr>
        <a:xfrm flipH="1">
          <a:off x="5162550" y="1732492"/>
          <a:ext cx="66675"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46</xdr:row>
      <xdr:rowOff>28575</xdr:rowOff>
    </xdr:from>
    <xdr:to>
      <xdr:col>23</xdr:col>
      <xdr:colOff>140969</xdr:colOff>
      <xdr:row>47</xdr:row>
      <xdr:rowOff>133350</xdr:rowOff>
    </xdr:to>
    <xdr:sp macro="" textlink="">
      <xdr:nvSpPr>
        <xdr:cNvPr id="50" name="左大かっこ 49">
          <a:extLst>
            <a:ext uri="{FF2B5EF4-FFF2-40B4-BE49-F238E27FC236}">
              <a16:creationId xmlns:a16="http://schemas.microsoft.com/office/drawing/2014/main" id="{00000000-0008-0000-2200-000032000000}"/>
            </a:ext>
          </a:extLst>
        </xdr:cNvPr>
        <xdr:cNvSpPr/>
      </xdr:nvSpPr>
      <xdr:spPr>
        <a:xfrm>
          <a:off x="4500033" y="1732492"/>
          <a:ext cx="64769"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46</xdr:row>
      <xdr:rowOff>28575</xdr:rowOff>
    </xdr:from>
    <xdr:to>
      <xdr:col>27</xdr:col>
      <xdr:colOff>85725</xdr:colOff>
      <xdr:row>47</xdr:row>
      <xdr:rowOff>133350</xdr:rowOff>
    </xdr:to>
    <xdr:sp macro="" textlink="">
      <xdr:nvSpPr>
        <xdr:cNvPr id="51" name="左大かっこ 50">
          <a:extLst>
            <a:ext uri="{FF2B5EF4-FFF2-40B4-BE49-F238E27FC236}">
              <a16:creationId xmlns:a16="http://schemas.microsoft.com/office/drawing/2014/main" id="{00000000-0008-0000-2200-000033000000}"/>
            </a:ext>
          </a:extLst>
        </xdr:cNvPr>
        <xdr:cNvSpPr/>
      </xdr:nvSpPr>
      <xdr:spPr>
        <a:xfrm flipH="1">
          <a:off x="5162550" y="1732492"/>
          <a:ext cx="66675"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46</xdr:row>
      <xdr:rowOff>28575</xdr:rowOff>
    </xdr:from>
    <xdr:to>
      <xdr:col>23</xdr:col>
      <xdr:colOff>140969</xdr:colOff>
      <xdr:row>47</xdr:row>
      <xdr:rowOff>133350</xdr:rowOff>
    </xdr:to>
    <xdr:sp macro="" textlink="">
      <xdr:nvSpPr>
        <xdr:cNvPr id="52" name="左大かっこ 51">
          <a:extLst>
            <a:ext uri="{FF2B5EF4-FFF2-40B4-BE49-F238E27FC236}">
              <a16:creationId xmlns:a16="http://schemas.microsoft.com/office/drawing/2014/main" id="{00000000-0008-0000-2200-000034000000}"/>
            </a:ext>
          </a:extLst>
        </xdr:cNvPr>
        <xdr:cNvSpPr/>
      </xdr:nvSpPr>
      <xdr:spPr>
        <a:xfrm>
          <a:off x="4500033" y="1732492"/>
          <a:ext cx="64769"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46</xdr:row>
      <xdr:rowOff>28575</xdr:rowOff>
    </xdr:from>
    <xdr:to>
      <xdr:col>27</xdr:col>
      <xdr:colOff>85725</xdr:colOff>
      <xdr:row>47</xdr:row>
      <xdr:rowOff>133350</xdr:rowOff>
    </xdr:to>
    <xdr:sp macro="" textlink="">
      <xdr:nvSpPr>
        <xdr:cNvPr id="53" name="左大かっこ 52">
          <a:extLst>
            <a:ext uri="{FF2B5EF4-FFF2-40B4-BE49-F238E27FC236}">
              <a16:creationId xmlns:a16="http://schemas.microsoft.com/office/drawing/2014/main" id="{00000000-0008-0000-2200-000035000000}"/>
            </a:ext>
          </a:extLst>
        </xdr:cNvPr>
        <xdr:cNvSpPr/>
      </xdr:nvSpPr>
      <xdr:spPr>
        <a:xfrm flipH="1">
          <a:off x="5162550" y="1732492"/>
          <a:ext cx="66675"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53</xdr:row>
      <xdr:rowOff>28575</xdr:rowOff>
    </xdr:from>
    <xdr:to>
      <xdr:col>23</xdr:col>
      <xdr:colOff>140969</xdr:colOff>
      <xdr:row>54</xdr:row>
      <xdr:rowOff>133350</xdr:rowOff>
    </xdr:to>
    <xdr:sp macro="" textlink="">
      <xdr:nvSpPr>
        <xdr:cNvPr id="54" name="左大かっこ 53">
          <a:extLst>
            <a:ext uri="{FF2B5EF4-FFF2-40B4-BE49-F238E27FC236}">
              <a16:creationId xmlns:a16="http://schemas.microsoft.com/office/drawing/2014/main" id="{00000000-0008-0000-2200-000036000000}"/>
            </a:ext>
          </a:extLst>
        </xdr:cNvPr>
        <xdr:cNvSpPr/>
      </xdr:nvSpPr>
      <xdr:spPr>
        <a:xfrm>
          <a:off x="4500033" y="1732492"/>
          <a:ext cx="64769"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53</xdr:row>
      <xdr:rowOff>28575</xdr:rowOff>
    </xdr:from>
    <xdr:to>
      <xdr:col>27</xdr:col>
      <xdr:colOff>85725</xdr:colOff>
      <xdr:row>54</xdr:row>
      <xdr:rowOff>133350</xdr:rowOff>
    </xdr:to>
    <xdr:sp macro="" textlink="">
      <xdr:nvSpPr>
        <xdr:cNvPr id="55" name="左大かっこ 54">
          <a:extLst>
            <a:ext uri="{FF2B5EF4-FFF2-40B4-BE49-F238E27FC236}">
              <a16:creationId xmlns:a16="http://schemas.microsoft.com/office/drawing/2014/main" id="{00000000-0008-0000-2200-000037000000}"/>
            </a:ext>
          </a:extLst>
        </xdr:cNvPr>
        <xdr:cNvSpPr/>
      </xdr:nvSpPr>
      <xdr:spPr>
        <a:xfrm flipH="1">
          <a:off x="5162550" y="1732492"/>
          <a:ext cx="66675"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53</xdr:row>
      <xdr:rowOff>28575</xdr:rowOff>
    </xdr:from>
    <xdr:to>
      <xdr:col>23</xdr:col>
      <xdr:colOff>140969</xdr:colOff>
      <xdr:row>54</xdr:row>
      <xdr:rowOff>133350</xdr:rowOff>
    </xdr:to>
    <xdr:sp macro="" textlink="">
      <xdr:nvSpPr>
        <xdr:cNvPr id="56" name="左大かっこ 55">
          <a:extLst>
            <a:ext uri="{FF2B5EF4-FFF2-40B4-BE49-F238E27FC236}">
              <a16:creationId xmlns:a16="http://schemas.microsoft.com/office/drawing/2014/main" id="{00000000-0008-0000-2200-000038000000}"/>
            </a:ext>
          </a:extLst>
        </xdr:cNvPr>
        <xdr:cNvSpPr/>
      </xdr:nvSpPr>
      <xdr:spPr>
        <a:xfrm>
          <a:off x="4500033" y="1732492"/>
          <a:ext cx="64769"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53</xdr:row>
      <xdr:rowOff>28575</xdr:rowOff>
    </xdr:from>
    <xdr:to>
      <xdr:col>27</xdr:col>
      <xdr:colOff>85725</xdr:colOff>
      <xdr:row>54</xdr:row>
      <xdr:rowOff>133350</xdr:rowOff>
    </xdr:to>
    <xdr:sp macro="" textlink="">
      <xdr:nvSpPr>
        <xdr:cNvPr id="57" name="左大かっこ 56">
          <a:extLst>
            <a:ext uri="{FF2B5EF4-FFF2-40B4-BE49-F238E27FC236}">
              <a16:creationId xmlns:a16="http://schemas.microsoft.com/office/drawing/2014/main" id="{00000000-0008-0000-2200-000039000000}"/>
            </a:ext>
          </a:extLst>
        </xdr:cNvPr>
        <xdr:cNvSpPr/>
      </xdr:nvSpPr>
      <xdr:spPr>
        <a:xfrm flipH="1">
          <a:off x="5162550" y="1732492"/>
          <a:ext cx="66675"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60</xdr:row>
      <xdr:rowOff>28575</xdr:rowOff>
    </xdr:from>
    <xdr:to>
      <xdr:col>23</xdr:col>
      <xdr:colOff>140969</xdr:colOff>
      <xdr:row>61</xdr:row>
      <xdr:rowOff>133350</xdr:rowOff>
    </xdr:to>
    <xdr:sp macro="" textlink="">
      <xdr:nvSpPr>
        <xdr:cNvPr id="58" name="左大かっこ 57">
          <a:extLst>
            <a:ext uri="{FF2B5EF4-FFF2-40B4-BE49-F238E27FC236}">
              <a16:creationId xmlns:a16="http://schemas.microsoft.com/office/drawing/2014/main" id="{00000000-0008-0000-2200-00003A000000}"/>
            </a:ext>
          </a:extLst>
        </xdr:cNvPr>
        <xdr:cNvSpPr/>
      </xdr:nvSpPr>
      <xdr:spPr>
        <a:xfrm>
          <a:off x="4500033" y="1732492"/>
          <a:ext cx="64769"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60</xdr:row>
      <xdr:rowOff>28575</xdr:rowOff>
    </xdr:from>
    <xdr:to>
      <xdr:col>27</xdr:col>
      <xdr:colOff>85725</xdr:colOff>
      <xdr:row>61</xdr:row>
      <xdr:rowOff>133350</xdr:rowOff>
    </xdr:to>
    <xdr:sp macro="" textlink="">
      <xdr:nvSpPr>
        <xdr:cNvPr id="59" name="左大かっこ 58">
          <a:extLst>
            <a:ext uri="{FF2B5EF4-FFF2-40B4-BE49-F238E27FC236}">
              <a16:creationId xmlns:a16="http://schemas.microsoft.com/office/drawing/2014/main" id="{00000000-0008-0000-2200-00003B000000}"/>
            </a:ext>
          </a:extLst>
        </xdr:cNvPr>
        <xdr:cNvSpPr/>
      </xdr:nvSpPr>
      <xdr:spPr>
        <a:xfrm flipH="1">
          <a:off x="5162550" y="1732492"/>
          <a:ext cx="66675"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60</xdr:row>
      <xdr:rowOff>28575</xdr:rowOff>
    </xdr:from>
    <xdr:to>
      <xdr:col>23</xdr:col>
      <xdr:colOff>140969</xdr:colOff>
      <xdr:row>61</xdr:row>
      <xdr:rowOff>133350</xdr:rowOff>
    </xdr:to>
    <xdr:sp macro="" textlink="">
      <xdr:nvSpPr>
        <xdr:cNvPr id="60" name="左大かっこ 59">
          <a:extLst>
            <a:ext uri="{FF2B5EF4-FFF2-40B4-BE49-F238E27FC236}">
              <a16:creationId xmlns:a16="http://schemas.microsoft.com/office/drawing/2014/main" id="{00000000-0008-0000-2200-00003C000000}"/>
            </a:ext>
          </a:extLst>
        </xdr:cNvPr>
        <xdr:cNvSpPr/>
      </xdr:nvSpPr>
      <xdr:spPr>
        <a:xfrm>
          <a:off x="4500033" y="1732492"/>
          <a:ext cx="64769"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60</xdr:row>
      <xdr:rowOff>28575</xdr:rowOff>
    </xdr:from>
    <xdr:to>
      <xdr:col>27</xdr:col>
      <xdr:colOff>85725</xdr:colOff>
      <xdr:row>61</xdr:row>
      <xdr:rowOff>133350</xdr:rowOff>
    </xdr:to>
    <xdr:sp macro="" textlink="">
      <xdr:nvSpPr>
        <xdr:cNvPr id="61" name="左大かっこ 60">
          <a:extLst>
            <a:ext uri="{FF2B5EF4-FFF2-40B4-BE49-F238E27FC236}">
              <a16:creationId xmlns:a16="http://schemas.microsoft.com/office/drawing/2014/main" id="{00000000-0008-0000-2200-00003D000000}"/>
            </a:ext>
          </a:extLst>
        </xdr:cNvPr>
        <xdr:cNvSpPr/>
      </xdr:nvSpPr>
      <xdr:spPr>
        <a:xfrm flipH="1">
          <a:off x="5162550" y="1732492"/>
          <a:ext cx="66675" cy="252941"/>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114300</xdr:colOff>
      <xdr:row>0</xdr:row>
      <xdr:rowOff>133350</xdr:rowOff>
    </xdr:from>
    <xdr:to>
      <xdr:col>52</xdr:col>
      <xdr:colOff>42582</xdr:colOff>
      <xdr:row>7</xdr:row>
      <xdr:rowOff>95250</xdr:rowOff>
    </xdr:to>
    <xdr:sp macro="" textlink="">
      <xdr:nvSpPr>
        <xdr:cNvPr id="62" name="テキスト ボックス 61">
          <a:extLst>
            <a:ext uri="{FF2B5EF4-FFF2-40B4-BE49-F238E27FC236}">
              <a16:creationId xmlns:a16="http://schemas.microsoft.com/office/drawing/2014/main" id="{161D05B9-E5FD-4145-B943-951F52536EE2}"/>
            </a:ext>
          </a:extLst>
        </xdr:cNvPr>
        <xdr:cNvSpPr txBox="1"/>
      </xdr:nvSpPr>
      <xdr:spPr>
        <a:xfrm>
          <a:off x="7353300" y="133350"/>
          <a:ext cx="3604932" cy="10953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114300</xdr:rowOff>
    </xdr:from>
    <xdr:to>
      <xdr:col>17</xdr:col>
      <xdr:colOff>66675</xdr:colOff>
      <xdr:row>13</xdr:row>
      <xdr:rowOff>200026</xdr:rowOff>
    </xdr:to>
    <xdr:sp macro="" textlink="">
      <xdr:nvSpPr>
        <xdr:cNvPr id="2" name="テキスト ボックス 1">
          <a:extLst>
            <a:ext uri="{FF2B5EF4-FFF2-40B4-BE49-F238E27FC236}">
              <a16:creationId xmlns:a16="http://schemas.microsoft.com/office/drawing/2014/main" id="{8DEFE359-562E-4B47-9AB5-944E5D429D4C}"/>
            </a:ext>
          </a:extLst>
        </xdr:cNvPr>
        <xdr:cNvSpPr txBox="1"/>
      </xdr:nvSpPr>
      <xdr:spPr>
        <a:xfrm>
          <a:off x="6638925" y="495300"/>
          <a:ext cx="3495675" cy="172402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ja-JP" altLang="ja-JP" sz="1100">
            <a:solidFill>
              <a:srgbClr val="FF0000"/>
            </a:solidFill>
            <a:effectLst/>
            <a:latin typeface="+mn-ea"/>
            <a:ea typeface="+mn-ea"/>
          </a:endParaRPr>
        </a:p>
        <a:p>
          <a:pPr rtl="0" eaLnBrk="1" fontAlgn="auto" latinLnBrk="0" hangingPunct="1"/>
          <a:r>
            <a:rPr lang="ja-JP" altLang="ja-JP" sz="1100" b="1" i="0" baseline="0">
              <a:solidFill>
                <a:srgbClr val="FF0000"/>
              </a:solidFill>
              <a:effectLst/>
              <a:latin typeface="+mn-lt"/>
              <a:ea typeface="+mn-ea"/>
              <a:cs typeface="+mn-cs"/>
            </a:rPr>
            <a:t>・黄色のセルを入力してください。</a:t>
          </a:r>
          <a:endParaRPr lang="en-US" altLang="ja-JP" sz="1100" b="1" i="0" baseline="0">
            <a:solidFill>
              <a:srgbClr val="FF0000"/>
            </a:solidFill>
            <a:effectLst/>
            <a:latin typeface="+mn-lt"/>
            <a:ea typeface="+mn-ea"/>
            <a:cs typeface="+mn-cs"/>
          </a:endParaRPr>
        </a:p>
        <a:p>
          <a:pPr rtl="0" eaLnBrk="1" fontAlgn="auto" latinLnBrk="0" hangingPunct="1"/>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en-US" altLang="ja-JP" sz="1100" b="1" i="0" baseline="0">
            <a:solidFill>
              <a:srgbClr val="FF0000"/>
            </a:solidFill>
            <a:effectLst/>
            <a:latin typeface="+mn-lt"/>
            <a:ea typeface="+mn-ea"/>
            <a:cs typeface="+mn-cs"/>
          </a:endParaRPr>
        </a:p>
        <a:p>
          <a:pPr rtl="0" eaLnBrk="1" fontAlgn="auto" latinLnBrk="0" hangingPunct="1"/>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・青色のセルはプルダウンより選択してください。</a:t>
          </a:r>
          <a:endParaRPr lang="ja-JP" altLang="ja-JP">
            <a:solidFill>
              <a:srgbClr val="FF0000"/>
            </a:solidFill>
            <a:effectLst/>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12</xdr:col>
      <xdr:colOff>180975</xdr:colOff>
      <xdr:row>3</xdr:row>
      <xdr:rowOff>152400</xdr:rowOff>
    </xdr:from>
    <xdr:to>
      <xdr:col>17</xdr:col>
      <xdr:colOff>356907</xdr:colOff>
      <xdr:row>12</xdr:row>
      <xdr:rowOff>257175</xdr:rowOff>
    </xdr:to>
    <xdr:sp macro="" textlink="">
      <xdr:nvSpPr>
        <xdr:cNvPr id="2" name="テキスト ボックス 1">
          <a:extLst>
            <a:ext uri="{FF2B5EF4-FFF2-40B4-BE49-F238E27FC236}">
              <a16:creationId xmlns:a16="http://schemas.microsoft.com/office/drawing/2014/main" id="{4124D99C-BC30-42AF-A61E-9B15B21FACE9}"/>
            </a:ext>
          </a:extLst>
        </xdr:cNvPr>
        <xdr:cNvSpPr txBox="1"/>
      </xdr:nvSpPr>
      <xdr:spPr>
        <a:xfrm>
          <a:off x="7362825" y="809625"/>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12</xdr:col>
      <xdr:colOff>257175</xdr:colOff>
      <xdr:row>19</xdr:row>
      <xdr:rowOff>114300</xdr:rowOff>
    </xdr:from>
    <xdr:to>
      <xdr:col>17</xdr:col>
      <xdr:colOff>628650</xdr:colOff>
      <xdr:row>20</xdr:row>
      <xdr:rowOff>276225</xdr:rowOff>
    </xdr:to>
    <xdr:sp macro="" textlink="">
      <xdr:nvSpPr>
        <xdr:cNvPr id="3" name="テキスト ボックス 2">
          <a:extLst>
            <a:ext uri="{FF2B5EF4-FFF2-40B4-BE49-F238E27FC236}">
              <a16:creationId xmlns:a16="http://schemas.microsoft.com/office/drawing/2014/main" id="{9378CEBE-1EA9-4C56-8277-E70B2F27C393}"/>
            </a:ext>
          </a:extLst>
        </xdr:cNvPr>
        <xdr:cNvSpPr txBox="1"/>
      </xdr:nvSpPr>
      <xdr:spPr>
        <a:xfrm>
          <a:off x="7439025" y="4857750"/>
          <a:ext cx="3800475"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出張日数が</a:t>
          </a:r>
          <a:r>
            <a:rPr lang="en-US" altLang="ja-JP" sz="1050" b="0" i="0" baseline="0">
              <a:solidFill>
                <a:schemeClr val="dk1"/>
              </a:solidFill>
              <a:effectLst/>
              <a:latin typeface="+mn-lt"/>
              <a:ea typeface="+mn-ea"/>
              <a:cs typeface="+mn-cs"/>
            </a:rPr>
            <a:t>11</a:t>
          </a:r>
          <a:r>
            <a:rPr lang="ja-JP" altLang="en-US" sz="1050" b="0" i="0" baseline="0">
              <a:solidFill>
                <a:schemeClr val="dk1"/>
              </a:solidFill>
              <a:effectLst/>
              <a:latin typeface="+mn-lt"/>
              <a:ea typeface="+mn-ea"/>
              <a:cs typeface="+mn-cs"/>
            </a:rPr>
            <a:t>日以上となる場合は</a:t>
          </a:r>
          <a:r>
            <a:rPr lang="en-US" altLang="ja-JP" sz="1050" b="0" i="0" baseline="0">
              <a:solidFill>
                <a:schemeClr val="dk1"/>
              </a:solidFill>
              <a:effectLst/>
              <a:latin typeface="+mn-lt"/>
              <a:ea typeface="+mn-ea"/>
              <a:cs typeface="+mn-cs"/>
            </a:rPr>
            <a:t>22</a:t>
          </a:r>
          <a:r>
            <a:rPr lang="ja-JP" altLang="en-US" sz="1050" b="0" i="0" baseline="0">
              <a:solidFill>
                <a:schemeClr val="dk1"/>
              </a:solidFill>
              <a:effectLst/>
              <a:latin typeface="+mn-lt"/>
              <a:ea typeface="+mn-ea"/>
              <a:cs typeface="+mn-cs"/>
            </a:rPr>
            <a:t>行目以降を「再表示」して</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入力してください。</a:t>
          </a:r>
          <a:endParaRPr lang="ja-JP" altLang="ja-JP" sz="1050">
            <a:effectLst/>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12</xdr:col>
      <xdr:colOff>190500</xdr:colOff>
      <xdr:row>3</xdr:row>
      <xdr:rowOff>85725</xdr:rowOff>
    </xdr:from>
    <xdr:to>
      <xdr:col>17</xdr:col>
      <xdr:colOff>366432</xdr:colOff>
      <xdr:row>12</xdr:row>
      <xdr:rowOff>190500</xdr:rowOff>
    </xdr:to>
    <xdr:sp macro="" textlink="">
      <xdr:nvSpPr>
        <xdr:cNvPr id="2" name="テキスト ボックス 1">
          <a:extLst>
            <a:ext uri="{FF2B5EF4-FFF2-40B4-BE49-F238E27FC236}">
              <a16:creationId xmlns:a16="http://schemas.microsoft.com/office/drawing/2014/main" id="{182F7523-D38C-4E6B-B46A-17523FB29CA6}"/>
            </a:ext>
          </a:extLst>
        </xdr:cNvPr>
        <xdr:cNvSpPr txBox="1"/>
      </xdr:nvSpPr>
      <xdr:spPr>
        <a:xfrm>
          <a:off x="7372350" y="742950"/>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12</xdr:col>
      <xdr:colOff>171450</xdr:colOff>
      <xdr:row>19</xdr:row>
      <xdr:rowOff>66675</xdr:rowOff>
    </xdr:from>
    <xdr:to>
      <xdr:col>17</xdr:col>
      <xdr:colOff>542925</xdr:colOff>
      <xdr:row>20</xdr:row>
      <xdr:rowOff>228600</xdr:rowOff>
    </xdr:to>
    <xdr:sp macro="" textlink="">
      <xdr:nvSpPr>
        <xdr:cNvPr id="4" name="テキスト ボックス 3">
          <a:extLst>
            <a:ext uri="{FF2B5EF4-FFF2-40B4-BE49-F238E27FC236}">
              <a16:creationId xmlns:a16="http://schemas.microsoft.com/office/drawing/2014/main" id="{B6AB7513-D829-4214-AD2A-9BFA47AECA5D}"/>
            </a:ext>
          </a:extLst>
        </xdr:cNvPr>
        <xdr:cNvSpPr txBox="1"/>
      </xdr:nvSpPr>
      <xdr:spPr>
        <a:xfrm>
          <a:off x="7353300" y="4810125"/>
          <a:ext cx="3800475"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出張日数が</a:t>
          </a:r>
          <a:r>
            <a:rPr lang="en-US" altLang="ja-JP" sz="1050" b="0" i="0" baseline="0">
              <a:solidFill>
                <a:schemeClr val="dk1"/>
              </a:solidFill>
              <a:effectLst/>
              <a:latin typeface="+mn-lt"/>
              <a:ea typeface="+mn-ea"/>
              <a:cs typeface="+mn-cs"/>
            </a:rPr>
            <a:t>11</a:t>
          </a:r>
          <a:r>
            <a:rPr lang="ja-JP" altLang="en-US" sz="1050" b="0" i="0" baseline="0">
              <a:solidFill>
                <a:schemeClr val="dk1"/>
              </a:solidFill>
              <a:effectLst/>
              <a:latin typeface="+mn-lt"/>
              <a:ea typeface="+mn-ea"/>
              <a:cs typeface="+mn-cs"/>
            </a:rPr>
            <a:t>日以上となる場合は</a:t>
          </a:r>
          <a:r>
            <a:rPr lang="en-US" altLang="ja-JP" sz="1050" b="0" i="0" baseline="0">
              <a:solidFill>
                <a:schemeClr val="dk1"/>
              </a:solidFill>
              <a:effectLst/>
              <a:latin typeface="+mn-lt"/>
              <a:ea typeface="+mn-ea"/>
              <a:cs typeface="+mn-cs"/>
            </a:rPr>
            <a:t>22</a:t>
          </a:r>
          <a:r>
            <a:rPr lang="ja-JP" altLang="en-US" sz="1050" b="0" i="0" baseline="0">
              <a:solidFill>
                <a:schemeClr val="dk1"/>
              </a:solidFill>
              <a:effectLst/>
              <a:latin typeface="+mn-lt"/>
              <a:ea typeface="+mn-ea"/>
              <a:cs typeface="+mn-cs"/>
            </a:rPr>
            <a:t>行目以降を「再表示」して</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入力してください。</a:t>
          </a:r>
          <a:endParaRPr lang="ja-JP" altLang="ja-JP" sz="1050">
            <a:effectLst/>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12</xdr:col>
      <xdr:colOff>142875</xdr:colOff>
      <xdr:row>3</xdr:row>
      <xdr:rowOff>95250</xdr:rowOff>
    </xdr:from>
    <xdr:to>
      <xdr:col>17</xdr:col>
      <xdr:colOff>318807</xdr:colOff>
      <xdr:row>12</xdr:row>
      <xdr:rowOff>200025</xdr:rowOff>
    </xdr:to>
    <xdr:sp macro="" textlink="">
      <xdr:nvSpPr>
        <xdr:cNvPr id="2" name="テキスト ボックス 1">
          <a:extLst>
            <a:ext uri="{FF2B5EF4-FFF2-40B4-BE49-F238E27FC236}">
              <a16:creationId xmlns:a16="http://schemas.microsoft.com/office/drawing/2014/main" id="{5DE30FD8-A258-4484-8945-64605145DEC5}"/>
            </a:ext>
          </a:extLst>
        </xdr:cNvPr>
        <xdr:cNvSpPr txBox="1"/>
      </xdr:nvSpPr>
      <xdr:spPr>
        <a:xfrm>
          <a:off x="7324725" y="752475"/>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12</xdr:col>
      <xdr:colOff>133350</xdr:colOff>
      <xdr:row>19</xdr:row>
      <xdr:rowOff>85725</xdr:rowOff>
    </xdr:from>
    <xdr:to>
      <xdr:col>17</xdr:col>
      <xdr:colOff>504825</xdr:colOff>
      <xdr:row>20</xdr:row>
      <xdr:rowOff>247650</xdr:rowOff>
    </xdr:to>
    <xdr:sp macro="" textlink="">
      <xdr:nvSpPr>
        <xdr:cNvPr id="4" name="テキスト ボックス 3">
          <a:extLst>
            <a:ext uri="{FF2B5EF4-FFF2-40B4-BE49-F238E27FC236}">
              <a16:creationId xmlns:a16="http://schemas.microsoft.com/office/drawing/2014/main" id="{747167A8-3F16-4EE7-AB49-4B37942322D6}"/>
            </a:ext>
          </a:extLst>
        </xdr:cNvPr>
        <xdr:cNvSpPr txBox="1"/>
      </xdr:nvSpPr>
      <xdr:spPr>
        <a:xfrm>
          <a:off x="7315200" y="4829175"/>
          <a:ext cx="3800475"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出張日数が</a:t>
          </a:r>
          <a:r>
            <a:rPr lang="en-US" altLang="ja-JP" sz="1050" b="0" i="0" baseline="0">
              <a:solidFill>
                <a:schemeClr val="dk1"/>
              </a:solidFill>
              <a:effectLst/>
              <a:latin typeface="+mn-lt"/>
              <a:ea typeface="+mn-ea"/>
              <a:cs typeface="+mn-cs"/>
            </a:rPr>
            <a:t>11</a:t>
          </a:r>
          <a:r>
            <a:rPr lang="ja-JP" altLang="en-US" sz="1050" b="0" i="0" baseline="0">
              <a:solidFill>
                <a:schemeClr val="dk1"/>
              </a:solidFill>
              <a:effectLst/>
              <a:latin typeface="+mn-lt"/>
              <a:ea typeface="+mn-ea"/>
              <a:cs typeface="+mn-cs"/>
            </a:rPr>
            <a:t>日以上となる場合は</a:t>
          </a:r>
          <a:r>
            <a:rPr lang="en-US" altLang="ja-JP" sz="1050" b="0" i="0" baseline="0">
              <a:solidFill>
                <a:schemeClr val="dk1"/>
              </a:solidFill>
              <a:effectLst/>
              <a:latin typeface="+mn-lt"/>
              <a:ea typeface="+mn-ea"/>
              <a:cs typeface="+mn-cs"/>
            </a:rPr>
            <a:t>22</a:t>
          </a:r>
          <a:r>
            <a:rPr lang="ja-JP" altLang="en-US" sz="1050" b="0" i="0" baseline="0">
              <a:solidFill>
                <a:schemeClr val="dk1"/>
              </a:solidFill>
              <a:effectLst/>
              <a:latin typeface="+mn-lt"/>
              <a:ea typeface="+mn-ea"/>
              <a:cs typeface="+mn-cs"/>
            </a:rPr>
            <a:t>行目以降を「再表示」して</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入力してください。</a:t>
          </a:r>
          <a:endParaRPr lang="ja-JP" altLang="ja-JP" sz="1050">
            <a:effectLst/>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12</xdr:col>
      <xdr:colOff>152400</xdr:colOff>
      <xdr:row>3</xdr:row>
      <xdr:rowOff>123825</xdr:rowOff>
    </xdr:from>
    <xdr:to>
      <xdr:col>17</xdr:col>
      <xdr:colOff>328332</xdr:colOff>
      <xdr:row>12</xdr:row>
      <xdr:rowOff>228600</xdr:rowOff>
    </xdr:to>
    <xdr:sp macro="" textlink="">
      <xdr:nvSpPr>
        <xdr:cNvPr id="2" name="テキスト ボックス 1">
          <a:extLst>
            <a:ext uri="{FF2B5EF4-FFF2-40B4-BE49-F238E27FC236}">
              <a16:creationId xmlns:a16="http://schemas.microsoft.com/office/drawing/2014/main" id="{9F59CB2A-891B-416B-B668-26C7FC6FABBE}"/>
            </a:ext>
          </a:extLst>
        </xdr:cNvPr>
        <xdr:cNvSpPr txBox="1"/>
      </xdr:nvSpPr>
      <xdr:spPr>
        <a:xfrm>
          <a:off x="7334250" y="781050"/>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12</xdr:col>
      <xdr:colOff>171450</xdr:colOff>
      <xdr:row>19</xdr:row>
      <xdr:rowOff>47625</xdr:rowOff>
    </xdr:from>
    <xdr:to>
      <xdr:col>17</xdr:col>
      <xdr:colOff>542925</xdr:colOff>
      <xdr:row>20</xdr:row>
      <xdr:rowOff>209550</xdr:rowOff>
    </xdr:to>
    <xdr:sp macro="" textlink="">
      <xdr:nvSpPr>
        <xdr:cNvPr id="4" name="テキスト ボックス 3">
          <a:extLst>
            <a:ext uri="{FF2B5EF4-FFF2-40B4-BE49-F238E27FC236}">
              <a16:creationId xmlns:a16="http://schemas.microsoft.com/office/drawing/2014/main" id="{2CD3D4CE-1ECB-4007-8FDD-CF89D361C76D}"/>
            </a:ext>
          </a:extLst>
        </xdr:cNvPr>
        <xdr:cNvSpPr txBox="1"/>
      </xdr:nvSpPr>
      <xdr:spPr>
        <a:xfrm>
          <a:off x="7353300" y="4791075"/>
          <a:ext cx="3800475"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出張日数が</a:t>
          </a:r>
          <a:r>
            <a:rPr lang="en-US" altLang="ja-JP" sz="1050" b="0" i="0" baseline="0">
              <a:solidFill>
                <a:schemeClr val="dk1"/>
              </a:solidFill>
              <a:effectLst/>
              <a:latin typeface="+mn-lt"/>
              <a:ea typeface="+mn-ea"/>
              <a:cs typeface="+mn-cs"/>
            </a:rPr>
            <a:t>11</a:t>
          </a:r>
          <a:r>
            <a:rPr lang="ja-JP" altLang="en-US" sz="1050" b="0" i="0" baseline="0">
              <a:solidFill>
                <a:schemeClr val="dk1"/>
              </a:solidFill>
              <a:effectLst/>
              <a:latin typeface="+mn-lt"/>
              <a:ea typeface="+mn-ea"/>
              <a:cs typeface="+mn-cs"/>
            </a:rPr>
            <a:t>日以上となる場合は</a:t>
          </a:r>
          <a:r>
            <a:rPr lang="en-US" altLang="ja-JP" sz="1050" b="0" i="0" baseline="0">
              <a:solidFill>
                <a:schemeClr val="dk1"/>
              </a:solidFill>
              <a:effectLst/>
              <a:latin typeface="+mn-lt"/>
              <a:ea typeface="+mn-ea"/>
              <a:cs typeface="+mn-cs"/>
            </a:rPr>
            <a:t>22</a:t>
          </a:r>
          <a:r>
            <a:rPr lang="ja-JP" altLang="en-US" sz="1050" b="0" i="0" baseline="0">
              <a:solidFill>
                <a:schemeClr val="dk1"/>
              </a:solidFill>
              <a:effectLst/>
              <a:latin typeface="+mn-lt"/>
              <a:ea typeface="+mn-ea"/>
              <a:cs typeface="+mn-cs"/>
            </a:rPr>
            <a:t>行目以降を「再表示」して</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入力してください。</a:t>
          </a:r>
          <a:endParaRPr lang="ja-JP" altLang="ja-JP" sz="1050">
            <a:effectLst/>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12</xdr:col>
      <xdr:colOff>133350</xdr:colOff>
      <xdr:row>3</xdr:row>
      <xdr:rowOff>95250</xdr:rowOff>
    </xdr:from>
    <xdr:to>
      <xdr:col>17</xdr:col>
      <xdr:colOff>309282</xdr:colOff>
      <xdr:row>12</xdr:row>
      <xdr:rowOff>200025</xdr:rowOff>
    </xdr:to>
    <xdr:sp macro="" textlink="">
      <xdr:nvSpPr>
        <xdr:cNvPr id="2" name="テキスト ボックス 1">
          <a:extLst>
            <a:ext uri="{FF2B5EF4-FFF2-40B4-BE49-F238E27FC236}">
              <a16:creationId xmlns:a16="http://schemas.microsoft.com/office/drawing/2014/main" id="{3E729CE3-07AD-4A43-8039-95F9219D4FF4}"/>
            </a:ext>
          </a:extLst>
        </xdr:cNvPr>
        <xdr:cNvSpPr txBox="1"/>
      </xdr:nvSpPr>
      <xdr:spPr>
        <a:xfrm>
          <a:off x="7315200" y="752475"/>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12</xdr:col>
      <xdr:colOff>142875</xdr:colOff>
      <xdr:row>19</xdr:row>
      <xdr:rowOff>19050</xdr:rowOff>
    </xdr:from>
    <xdr:to>
      <xdr:col>17</xdr:col>
      <xdr:colOff>514350</xdr:colOff>
      <xdr:row>20</xdr:row>
      <xdr:rowOff>180975</xdr:rowOff>
    </xdr:to>
    <xdr:sp macro="" textlink="">
      <xdr:nvSpPr>
        <xdr:cNvPr id="4" name="テキスト ボックス 3">
          <a:extLst>
            <a:ext uri="{FF2B5EF4-FFF2-40B4-BE49-F238E27FC236}">
              <a16:creationId xmlns:a16="http://schemas.microsoft.com/office/drawing/2014/main" id="{3259CC12-CEFE-45F2-96CF-7D21C0C2675E}"/>
            </a:ext>
          </a:extLst>
        </xdr:cNvPr>
        <xdr:cNvSpPr txBox="1"/>
      </xdr:nvSpPr>
      <xdr:spPr>
        <a:xfrm>
          <a:off x="7324725" y="4762500"/>
          <a:ext cx="3800475"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出張日数が</a:t>
          </a:r>
          <a:r>
            <a:rPr lang="en-US" altLang="ja-JP" sz="1050" b="0" i="0" baseline="0">
              <a:solidFill>
                <a:schemeClr val="dk1"/>
              </a:solidFill>
              <a:effectLst/>
              <a:latin typeface="+mn-lt"/>
              <a:ea typeface="+mn-ea"/>
              <a:cs typeface="+mn-cs"/>
            </a:rPr>
            <a:t>11</a:t>
          </a:r>
          <a:r>
            <a:rPr lang="ja-JP" altLang="en-US" sz="1050" b="0" i="0" baseline="0">
              <a:solidFill>
                <a:schemeClr val="dk1"/>
              </a:solidFill>
              <a:effectLst/>
              <a:latin typeface="+mn-lt"/>
              <a:ea typeface="+mn-ea"/>
              <a:cs typeface="+mn-cs"/>
            </a:rPr>
            <a:t>日以上となる場合は</a:t>
          </a:r>
          <a:r>
            <a:rPr lang="en-US" altLang="ja-JP" sz="1050" b="0" i="0" baseline="0">
              <a:solidFill>
                <a:schemeClr val="dk1"/>
              </a:solidFill>
              <a:effectLst/>
              <a:latin typeface="+mn-lt"/>
              <a:ea typeface="+mn-ea"/>
              <a:cs typeface="+mn-cs"/>
            </a:rPr>
            <a:t>22</a:t>
          </a:r>
          <a:r>
            <a:rPr lang="ja-JP" altLang="en-US" sz="1050" b="0" i="0" baseline="0">
              <a:solidFill>
                <a:schemeClr val="dk1"/>
              </a:solidFill>
              <a:effectLst/>
              <a:latin typeface="+mn-lt"/>
              <a:ea typeface="+mn-ea"/>
              <a:cs typeface="+mn-cs"/>
            </a:rPr>
            <a:t>行目以降を「再表示」して</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入力してください。</a:t>
          </a:r>
          <a:endParaRPr lang="ja-JP" altLang="ja-JP" sz="1050">
            <a:effectLst/>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12</xdr:col>
      <xdr:colOff>133350</xdr:colOff>
      <xdr:row>3</xdr:row>
      <xdr:rowOff>114300</xdr:rowOff>
    </xdr:from>
    <xdr:to>
      <xdr:col>17</xdr:col>
      <xdr:colOff>309282</xdr:colOff>
      <xdr:row>12</xdr:row>
      <xdr:rowOff>219075</xdr:rowOff>
    </xdr:to>
    <xdr:sp macro="" textlink="">
      <xdr:nvSpPr>
        <xdr:cNvPr id="2" name="テキスト ボックス 1">
          <a:extLst>
            <a:ext uri="{FF2B5EF4-FFF2-40B4-BE49-F238E27FC236}">
              <a16:creationId xmlns:a16="http://schemas.microsoft.com/office/drawing/2014/main" id="{2B64097A-55A8-4297-BEFC-2AF0A45F9C1E}"/>
            </a:ext>
          </a:extLst>
        </xdr:cNvPr>
        <xdr:cNvSpPr txBox="1"/>
      </xdr:nvSpPr>
      <xdr:spPr>
        <a:xfrm>
          <a:off x="7315200" y="771525"/>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12</xdr:col>
      <xdr:colOff>104775</xdr:colOff>
      <xdr:row>19</xdr:row>
      <xdr:rowOff>0</xdr:rowOff>
    </xdr:from>
    <xdr:to>
      <xdr:col>17</xdr:col>
      <xdr:colOff>476250</xdr:colOff>
      <xdr:row>20</xdr:row>
      <xdr:rowOff>161925</xdr:rowOff>
    </xdr:to>
    <xdr:sp macro="" textlink="">
      <xdr:nvSpPr>
        <xdr:cNvPr id="4" name="テキスト ボックス 3">
          <a:extLst>
            <a:ext uri="{FF2B5EF4-FFF2-40B4-BE49-F238E27FC236}">
              <a16:creationId xmlns:a16="http://schemas.microsoft.com/office/drawing/2014/main" id="{67ABF55C-05FA-4202-B0D1-03683586FC19}"/>
            </a:ext>
          </a:extLst>
        </xdr:cNvPr>
        <xdr:cNvSpPr txBox="1"/>
      </xdr:nvSpPr>
      <xdr:spPr>
        <a:xfrm>
          <a:off x="7286625" y="4743450"/>
          <a:ext cx="3800475"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出張日数が</a:t>
          </a:r>
          <a:r>
            <a:rPr lang="en-US" altLang="ja-JP" sz="1050" b="0" i="0" baseline="0">
              <a:solidFill>
                <a:schemeClr val="dk1"/>
              </a:solidFill>
              <a:effectLst/>
              <a:latin typeface="+mn-lt"/>
              <a:ea typeface="+mn-ea"/>
              <a:cs typeface="+mn-cs"/>
            </a:rPr>
            <a:t>11</a:t>
          </a:r>
          <a:r>
            <a:rPr lang="ja-JP" altLang="en-US" sz="1050" b="0" i="0" baseline="0">
              <a:solidFill>
                <a:schemeClr val="dk1"/>
              </a:solidFill>
              <a:effectLst/>
              <a:latin typeface="+mn-lt"/>
              <a:ea typeface="+mn-ea"/>
              <a:cs typeface="+mn-cs"/>
            </a:rPr>
            <a:t>日以上となる場合は</a:t>
          </a:r>
          <a:r>
            <a:rPr lang="en-US" altLang="ja-JP" sz="1050" b="0" i="0" baseline="0">
              <a:solidFill>
                <a:schemeClr val="dk1"/>
              </a:solidFill>
              <a:effectLst/>
              <a:latin typeface="+mn-lt"/>
              <a:ea typeface="+mn-ea"/>
              <a:cs typeface="+mn-cs"/>
            </a:rPr>
            <a:t>22</a:t>
          </a:r>
          <a:r>
            <a:rPr lang="ja-JP" altLang="en-US" sz="1050" b="0" i="0" baseline="0">
              <a:solidFill>
                <a:schemeClr val="dk1"/>
              </a:solidFill>
              <a:effectLst/>
              <a:latin typeface="+mn-lt"/>
              <a:ea typeface="+mn-ea"/>
              <a:cs typeface="+mn-cs"/>
            </a:rPr>
            <a:t>行目以降を「再表示」して</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入力してください。</a:t>
          </a:r>
          <a:endParaRPr lang="ja-JP" altLang="ja-JP" sz="1050">
            <a:effectLst/>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13</xdr:col>
      <xdr:colOff>209550</xdr:colOff>
      <xdr:row>0</xdr:row>
      <xdr:rowOff>171450</xdr:rowOff>
    </xdr:from>
    <xdr:to>
      <xdr:col>18</xdr:col>
      <xdr:colOff>385482</xdr:colOff>
      <xdr:row>6</xdr:row>
      <xdr:rowOff>238125</xdr:rowOff>
    </xdr:to>
    <xdr:sp macro="" textlink="">
      <xdr:nvSpPr>
        <xdr:cNvPr id="2" name="テキスト ボックス 1">
          <a:extLst>
            <a:ext uri="{FF2B5EF4-FFF2-40B4-BE49-F238E27FC236}">
              <a16:creationId xmlns:a16="http://schemas.microsoft.com/office/drawing/2014/main" id="{E32A97DE-32BD-4C10-9367-F2003743DBD1}"/>
            </a:ext>
          </a:extLst>
        </xdr:cNvPr>
        <xdr:cNvSpPr txBox="1"/>
      </xdr:nvSpPr>
      <xdr:spPr>
        <a:xfrm>
          <a:off x="7991475" y="171450"/>
          <a:ext cx="3604932" cy="14763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13</xdr:col>
      <xdr:colOff>238125</xdr:colOff>
      <xdr:row>22</xdr:row>
      <xdr:rowOff>219075</xdr:rowOff>
    </xdr:from>
    <xdr:to>
      <xdr:col>18</xdr:col>
      <xdr:colOff>111125</xdr:colOff>
      <xdr:row>24</xdr:row>
      <xdr:rowOff>142875</xdr:rowOff>
    </xdr:to>
    <xdr:sp macro="" textlink="">
      <xdr:nvSpPr>
        <xdr:cNvPr id="4" name="テキスト ボックス 3">
          <a:extLst>
            <a:ext uri="{FF2B5EF4-FFF2-40B4-BE49-F238E27FC236}">
              <a16:creationId xmlns:a16="http://schemas.microsoft.com/office/drawing/2014/main" id="{82EC2857-0C2D-406A-8931-7BD7D65F2E95}"/>
            </a:ext>
          </a:extLst>
        </xdr:cNvPr>
        <xdr:cNvSpPr txBox="1"/>
      </xdr:nvSpPr>
      <xdr:spPr>
        <a:xfrm>
          <a:off x="9696450" y="5895975"/>
          <a:ext cx="3302000"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研修生が</a:t>
          </a:r>
          <a:r>
            <a:rPr lang="en-US" altLang="ja-JP" sz="1050" b="0" i="0" baseline="0">
              <a:solidFill>
                <a:schemeClr val="dk1"/>
              </a:solidFill>
              <a:effectLst/>
              <a:latin typeface="+mn-lt"/>
              <a:ea typeface="+mn-ea"/>
              <a:cs typeface="+mn-cs"/>
            </a:rPr>
            <a:t>21</a:t>
          </a:r>
          <a:r>
            <a:rPr lang="ja-JP" altLang="en-US" sz="1050" b="0" i="0" baseline="0">
              <a:solidFill>
                <a:schemeClr val="dk1"/>
              </a:solidFill>
              <a:effectLst/>
              <a:latin typeface="+mn-lt"/>
              <a:ea typeface="+mn-ea"/>
              <a:cs typeface="+mn-cs"/>
            </a:rPr>
            <a:t>名以上いる場合は</a:t>
          </a:r>
          <a:r>
            <a:rPr lang="en-US" altLang="ja-JP" sz="1050" b="0" i="0" baseline="0">
              <a:solidFill>
                <a:schemeClr val="dk1"/>
              </a:solidFill>
              <a:effectLst/>
              <a:latin typeface="+mn-lt"/>
              <a:ea typeface="+mn-ea"/>
              <a:cs typeface="+mn-cs"/>
            </a:rPr>
            <a:t>26</a:t>
          </a:r>
          <a:r>
            <a:rPr lang="ja-JP" altLang="en-US" sz="1050" b="0" i="0" baseline="0">
              <a:solidFill>
                <a:schemeClr val="dk1"/>
              </a:solidFill>
              <a:effectLst/>
              <a:latin typeface="+mn-lt"/>
              <a:ea typeface="+mn-ea"/>
              <a:cs typeface="+mn-cs"/>
            </a:rPr>
            <a:t>行目以降を「再表示」</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してください。</a:t>
          </a:r>
          <a:endParaRPr lang="ja-JP" altLang="ja-JP" sz="1050">
            <a:effectLst/>
          </a:endParaRPr>
        </a:p>
      </xdr:txBody>
    </xdr:sp>
    <xdr:clientData/>
  </xdr:twoCellAnchor>
  <xdr:twoCellAnchor>
    <xdr:from>
      <xdr:col>13</xdr:col>
      <xdr:colOff>276225</xdr:colOff>
      <xdr:row>9</xdr:row>
      <xdr:rowOff>257175</xdr:rowOff>
    </xdr:from>
    <xdr:to>
      <xdr:col>18</xdr:col>
      <xdr:colOff>149225</xdr:colOff>
      <xdr:row>11</xdr:row>
      <xdr:rowOff>180975</xdr:rowOff>
    </xdr:to>
    <xdr:sp macro="" textlink="">
      <xdr:nvSpPr>
        <xdr:cNvPr id="5" name="テキスト ボックス 4">
          <a:extLst>
            <a:ext uri="{FF2B5EF4-FFF2-40B4-BE49-F238E27FC236}">
              <a16:creationId xmlns:a16="http://schemas.microsoft.com/office/drawing/2014/main" id="{56592748-18D9-4D03-9485-492122126C2D}"/>
            </a:ext>
          </a:extLst>
        </xdr:cNvPr>
        <xdr:cNvSpPr txBox="1"/>
      </xdr:nvSpPr>
      <xdr:spPr>
        <a:xfrm>
          <a:off x="9734550" y="2466975"/>
          <a:ext cx="3302000"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研修期間が</a:t>
          </a:r>
          <a:r>
            <a:rPr lang="en-US" altLang="ja-JP" sz="1050" b="0" i="0" baseline="0">
              <a:solidFill>
                <a:schemeClr val="dk1"/>
              </a:solidFill>
              <a:effectLst/>
              <a:latin typeface="+mn-lt"/>
              <a:ea typeface="+mn-ea"/>
              <a:cs typeface="+mn-cs"/>
            </a:rPr>
            <a:t>4</a:t>
          </a:r>
          <a:r>
            <a:rPr lang="ja-JP" altLang="en-US" sz="1050" b="0" i="0" baseline="0">
              <a:solidFill>
                <a:schemeClr val="dk1"/>
              </a:solidFill>
              <a:effectLst/>
              <a:latin typeface="+mn-lt"/>
              <a:ea typeface="+mn-ea"/>
              <a:cs typeface="+mn-cs"/>
            </a:rPr>
            <a:t>日以上ある場合は</a:t>
          </a:r>
          <a:r>
            <a:rPr lang="en-US" altLang="ja-JP" sz="1050" b="0" i="0" baseline="0">
              <a:solidFill>
                <a:schemeClr val="dk1"/>
              </a:solidFill>
              <a:effectLst/>
              <a:latin typeface="+mn-lt"/>
              <a:ea typeface="+mn-ea"/>
              <a:cs typeface="+mn-cs"/>
            </a:rPr>
            <a:t>G</a:t>
          </a:r>
          <a:r>
            <a:rPr lang="ja-JP" altLang="en-US" sz="1050" b="0" i="0" baseline="0">
              <a:solidFill>
                <a:schemeClr val="dk1"/>
              </a:solidFill>
              <a:effectLst/>
              <a:latin typeface="+mn-lt"/>
              <a:ea typeface="+mn-ea"/>
              <a:cs typeface="+mn-cs"/>
            </a:rPr>
            <a:t>列以降を「再表示」</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してください。</a:t>
          </a:r>
          <a:endParaRPr lang="ja-JP" altLang="ja-JP" sz="1050">
            <a:effectLst/>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16</xdr:col>
      <xdr:colOff>123825</xdr:colOff>
      <xdr:row>6</xdr:row>
      <xdr:rowOff>9526</xdr:rowOff>
    </xdr:from>
    <xdr:to>
      <xdr:col>21</xdr:col>
      <xdr:colOff>299757</xdr:colOff>
      <xdr:row>12</xdr:row>
      <xdr:rowOff>247651</xdr:rowOff>
    </xdr:to>
    <xdr:sp macro="" textlink="">
      <xdr:nvSpPr>
        <xdr:cNvPr id="2" name="テキスト ボックス 1">
          <a:extLst>
            <a:ext uri="{FF2B5EF4-FFF2-40B4-BE49-F238E27FC236}">
              <a16:creationId xmlns:a16="http://schemas.microsoft.com/office/drawing/2014/main" id="{275CD602-376A-4AD9-9085-ADE2A0D6407F}"/>
            </a:ext>
          </a:extLst>
        </xdr:cNvPr>
        <xdr:cNvSpPr txBox="1"/>
      </xdr:nvSpPr>
      <xdr:spPr>
        <a:xfrm>
          <a:off x="7696200" y="1323976"/>
          <a:ext cx="3604932" cy="17907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twoCellAnchor>
    <xdr:from>
      <xdr:col>16</xdr:col>
      <xdr:colOff>180975</xdr:colOff>
      <xdr:row>15</xdr:row>
      <xdr:rowOff>19050</xdr:rowOff>
    </xdr:from>
    <xdr:to>
      <xdr:col>20</xdr:col>
      <xdr:colOff>476250</xdr:colOff>
      <xdr:row>17</xdr:row>
      <xdr:rowOff>9526</xdr:rowOff>
    </xdr:to>
    <xdr:sp macro="" textlink="">
      <xdr:nvSpPr>
        <xdr:cNvPr id="4" name="テキスト ボックス 3">
          <a:extLst>
            <a:ext uri="{FF2B5EF4-FFF2-40B4-BE49-F238E27FC236}">
              <a16:creationId xmlns:a16="http://schemas.microsoft.com/office/drawing/2014/main" id="{1D335EAB-4D9C-4E35-9355-2B384604FEC8}"/>
            </a:ext>
          </a:extLst>
        </xdr:cNvPr>
        <xdr:cNvSpPr txBox="1"/>
      </xdr:nvSpPr>
      <xdr:spPr>
        <a:xfrm>
          <a:off x="7753350" y="3686175"/>
          <a:ext cx="3038475" cy="52387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日当基準額、</a:t>
          </a:r>
          <a:r>
            <a:rPr lang="ja-JP" altLang="ja-JP" sz="1100" b="0" i="0" baseline="0">
              <a:solidFill>
                <a:schemeClr val="dk1"/>
              </a:solidFill>
              <a:effectLst/>
              <a:latin typeface="+mn-lt"/>
              <a:ea typeface="+mn-ea"/>
              <a:cs typeface="+mn-cs"/>
            </a:rPr>
            <a:t>支給対象期間</a:t>
          </a:r>
          <a:r>
            <a:rPr lang="ja-JP" altLang="en-US" sz="1100" b="0" i="0" baseline="0">
              <a:solidFill>
                <a:schemeClr val="dk1"/>
              </a:solidFill>
              <a:effectLst/>
              <a:latin typeface="+mn-lt"/>
              <a:ea typeface="+mn-ea"/>
              <a:cs typeface="+mn-cs"/>
            </a:rPr>
            <a:t>、</a:t>
          </a:r>
          <a:r>
            <a:rPr lang="ja-JP" altLang="en-US" sz="1050" b="0" i="0" baseline="0">
              <a:solidFill>
                <a:schemeClr val="dk1"/>
              </a:solidFill>
              <a:effectLst/>
              <a:latin typeface="+mn-lt"/>
              <a:ea typeface="+mn-ea"/>
              <a:cs typeface="+mn-cs"/>
            </a:rPr>
            <a:t>支給運用等は「</a:t>
          </a:r>
          <a:r>
            <a:rPr lang="en-US" altLang="ja-JP" sz="1050" b="0" i="0" baseline="0">
              <a:solidFill>
                <a:schemeClr val="dk1"/>
              </a:solidFill>
              <a:effectLst/>
              <a:latin typeface="+mn-lt"/>
              <a:ea typeface="+mn-ea"/>
              <a:cs typeface="+mn-cs"/>
            </a:rPr>
            <a:t>AOTS</a:t>
          </a:r>
        </a:p>
        <a:p>
          <a:pPr rtl="0" eaLnBrk="1" fontAlgn="auto" latinLnBrk="0" hangingPunct="1"/>
          <a:r>
            <a:rPr lang="ja-JP" altLang="en-US" sz="1050" b="0" i="0" baseline="0">
              <a:solidFill>
                <a:schemeClr val="dk1"/>
              </a:solidFill>
              <a:effectLst/>
              <a:latin typeface="+mn-lt"/>
              <a:ea typeface="+mn-ea"/>
              <a:cs typeface="+mn-cs"/>
            </a:rPr>
            <a:t>海外研修実施マニュアル」にてご確認ください。</a:t>
          </a:r>
          <a:endParaRPr lang="ja-JP" altLang="ja-JP" sz="1050">
            <a:effectLst/>
          </a:endParaRPr>
        </a:p>
      </xdr:txBody>
    </xdr:sp>
    <xdr:clientData/>
  </xdr:twoCellAnchor>
  <xdr:twoCellAnchor>
    <xdr:from>
      <xdr:col>16</xdr:col>
      <xdr:colOff>247650</xdr:colOff>
      <xdr:row>25</xdr:row>
      <xdr:rowOff>142875</xdr:rowOff>
    </xdr:from>
    <xdr:to>
      <xdr:col>21</xdr:col>
      <xdr:colOff>120650</xdr:colOff>
      <xdr:row>27</xdr:row>
      <xdr:rowOff>66675</xdr:rowOff>
    </xdr:to>
    <xdr:sp macro="" textlink="">
      <xdr:nvSpPr>
        <xdr:cNvPr id="5" name="テキスト ボックス 4">
          <a:extLst>
            <a:ext uri="{FF2B5EF4-FFF2-40B4-BE49-F238E27FC236}">
              <a16:creationId xmlns:a16="http://schemas.microsoft.com/office/drawing/2014/main" id="{7ACA86EB-A857-4A65-85BD-A64BA8F05E65}"/>
            </a:ext>
          </a:extLst>
        </xdr:cNvPr>
        <xdr:cNvSpPr txBox="1"/>
      </xdr:nvSpPr>
      <xdr:spPr>
        <a:xfrm>
          <a:off x="7820025" y="6477000"/>
          <a:ext cx="3302000" cy="4572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研修生が</a:t>
          </a:r>
          <a:r>
            <a:rPr lang="en-US" altLang="ja-JP" sz="1050" b="0" i="0" baseline="0">
              <a:solidFill>
                <a:schemeClr val="dk1"/>
              </a:solidFill>
              <a:effectLst/>
              <a:latin typeface="+mn-lt"/>
              <a:ea typeface="+mn-ea"/>
              <a:cs typeface="+mn-cs"/>
            </a:rPr>
            <a:t>21</a:t>
          </a:r>
          <a:r>
            <a:rPr lang="ja-JP" altLang="en-US" sz="1050" b="0" i="0" baseline="0">
              <a:solidFill>
                <a:schemeClr val="dk1"/>
              </a:solidFill>
              <a:effectLst/>
              <a:latin typeface="+mn-lt"/>
              <a:ea typeface="+mn-ea"/>
              <a:cs typeface="+mn-cs"/>
            </a:rPr>
            <a:t>名以上いる場合は</a:t>
          </a:r>
          <a:r>
            <a:rPr lang="en-US" altLang="ja-JP" sz="1050" b="0" i="0" baseline="0">
              <a:solidFill>
                <a:schemeClr val="dk1"/>
              </a:solidFill>
              <a:effectLst/>
              <a:latin typeface="+mn-lt"/>
              <a:ea typeface="+mn-ea"/>
              <a:cs typeface="+mn-cs"/>
            </a:rPr>
            <a:t>29</a:t>
          </a:r>
          <a:r>
            <a:rPr lang="ja-JP" altLang="en-US" sz="1050" b="0" i="0" baseline="0">
              <a:solidFill>
                <a:schemeClr val="dk1"/>
              </a:solidFill>
              <a:effectLst/>
              <a:latin typeface="+mn-lt"/>
              <a:ea typeface="+mn-ea"/>
              <a:cs typeface="+mn-cs"/>
            </a:rPr>
            <a:t>行目以降を「再表示」</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してください。</a:t>
          </a:r>
          <a:endParaRPr lang="ja-JP" altLang="ja-JP" sz="1050">
            <a:effectLst/>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9</xdr:col>
      <xdr:colOff>190500</xdr:colOff>
      <xdr:row>0</xdr:row>
      <xdr:rowOff>95250</xdr:rowOff>
    </xdr:from>
    <xdr:to>
      <xdr:col>14</xdr:col>
      <xdr:colOff>419100</xdr:colOff>
      <xdr:row>10</xdr:row>
      <xdr:rowOff>66675</xdr:rowOff>
    </xdr:to>
    <xdr:sp macro="" textlink="">
      <xdr:nvSpPr>
        <xdr:cNvPr id="2" name="テキスト ボックス 1">
          <a:extLst>
            <a:ext uri="{FF2B5EF4-FFF2-40B4-BE49-F238E27FC236}">
              <a16:creationId xmlns:a16="http://schemas.microsoft.com/office/drawing/2014/main" id="{E8EF4B2C-A583-4A13-B13A-2FD710509F44}"/>
            </a:ext>
          </a:extLst>
        </xdr:cNvPr>
        <xdr:cNvSpPr txBox="1"/>
      </xdr:nvSpPr>
      <xdr:spPr>
        <a:xfrm>
          <a:off x="6924675" y="95250"/>
          <a:ext cx="3657600" cy="21621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en-US" altLang="ja-JP" sz="1100" b="1" i="0" baseline="0">
            <a:solidFill>
              <a:srgbClr val="FF0000"/>
            </a:solidFill>
            <a:effectLst/>
            <a:latin typeface="+mn-lt"/>
            <a:ea typeface="+mn-ea"/>
            <a:cs typeface="+mn-cs"/>
          </a:endParaRPr>
        </a:p>
        <a:p>
          <a:pPr rtl="0" eaLnBrk="1" fontAlgn="auto" latinLnBrk="0" hangingPunct="1"/>
          <a:endParaRPr lang="en-US" altLang="ja-JP" sz="1100" b="1" i="0" baseline="0">
            <a:solidFill>
              <a:srgbClr val="FF0000"/>
            </a:solidFill>
            <a:effectLst/>
            <a:latin typeface="+mn-lt"/>
            <a:ea typeface="+mn-ea"/>
            <a:cs typeface="+mn-cs"/>
          </a:endParaRPr>
        </a:p>
        <a:p>
          <a:pPr rtl="0" eaLnBrk="1" fontAlgn="auto" latinLnBrk="0" hangingPunct="1"/>
          <a:r>
            <a:rPr lang="ja-JP" altLang="ja-JP" sz="1100" b="1" i="0" baseline="0">
              <a:solidFill>
                <a:srgbClr val="FF0000"/>
              </a:solidFill>
              <a:effectLst/>
              <a:latin typeface="+mn-lt"/>
              <a:ea typeface="+mn-ea"/>
              <a:cs typeface="+mn-cs"/>
            </a:rPr>
            <a:t>・</a:t>
          </a:r>
          <a:r>
            <a:rPr lang="ja-JP" altLang="en-US" sz="1100" b="1" i="0" baseline="0">
              <a:solidFill>
                <a:srgbClr val="FF0000"/>
              </a:solidFill>
              <a:effectLst/>
              <a:latin typeface="+mn-lt"/>
              <a:ea typeface="+mn-ea"/>
              <a:cs typeface="+mn-cs"/>
            </a:rPr>
            <a:t>本</a:t>
          </a:r>
          <a:r>
            <a:rPr lang="ja-JP" altLang="ja-JP" sz="1100" b="1" i="0" baseline="0">
              <a:solidFill>
                <a:srgbClr val="FF0000"/>
              </a:solidFill>
              <a:effectLst/>
              <a:latin typeface="+mn-lt"/>
              <a:ea typeface="+mn-ea"/>
              <a:cs typeface="+mn-cs"/>
            </a:rPr>
            <a:t>用紙を印刷して「</a:t>
          </a:r>
          <a:r>
            <a:rPr lang="en-US" altLang="ja-JP" sz="1100" b="1" i="0" baseline="0">
              <a:solidFill>
                <a:srgbClr val="FF0000"/>
              </a:solidFill>
              <a:effectLst/>
              <a:latin typeface="+mn-lt"/>
              <a:ea typeface="+mn-ea"/>
              <a:cs typeface="+mn-cs"/>
            </a:rPr>
            <a:t>Signature</a:t>
          </a:r>
          <a:r>
            <a:rPr lang="ja-JP" altLang="ja-JP" sz="1100" b="1" i="0" baseline="0">
              <a:solidFill>
                <a:srgbClr val="FF0000"/>
              </a:solidFill>
              <a:effectLst/>
              <a:latin typeface="+mn-lt"/>
              <a:ea typeface="+mn-ea"/>
              <a:cs typeface="+mn-cs"/>
            </a:rPr>
            <a:t>」欄に</a:t>
          </a:r>
          <a:r>
            <a:rPr lang="ja-JP" altLang="en-US" sz="1100" b="1" i="0" baseline="0">
              <a:solidFill>
                <a:srgbClr val="FF0000"/>
              </a:solidFill>
              <a:effectLst/>
              <a:latin typeface="+mn-lt"/>
              <a:ea typeface="+mn-ea"/>
              <a:cs typeface="+mn-cs"/>
            </a:rPr>
            <a:t>署名</a:t>
          </a:r>
          <a:r>
            <a:rPr lang="ja-JP" altLang="ja-JP" sz="1100" b="1" i="0" baseline="0">
              <a:solidFill>
                <a:srgbClr val="FF0000"/>
              </a:solidFill>
              <a:effectLst/>
              <a:latin typeface="+mn-lt"/>
              <a:ea typeface="+mn-ea"/>
              <a:cs typeface="+mn-cs"/>
            </a:rPr>
            <a:t>を</a:t>
          </a:r>
          <a:r>
            <a:rPr lang="ja-JP" altLang="en-US" sz="1100" b="1" i="0" baseline="0">
              <a:solidFill>
                <a:srgbClr val="FF0000"/>
              </a:solidFill>
              <a:effectLst/>
              <a:latin typeface="+mn-lt"/>
              <a:ea typeface="+mn-ea"/>
              <a:cs typeface="+mn-cs"/>
            </a:rPr>
            <a:t>もらって</a:t>
          </a:r>
          <a:r>
            <a:rPr lang="ja-JP" altLang="ja-JP" sz="1100" b="1" i="0" baseline="0">
              <a:solidFill>
                <a:srgbClr val="FF0000"/>
              </a:solidFill>
              <a:effectLst/>
              <a:latin typeface="+mn-lt"/>
              <a:ea typeface="+mn-ea"/>
              <a:cs typeface="+mn-cs"/>
            </a:rPr>
            <a:t>ください</a:t>
          </a:r>
          <a:r>
            <a:rPr lang="ja-JP" altLang="en-US" sz="1100" b="1" i="0" baseline="0">
              <a:solidFill>
                <a:srgbClr val="FF0000"/>
              </a:solidFill>
              <a:effectLst/>
              <a:latin typeface="+mn-lt"/>
              <a:ea typeface="+mn-ea"/>
              <a:cs typeface="+mn-cs"/>
            </a:rPr>
            <a:t>。</a:t>
          </a:r>
          <a:endParaRPr lang="ja-JP" altLang="ja-JP">
            <a:solidFill>
              <a:srgbClr val="FF0000"/>
            </a:solidFill>
            <a:effectLst/>
          </a:endParaRPr>
        </a:p>
      </xdr:txBody>
    </xdr:sp>
    <xdr:clientData/>
  </xdr:twoCellAnchor>
  <xdr:twoCellAnchor>
    <xdr:from>
      <xdr:col>9</xdr:col>
      <xdr:colOff>295275</xdr:colOff>
      <xdr:row>21</xdr:row>
      <xdr:rowOff>209550</xdr:rowOff>
    </xdr:from>
    <xdr:to>
      <xdr:col>13</xdr:col>
      <xdr:colOff>342900</xdr:colOff>
      <xdr:row>24</xdr:row>
      <xdr:rowOff>76201</xdr:rowOff>
    </xdr:to>
    <xdr:sp macro="" textlink="">
      <xdr:nvSpPr>
        <xdr:cNvPr id="4" name="テキスト ボックス 3">
          <a:extLst>
            <a:ext uri="{FF2B5EF4-FFF2-40B4-BE49-F238E27FC236}">
              <a16:creationId xmlns:a16="http://schemas.microsoft.com/office/drawing/2014/main" id="{F6DC494C-48CA-4719-AD3C-8BBB4A7B1E24}"/>
            </a:ext>
          </a:extLst>
        </xdr:cNvPr>
        <xdr:cNvSpPr txBox="1"/>
      </xdr:nvSpPr>
      <xdr:spPr>
        <a:xfrm>
          <a:off x="7029450" y="4810125"/>
          <a:ext cx="2790825" cy="52387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基準額、</a:t>
          </a:r>
          <a:r>
            <a:rPr lang="ja-JP" altLang="ja-JP" sz="1100" b="0" i="0" baseline="0">
              <a:solidFill>
                <a:schemeClr val="dk1"/>
              </a:solidFill>
              <a:effectLst/>
              <a:latin typeface="+mn-lt"/>
              <a:ea typeface="+mn-ea"/>
              <a:cs typeface="+mn-cs"/>
            </a:rPr>
            <a:t>対象</a:t>
          </a:r>
          <a:r>
            <a:rPr lang="ja-JP" altLang="en-US" sz="1100" b="0" i="0" baseline="0">
              <a:solidFill>
                <a:schemeClr val="dk1"/>
              </a:solidFill>
              <a:effectLst/>
              <a:latin typeface="+mn-lt"/>
              <a:ea typeface="+mn-ea"/>
              <a:cs typeface="+mn-cs"/>
            </a:rPr>
            <a:t>日数、支払</a:t>
          </a:r>
          <a:r>
            <a:rPr lang="ja-JP" altLang="en-US" sz="1050" b="0" i="0" baseline="0">
              <a:solidFill>
                <a:schemeClr val="dk1"/>
              </a:solidFill>
              <a:effectLst/>
              <a:latin typeface="+mn-lt"/>
              <a:ea typeface="+mn-ea"/>
              <a:cs typeface="+mn-cs"/>
            </a:rPr>
            <a:t>運用等は「</a:t>
          </a:r>
          <a:r>
            <a:rPr lang="en-US" altLang="ja-JP" sz="1050" b="0" i="0" baseline="0">
              <a:solidFill>
                <a:schemeClr val="dk1"/>
              </a:solidFill>
              <a:effectLst/>
              <a:latin typeface="+mn-lt"/>
              <a:ea typeface="+mn-ea"/>
              <a:cs typeface="+mn-cs"/>
            </a:rPr>
            <a:t>AOTS</a:t>
          </a:r>
        </a:p>
        <a:p>
          <a:pPr rtl="0" eaLnBrk="1" fontAlgn="auto" latinLnBrk="0" hangingPunct="1"/>
          <a:r>
            <a:rPr lang="ja-JP" altLang="en-US" sz="1050" b="0" i="0" baseline="0">
              <a:solidFill>
                <a:schemeClr val="dk1"/>
              </a:solidFill>
              <a:effectLst/>
              <a:latin typeface="+mn-lt"/>
              <a:ea typeface="+mn-ea"/>
              <a:cs typeface="+mn-cs"/>
            </a:rPr>
            <a:t>海外研修実施マニュアル」にてご確認ください。</a:t>
          </a:r>
          <a:endParaRPr lang="ja-JP" altLang="ja-JP" sz="1050">
            <a:effectLst/>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9</xdr:col>
      <xdr:colOff>257175</xdr:colOff>
      <xdr:row>0</xdr:row>
      <xdr:rowOff>76201</xdr:rowOff>
    </xdr:from>
    <xdr:to>
      <xdr:col>14</xdr:col>
      <xdr:colOff>485775</xdr:colOff>
      <xdr:row>10</xdr:row>
      <xdr:rowOff>19051</xdr:rowOff>
    </xdr:to>
    <xdr:sp macro="" textlink="">
      <xdr:nvSpPr>
        <xdr:cNvPr id="4" name="テキスト ボックス 3">
          <a:extLst>
            <a:ext uri="{FF2B5EF4-FFF2-40B4-BE49-F238E27FC236}">
              <a16:creationId xmlns:a16="http://schemas.microsoft.com/office/drawing/2014/main" id="{B8459B3C-EA6E-4D87-85AA-6C892195D221}"/>
            </a:ext>
          </a:extLst>
        </xdr:cNvPr>
        <xdr:cNvSpPr txBox="1"/>
      </xdr:nvSpPr>
      <xdr:spPr>
        <a:xfrm>
          <a:off x="6991350" y="76201"/>
          <a:ext cx="3657600" cy="21336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en-US" altLang="ja-JP" sz="1100" b="1" i="0" baseline="0">
            <a:solidFill>
              <a:srgbClr val="FF0000"/>
            </a:solidFill>
            <a:effectLst/>
            <a:latin typeface="+mn-lt"/>
            <a:ea typeface="+mn-ea"/>
            <a:cs typeface="+mn-cs"/>
          </a:endParaRPr>
        </a:p>
        <a:p>
          <a:pPr rtl="0" eaLnBrk="1" fontAlgn="auto" latinLnBrk="0" hangingPunct="1"/>
          <a:endParaRPr lang="en-US" altLang="ja-JP" sz="1100" b="1" i="0" baseline="0">
            <a:solidFill>
              <a:srgbClr val="FF0000"/>
            </a:solidFill>
            <a:effectLst/>
            <a:latin typeface="+mn-lt"/>
            <a:ea typeface="+mn-ea"/>
            <a:cs typeface="+mn-cs"/>
          </a:endParaRPr>
        </a:p>
        <a:p>
          <a:pPr rtl="0" eaLnBrk="1" fontAlgn="auto" latinLnBrk="0" hangingPunct="1"/>
          <a:r>
            <a:rPr lang="ja-JP" altLang="ja-JP" sz="1100" b="1" i="0" baseline="0">
              <a:solidFill>
                <a:srgbClr val="FF0000"/>
              </a:solidFill>
              <a:effectLst/>
              <a:latin typeface="+mn-lt"/>
              <a:ea typeface="+mn-ea"/>
              <a:cs typeface="+mn-cs"/>
            </a:rPr>
            <a:t>・</a:t>
          </a:r>
          <a:r>
            <a:rPr lang="ja-JP" altLang="en-US" sz="1100" b="1" i="0" baseline="0">
              <a:solidFill>
                <a:srgbClr val="FF0000"/>
              </a:solidFill>
              <a:effectLst/>
              <a:latin typeface="+mn-lt"/>
              <a:ea typeface="+mn-ea"/>
              <a:cs typeface="+mn-cs"/>
            </a:rPr>
            <a:t>本</a:t>
          </a:r>
          <a:r>
            <a:rPr lang="ja-JP" altLang="ja-JP" sz="1100" b="1" i="0" baseline="0">
              <a:solidFill>
                <a:srgbClr val="FF0000"/>
              </a:solidFill>
              <a:effectLst/>
              <a:latin typeface="+mn-lt"/>
              <a:ea typeface="+mn-ea"/>
              <a:cs typeface="+mn-cs"/>
            </a:rPr>
            <a:t>用紙を印刷して「</a:t>
          </a:r>
          <a:r>
            <a:rPr lang="en-US" altLang="ja-JP" sz="1100" b="1" i="0" baseline="0">
              <a:solidFill>
                <a:srgbClr val="FF0000"/>
              </a:solidFill>
              <a:effectLst/>
              <a:latin typeface="+mn-lt"/>
              <a:ea typeface="+mn-ea"/>
              <a:cs typeface="+mn-cs"/>
            </a:rPr>
            <a:t>Signature</a:t>
          </a:r>
          <a:r>
            <a:rPr lang="ja-JP" altLang="ja-JP" sz="1100" b="1" i="0" baseline="0">
              <a:solidFill>
                <a:srgbClr val="FF0000"/>
              </a:solidFill>
              <a:effectLst/>
              <a:latin typeface="+mn-lt"/>
              <a:ea typeface="+mn-ea"/>
              <a:cs typeface="+mn-cs"/>
            </a:rPr>
            <a:t>」欄に</a:t>
          </a:r>
          <a:r>
            <a:rPr lang="ja-JP" altLang="en-US" sz="1100" b="1" i="0" baseline="0">
              <a:solidFill>
                <a:srgbClr val="FF0000"/>
              </a:solidFill>
              <a:effectLst/>
              <a:latin typeface="+mn-lt"/>
              <a:ea typeface="+mn-ea"/>
              <a:cs typeface="+mn-cs"/>
            </a:rPr>
            <a:t>署名</a:t>
          </a:r>
          <a:r>
            <a:rPr lang="ja-JP" altLang="ja-JP" sz="1100" b="1" i="0" baseline="0">
              <a:solidFill>
                <a:srgbClr val="FF0000"/>
              </a:solidFill>
              <a:effectLst/>
              <a:latin typeface="+mn-lt"/>
              <a:ea typeface="+mn-ea"/>
              <a:cs typeface="+mn-cs"/>
            </a:rPr>
            <a:t>を</a:t>
          </a:r>
          <a:r>
            <a:rPr lang="ja-JP" altLang="en-US" sz="1100" b="1" i="0" baseline="0">
              <a:solidFill>
                <a:srgbClr val="FF0000"/>
              </a:solidFill>
              <a:effectLst/>
              <a:latin typeface="+mn-lt"/>
              <a:ea typeface="+mn-ea"/>
              <a:cs typeface="+mn-cs"/>
            </a:rPr>
            <a:t>もらって</a:t>
          </a:r>
          <a:r>
            <a:rPr lang="ja-JP" altLang="ja-JP" sz="1100" b="1" i="0" baseline="0">
              <a:solidFill>
                <a:srgbClr val="FF0000"/>
              </a:solidFill>
              <a:effectLst/>
              <a:latin typeface="+mn-lt"/>
              <a:ea typeface="+mn-ea"/>
              <a:cs typeface="+mn-cs"/>
            </a:rPr>
            <a:t>ください</a:t>
          </a:r>
          <a:r>
            <a:rPr lang="ja-JP" altLang="en-US" sz="1100" b="1" i="0" baseline="0">
              <a:solidFill>
                <a:srgbClr val="FF0000"/>
              </a:solidFill>
              <a:effectLst/>
              <a:latin typeface="+mn-lt"/>
              <a:ea typeface="+mn-ea"/>
              <a:cs typeface="+mn-cs"/>
            </a:rPr>
            <a:t>。</a:t>
          </a:r>
          <a:endParaRPr lang="ja-JP" altLang="ja-JP">
            <a:solidFill>
              <a:srgbClr val="FF0000"/>
            </a:solidFill>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272864</xdr:colOff>
      <xdr:row>16</xdr:row>
      <xdr:rowOff>220756</xdr:rowOff>
    </xdr:from>
    <xdr:to>
      <xdr:col>19</xdr:col>
      <xdr:colOff>261658</xdr:colOff>
      <xdr:row>17</xdr:row>
      <xdr:rowOff>346821</xdr:rowOff>
    </xdr:to>
    <xdr:sp macro="" textlink="">
      <xdr:nvSpPr>
        <xdr:cNvPr id="4" name="テキスト ボックス 3">
          <a:extLst>
            <a:ext uri="{FF2B5EF4-FFF2-40B4-BE49-F238E27FC236}">
              <a16:creationId xmlns:a16="http://schemas.microsoft.com/office/drawing/2014/main" id="{B0C6729F-602F-447D-A80E-D1682AE889A2}"/>
            </a:ext>
          </a:extLst>
        </xdr:cNvPr>
        <xdr:cNvSpPr txBox="1"/>
      </xdr:nvSpPr>
      <xdr:spPr>
        <a:xfrm>
          <a:off x="9273989" y="5126131"/>
          <a:ext cx="2731994" cy="54516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050" b="0" i="0" baseline="0">
              <a:solidFill>
                <a:schemeClr val="dk1"/>
              </a:solidFill>
              <a:effectLst/>
              <a:latin typeface="+mn-lt"/>
              <a:ea typeface="+mn-ea"/>
              <a:cs typeface="+mn-cs"/>
            </a:rPr>
            <a:t>研修最終日の翌日以降の空白行は非表示にしてください。</a:t>
          </a:r>
          <a:endParaRPr kumimoji="1" lang="ja-JP" altLang="en-US" sz="1050"/>
        </a:p>
      </xdr:txBody>
    </xdr:sp>
    <xdr:clientData/>
  </xdr:twoCellAnchor>
  <xdr:twoCellAnchor>
    <xdr:from>
      <xdr:col>15</xdr:col>
      <xdr:colOff>224118</xdr:colOff>
      <xdr:row>1</xdr:row>
      <xdr:rowOff>100853</xdr:rowOff>
    </xdr:from>
    <xdr:to>
      <xdr:col>20</xdr:col>
      <xdr:colOff>400050</xdr:colOff>
      <xdr:row>10</xdr:row>
      <xdr:rowOff>228601</xdr:rowOff>
    </xdr:to>
    <xdr:sp macro="" textlink="">
      <xdr:nvSpPr>
        <xdr:cNvPr id="2" name="テキスト ボックス 1">
          <a:extLst>
            <a:ext uri="{FF2B5EF4-FFF2-40B4-BE49-F238E27FC236}">
              <a16:creationId xmlns:a16="http://schemas.microsoft.com/office/drawing/2014/main" id="{6D287046-9BE1-4230-BEE5-5FF209E28050}"/>
            </a:ext>
          </a:extLst>
        </xdr:cNvPr>
        <xdr:cNvSpPr txBox="1"/>
      </xdr:nvSpPr>
      <xdr:spPr>
        <a:xfrm>
          <a:off x="9225243" y="186578"/>
          <a:ext cx="3604932" cy="2242298"/>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6</xdr:col>
      <xdr:colOff>133350</xdr:colOff>
      <xdr:row>7</xdr:row>
      <xdr:rowOff>361950</xdr:rowOff>
    </xdr:from>
    <xdr:to>
      <xdr:col>10</xdr:col>
      <xdr:colOff>342900</xdr:colOff>
      <xdr:row>9</xdr:row>
      <xdr:rowOff>219075</xdr:rowOff>
    </xdr:to>
    <xdr:sp macro="" textlink="">
      <xdr:nvSpPr>
        <xdr:cNvPr id="3" name="テキスト ボックス 2">
          <a:extLst>
            <a:ext uri="{FF2B5EF4-FFF2-40B4-BE49-F238E27FC236}">
              <a16:creationId xmlns:a16="http://schemas.microsoft.com/office/drawing/2014/main" id="{DED48BF7-1BB5-4937-AA41-12A003454AB3}"/>
            </a:ext>
          </a:extLst>
        </xdr:cNvPr>
        <xdr:cNvSpPr txBox="1"/>
      </xdr:nvSpPr>
      <xdr:spPr>
        <a:xfrm>
          <a:off x="8601075" y="2381250"/>
          <a:ext cx="2952750" cy="61912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交通費、宿泊費が支給対象となる遠隔地の定義、</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支給基準額、支給運用、添付書類等は「</a:t>
          </a:r>
          <a:r>
            <a:rPr lang="en-US" altLang="ja-JP" sz="1050" b="0" i="0" baseline="0">
              <a:solidFill>
                <a:schemeClr val="dk1"/>
              </a:solidFill>
              <a:effectLst/>
              <a:latin typeface="+mn-lt"/>
              <a:ea typeface="+mn-ea"/>
              <a:cs typeface="+mn-cs"/>
            </a:rPr>
            <a:t>AOTS</a:t>
          </a:r>
        </a:p>
        <a:p>
          <a:pPr rtl="0" eaLnBrk="1" fontAlgn="auto" latinLnBrk="0" hangingPunct="1"/>
          <a:r>
            <a:rPr lang="ja-JP" altLang="en-US" sz="1050" b="0" i="0" baseline="0">
              <a:solidFill>
                <a:schemeClr val="dk1"/>
              </a:solidFill>
              <a:effectLst/>
              <a:latin typeface="+mn-lt"/>
              <a:ea typeface="+mn-ea"/>
              <a:cs typeface="+mn-cs"/>
            </a:rPr>
            <a:t>海外研修実施マニュアル」にてご確認ください。</a:t>
          </a:r>
          <a:endParaRPr lang="ja-JP" altLang="ja-JP" sz="1050">
            <a:effectLst/>
          </a:endParaRPr>
        </a:p>
      </xdr:txBody>
    </xdr:sp>
    <xdr:clientData/>
  </xdr:twoCellAnchor>
  <xdr:twoCellAnchor>
    <xdr:from>
      <xdr:col>6</xdr:col>
      <xdr:colOff>114301</xdr:colOff>
      <xdr:row>0</xdr:row>
      <xdr:rowOff>95251</xdr:rowOff>
    </xdr:from>
    <xdr:to>
      <xdr:col>9</xdr:col>
      <xdr:colOff>433917</xdr:colOff>
      <xdr:row>4</xdr:row>
      <xdr:rowOff>10583</xdr:rowOff>
    </xdr:to>
    <xdr:sp macro="" textlink="">
      <xdr:nvSpPr>
        <xdr:cNvPr id="5" name="テキスト ボックス 4">
          <a:extLst>
            <a:ext uri="{FF2B5EF4-FFF2-40B4-BE49-F238E27FC236}">
              <a16:creationId xmlns:a16="http://schemas.microsoft.com/office/drawing/2014/main" id="{81C0A09E-5A72-4975-8735-83941F3A095A}"/>
            </a:ext>
          </a:extLst>
        </xdr:cNvPr>
        <xdr:cNvSpPr txBox="1"/>
      </xdr:nvSpPr>
      <xdr:spPr>
        <a:xfrm>
          <a:off x="8580968" y="95251"/>
          <a:ext cx="2383366" cy="804332"/>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xdr:txBody>
    </xdr:sp>
    <xdr:clientData/>
  </xdr:twoCellAnchor>
  <xdr:twoCellAnchor>
    <xdr:from>
      <xdr:col>6</xdr:col>
      <xdr:colOff>171450</xdr:colOff>
      <xdr:row>22</xdr:row>
      <xdr:rowOff>247650</xdr:rowOff>
    </xdr:from>
    <xdr:to>
      <xdr:col>10</xdr:col>
      <xdr:colOff>409575</xdr:colOff>
      <xdr:row>23</xdr:row>
      <xdr:rowOff>304800</xdr:rowOff>
    </xdr:to>
    <xdr:sp macro="" textlink="">
      <xdr:nvSpPr>
        <xdr:cNvPr id="6" name="テキスト ボックス 5">
          <a:extLst>
            <a:ext uri="{FF2B5EF4-FFF2-40B4-BE49-F238E27FC236}">
              <a16:creationId xmlns:a16="http://schemas.microsoft.com/office/drawing/2014/main" id="{705513F0-DBE4-4365-AA22-9E7816FEBA9A}"/>
            </a:ext>
          </a:extLst>
        </xdr:cNvPr>
        <xdr:cNvSpPr txBox="1"/>
      </xdr:nvSpPr>
      <xdr:spPr>
        <a:xfrm>
          <a:off x="8639175" y="7981950"/>
          <a:ext cx="2981325" cy="43815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baseline="0">
              <a:solidFill>
                <a:schemeClr val="dk1"/>
              </a:solidFill>
              <a:effectLst/>
              <a:latin typeface="+mn-lt"/>
              <a:ea typeface="+mn-ea"/>
              <a:cs typeface="+mn-cs"/>
            </a:rPr>
            <a:t>対象研修生が</a:t>
          </a:r>
          <a:r>
            <a:rPr lang="en-US" altLang="ja-JP" sz="1050" b="0" i="0" baseline="0">
              <a:solidFill>
                <a:schemeClr val="dk1"/>
              </a:solidFill>
              <a:effectLst/>
              <a:latin typeface="+mn-lt"/>
              <a:ea typeface="+mn-ea"/>
              <a:cs typeface="+mn-cs"/>
            </a:rPr>
            <a:t>21</a:t>
          </a:r>
          <a:r>
            <a:rPr lang="ja-JP" altLang="en-US" sz="1050" b="0" i="0" baseline="0">
              <a:solidFill>
                <a:schemeClr val="dk1"/>
              </a:solidFill>
              <a:effectLst/>
              <a:latin typeface="+mn-lt"/>
              <a:ea typeface="+mn-ea"/>
              <a:cs typeface="+mn-cs"/>
            </a:rPr>
            <a:t>名以上いる場合は</a:t>
          </a:r>
          <a:r>
            <a:rPr lang="en-US" altLang="ja-JP" sz="1050" b="0" i="0" baseline="0">
              <a:solidFill>
                <a:schemeClr val="dk1"/>
              </a:solidFill>
              <a:effectLst/>
              <a:latin typeface="+mn-lt"/>
              <a:ea typeface="+mn-ea"/>
              <a:cs typeface="+mn-cs"/>
            </a:rPr>
            <a:t>25</a:t>
          </a:r>
          <a:r>
            <a:rPr lang="ja-JP" altLang="en-US" sz="1050" b="0" i="0" baseline="0">
              <a:solidFill>
                <a:schemeClr val="dk1"/>
              </a:solidFill>
              <a:effectLst/>
              <a:latin typeface="+mn-lt"/>
              <a:ea typeface="+mn-ea"/>
              <a:cs typeface="+mn-cs"/>
            </a:rPr>
            <a:t>行目以降を</a:t>
          </a:r>
          <a:endParaRPr lang="en-US" altLang="ja-JP" sz="1050" b="0" i="0" baseline="0">
            <a:solidFill>
              <a:schemeClr val="dk1"/>
            </a:solidFill>
            <a:effectLst/>
            <a:latin typeface="+mn-lt"/>
            <a:ea typeface="+mn-ea"/>
            <a:cs typeface="+mn-cs"/>
          </a:endParaRPr>
        </a:p>
        <a:p>
          <a:pPr rtl="0" eaLnBrk="1" fontAlgn="auto" latinLnBrk="0" hangingPunct="1"/>
          <a:r>
            <a:rPr lang="ja-JP" altLang="en-US" sz="1050" b="0" i="0" baseline="0">
              <a:solidFill>
                <a:schemeClr val="dk1"/>
              </a:solidFill>
              <a:effectLst/>
              <a:latin typeface="+mn-lt"/>
              <a:ea typeface="+mn-ea"/>
              <a:cs typeface="+mn-cs"/>
            </a:rPr>
            <a:t>「再表示」してください。</a:t>
          </a:r>
          <a:endParaRPr lang="ja-JP" altLang="ja-JP" sz="1050">
            <a:effectLst/>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13</xdr:col>
      <xdr:colOff>152401</xdr:colOff>
      <xdr:row>0</xdr:row>
      <xdr:rowOff>209550</xdr:rowOff>
    </xdr:from>
    <xdr:to>
      <xdr:col>16</xdr:col>
      <xdr:colOff>400051</xdr:colOff>
      <xdr:row>3</xdr:row>
      <xdr:rowOff>85725</xdr:rowOff>
    </xdr:to>
    <xdr:sp macro="" textlink="">
      <xdr:nvSpPr>
        <xdr:cNvPr id="4" name="テキスト ボックス 3">
          <a:extLst>
            <a:ext uri="{FF2B5EF4-FFF2-40B4-BE49-F238E27FC236}">
              <a16:creationId xmlns:a16="http://schemas.microsoft.com/office/drawing/2014/main" id="{F4ECC5EA-A80C-410B-9021-6B859E190C3E}"/>
            </a:ext>
          </a:extLst>
        </xdr:cNvPr>
        <xdr:cNvSpPr txBox="1"/>
      </xdr:nvSpPr>
      <xdr:spPr>
        <a:xfrm>
          <a:off x="5276851" y="209550"/>
          <a:ext cx="2305050" cy="7524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9</xdr:col>
      <xdr:colOff>85724</xdr:colOff>
      <xdr:row>0</xdr:row>
      <xdr:rowOff>209550</xdr:rowOff>
    </xdr:from>
    <xdr:to>
      <xdr:col>13</xdr:col>
      <xdr:colOff>266699</xdr:colOff>
      <xdr:row>5</xdr:row>
      <xdr:rowOff>200025</xdr:rowOff>
    </xdr:to>
    <xdr:sp macro="" textlink="">
      <xdr:nvSpPr>
        <xdr:cNvPr id="5" name="テキスト ボックス 4">
          <a:extLst>
            <a:ext uri="{FF2B5EF4-FFF2-40B4-BE49-F238E27FC236}">
              <a16:creationId xmlns:a16="http://schemas.microsoft.com/office/drawing/2014/main" id="{90ACFF7D-C390-40BE-8257-B25E20826E11}"/>
            </a:ext>
          </a:extLst>
        </xdr:cNvPr>
        <xdr:cNvSpPr txBox="1"/>
      </xdr:nvSpPr>
      <xdr:spPr>
        <a:xfrm>
          <a:off x="6591299" y="209550"/>
          <a:ext cx="2924175" cy="108585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・黄色のセルを入力してください。</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xdr:txBody>
    </xdr:sp>
    <xdr:clientData/>
  </xdr:twoCellAnchor>
  <xdr:twoCellAnchor>
    <xdr:from>
      <xdr:col>9</xdr:col>
      <xdr:colOff>238125</xdr:colOff>
      <xdr:row>11</xdr:row>
      <xdr:rowOff>1</xdr:rowOff>
    </xdr:from>
    <xdr:to>
      <xdr:col>13</xdr:col>
      <xdr:colOff>638175</xdr:colOff>
      <xdr:row>15</xdr:row>
      <xdr:rowOff>38101</xdr:rowOff>
    </xdr:to>
    <xdr:sp macro="" textlink="">
      <xdr:nvSpPr>
        <xdr:cNvPr id="6" name="テキスト ボックス 5">
          <a:extLst>
            <a:ext uri="{FF2B5EF4-FFF2-40B4-BE49-F238E27FC236}">
              <a16:creationId xmlns:a16="http://schemas.microsoft.com/office/drawing/2014/main" id="{C4BFC98D-D540-46AE-A153-52327F00033A}"/>
            </a:ext>
          </a:extLst>
        </xdr:cNvPr>
        <xdr:cNvSpPr txBox="1"/>
      </xdr:nvSpPr>
      <xdr:spPr>
        <a:xfrm>
          <a:off x="6743700" y="2409826"/>
          <a:ext cx="3143250" cy="91440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日本からの送金に必要なコード（</a:t>
          </a:r>
          <a:r>
            <a:rPr kumimoji="1" lang="en-US" altLang="ja-JP" sz="1100">
              <a:solidFill>
                <a:schemeClr val="dk1"/>
              </a:solidFill>
              <a:effectLst/>
              <a:latin typeface="+mn-lt"/>
              <a:ea typeface="+mn-ea"/>
              <a:cs typeface="+mn-cs"/>
            </a:rPr>
            <a:t>SWIFT</a:t>
          </a:r>
          <a:r>
            <a:rPr kumimoji="1" lang="en-US" altLang="ja-JP" sz="1100" baseline="0">
              <a:solidFill>
                <a:schemeClr val="dk1"/>
              </a:solidFill>
              <a:effectLst/>
              <a:latin typeface="+mn-lt"/>
              <a:ea typeface="+mn-ea"/>
              <a:cs typeface="+mn-cs"/>
            </a:rPr>
            <a:t> CODE</a:t>
          </a:r>
          <a:r>
            <a:rPr kumimoji="1" lang="ja-JP" altLang="en-US" sz="1100" baseline="0">
              <a:solidFill>
                <a:schemeClr val="dk1"/>
              </a:solidFill>
              <a:effectLst/>
              <a:latin typeface="+mn-lt"/>
              <a:ea typeface="+mn-ea"/>
              <a:cs typeface="+mn-cs"/>
            </a:rPr>
            <a:t>、</a:t>
          </a:r>
          <a:endParaRPr lang="ja-JP" altLang="ja-JP" sz="1050">
            <a:effectLst/>
          </a:endParaRPr>
        </a:p>
        <a:p>
          <a:r>
            <a:rPr kumimoji="1" lang="en-US" altLang="ja-JP" sz="1100" baseline="0">
              <a:solidFill>
                <a:schemeClr val="dk1"/>
              </a:solidFill>
              <a:effectLst/>
              <a:latin typeface="+mn-lt"/>
              <a:ea typeface="+mn-ea"/>
              <a:cs typeface="+mn-cs"/>
            </a:rPr>
            <a:t>IBAN CODE</a:t>
          </a:r>
          <a:r>
            <a:rPr kumimoji="1" lang="ja-JP" altLang="ja-JP" sz="1100" baseline="0">
              <a:solidFill>
                <a:schemeClr val="dk1"/>
              </a:solidFill>
              <a:effectLst/>
              <a:latin typeface="+mn-lt"/>
              <a:ea typeface="+mn-ea"/>
              <a:cs typeface="+mn-cs"/>
            </a:rPr>
            <a:t>または両方）</a:t>
          </a:r>
          <a:r>
            <a:rPr kumimoji="1" lang="ja-JP" altLang="ja-JP" sz="1100">
              <a:solidFill>
                <a:schemeClr val="dk1"/>
              </a:solidFill>
              <a:effectLst/>
              <a:latin typeface="+mn-lt"/>
              <a:ea typeface="+mn-ea"/>
              <a:cs typeface="+mn-cs"/>
            </a:rPr>
            <a:t>を確認し記載してください。</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国より</a:t>
          </a:r>
          <a:r>
            <a:rPr kumimoji="1" lang="en-US" altLang="ja-JP" sz="1100">
              <a:solidFill>
                <a:schemeClr val="dk1"/>
              </a:solidFill>
              <a:effectLst/>
              <a:latin typeface="+mn-lt"/>
              <a:ea typeface="+mn-ea"/>
              <a:cs typeface="+mn-cs"/>
            </a:rPr>
            <a:t>SWIFT</a:t>
          </a:r>
          <a:r>
            <a:rPr kumimoji="1" lang="en-US" altLang="ja-JP" sz="1100" baseline="0">
              <a:solidFill>
                <a:schemeClr val="dk1"/>
              </a:solidFill>
              <a:effectLst/>
              <a:latin typeface="+mn-lt"/>
              <a:ea typeface="+mn-ea"/>
              <a:cs typeface="+mn-cs"/>
            </a:rPr>
            <a:t> CODE</a:t>
          </a:r>
          <a:r>
            <a:rPr kumimoji="1" lang="ja-JP" altLang="en-US"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IBAN CODE</a:t>
          </a:r>
          <a:r>
            <a:rPr kumimoji="1" lang="ja-JP" altLang="ja-JP" sz="1100" baseline="0">
              <a:solidFill>
                <a:schemeClr val="dk1"/>
              </a:solidFill>
              <a:effectLst/>
              <a:latin typeface="+mn-lt"/>
              <a:ea typeface="+mn-ea"/>
              <a:cs typeface="+mn-cs"/>
            </a:rPr>
            <a:t>の両方が必要な</a:t>
          </a:r>
          <a:endParaRPr kumimoji="1" lang="en-US" altLang="ja-JP" sz="1100" baseline="0">
            <a:solidFill>
              <a:schemeClr val="dk1"/>
            </a:solidFill>
            <a:effectLst/>
            <a:latin typeface="+mn-lt"/>
            <a:ea typeface="+mn-ea"/>
            <a:cs typeface="+mn-cs"/>
          </a:endParaRPr>
        </a:p>
        <a:p>
          <a:r>
            <a:rPr kumimoji="1" lang="ja-JP" altLang="ja-JP" sz="1100" baseline="0">
              <a:solidFill>
                <a:schemeClr val="dk1"/>
              </a:solidFill>
              <a:effectLst/>
              <a:latin typeface="+mn-lt"/>
              <a:ea typeface="+mn-ea"/>
              <a:cs typeface="+mn-cs"/>
            </a:rPr>
            <a:t>場合や</a:t>
          </a:r>
          <a:r>
            <a:rPr kumimoji="1" lang="ja-JP" altLang="en-US" sz="1100" baseline="0">
              <a:solidFill>
                <a:schemeClr val="dk1"/>
              </a:solidFill>
              <a:effectLst/>
              <a:latin typeface="+mn-lt"/>
              <a:ea typeface="+mn-ea"/>
              <a:cs typeface="+mn-cs"/>
            </a:rPr>
            <a:t>いずれか片方</a:t>
          </a:r>
          <a:r>
            <a:rPr kumimoji="1" lang="ja-JP" altLang="ja-JP" sz="1100" baseline="0">
              <a:solidFill>
                <a:schemeClr val="dk1"/>
              </a:solidFill>
              <a:effectLst/>
              <a:latin typeface="+mn-lt"/>
              <a:ea typeface="+mn-ea"/>
              <a:cs typeface="+mn-cs"/>
            </a:rPr>
            <a:t>が必要な場合があります。</a:t>
          </a:r>
          <a:endParaRPr lang="ja-JP" altLang="ja-JP" sz="1050">
            <a:effectLst/>
          </a:endParaRPr>
        </a:p>
      </xdr:txBody>
    </xdr:sp>
    <xdr:clientData/>
  </xdr:twoCellAnchor>
  <xdr:twoCellAnchor>
    <xdr:from>
      <xdr:col>9</xdr:col>
      <xdr:colOff>38101</xdr:colOff>
      <xdr:row>12</xdr:row>
      <xdr:rowOff>0</xdr:rowOff>
    </xdr:from>
    <xdr:to>
      <xdr:col>9</xdr:col>
      <xdr:colOff>171450</xdr:colOff>
      <xdr:row>14</xdr:row>
      <xdr:rowOff>0</xdr:rowOff>
    </xdr:to>
    <xdr:sp macro="" textlink="">
      <xdr:nvSpPr>
        <xdr:cNvPr id="7" name="右中かっこ 6">
          <a:extLst>
            <a:ext uri="{FF2B5EF4-FFF2-40B4-BE49-F238E27FC236}">
              <a16:creationId xmlns:a16="http://schemas.microsoft.com/office/drawing/2014/main" id="{222A1D98-20A2-4CDE-8161-8CF25F29A4C7}"/>
            </a:ext>
          </a:extLst>
        </xdr:cNvPr>
        <xdr:cNvSpPr/>
      </xdr:nvSpPr>
      <xdr:spPr>
        <a:xfrm>
          <a:off x="6543676" y="2628900"/>
          <a:ext cx="133349" cy="438150"/>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76200</xdr:colOff>
      <xdr:row>11</xdr:row>
      <xdr:rowOff>28575</xdr:rowOff>
    </xdr:from>
    <xdr:to>
      <xdr:col>23</xdr:col>
      <xdr:colOff>140969</xdr:colOff>
      <xdr:row>12</xdr:row>
      <xdr:rowOff>133350</xdr:rowOff>
    </xdr:to>
    <xdr:sp macro="" textlink="">
      <xdr:nvSpPr>
        <xdr:cNvPr id="2" name="左大かっこ 1">
          <a:extLst>
            <a:ext uri="{FF2B5EF4-FFF2-40B4-BE49-F238E27FC236}">
              <a16:creationId xmlns:a16="http://schemas.microsoft.com/office/drawing/2014/main" id="{00000000-0008-0000-0700-000002000000}"/>
            </a:ext>
          </a:extLst>
        </xdr:cNvPr>
        <xdr:cNvSpPr/>
      </xdr:nvSpPr>
      <xdr:spPr>
        <a:xfrm>
          <a:off x="4495800" y="17716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11</xdr:row>
      <xdr:rowOff>28575</xdr:rowOff>
    </xdr:from>
    <xdr:to>
      <xdr:col>27</xdr:col>
      <xdr:colOff>85725</xdr:colOff>
      <xdr:row>12</xdr:row>
      <xdr:rowOff>133350</xdr:rowOff>
    </xdr:to>
    <xdr:sp macro="" textlink="">
      <xdr:nvSpPr>
        <xdr:cNvPr id="3" name="左大かっこ 2">
          <a:extLst>
            <a:ext uri="{FF2B5EF4-FFF2-40B4-BE49-F238E27FC236}">
              <a16:creationId xmlns:a16="http://schemas.microsoft.com/office/drawing/2014/main" id="{00000000-0008-0000-0700-000003000000}"/>
            </a:ext>
          </a:extLst>
        </xdr:cNvPr>
        <xdr:cNvSpPr/>
      </xdr:nvSpPr>
      <xdr:spPr>
        <a:xfrm flipH="1">
          <a:off x="5162550" y="17716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18</xdr:row>
      <xdr:rowOff>28575</xdr:rowOff>
    </xdr:from>
    <xdr:to>
      <xdr:col>23</xdr:col>
      <xdr:colOff>140969</xdr:colOff>
      <xdr:row>19</xdr:row>
      <xdr:rowOff>133350</xdr:rowOff>
    </xdr:to>
    <xdr:sp macro="" textlink="">
      <xdr:nvSpPr>
        <xdr:cNvPr id="4" name="左大かっこ 3">
          <a:extLst>
            <a:ext uri="{FF2B5EF4-FFF2-40B4-BE49-F238E27FC236}">
              <a16:creationId xmlns:a16="http://schemas.microsoft.com/office/drawing/2014/main" id="{00000000-0008-0000-0700-000004000000}"/>
            </a:ext>
          </a:extLst>
        </xdr:cNvPr>
        <xdr:cNvSpPr/>
      </xdr:nvSpPr>
      <xdr:spPr>
        <a:xfrm>
          <a:off x="4495800" y="28575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18</xdr:row>
      <xdr:rowOff>28575</xdr:rowOff>
    </xdr:from>
    <xdr:to>
      <xdr:col>27</xdr:col>
      <xdr:colOff>85725</xdr:colOff>
      <xdr:row>19</xdr:row>
      <xdr:rowOff>133350</xdr:rowOff>
    </xdr:to>
    <xdr:sp macro="" textlink="">
      <xdr:nvSpPr>
        <xdr:cNvPr id="5" name="左大かっこ 4">
          <a:extLst>
            <a:ext uri="{FF2B5EF4-FFF2-40B4-BE49-F238E27FC236}">
              <a16:creationId xmlns:a16="http://schemas.microsoft.com/office/drawing/2014/main" id="{00000000-0008-0000-0700-000005000000}"/>
            </a:ext>
          </a:extLst>
        </xdr:cNvPr>
        <xdr:cNvSpPr/>
      </xdr:nvSpPr>
      <xdr:spPr>
        <a:xfrm flipH="1">
          <a:off x="5162550" y="28575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25</xdr:row>
      <xdr:rowOff>28575</xdr:rowOff>
    </xdr:from>
    <xdr:to>
      <xdr:col>23</xdr:col>
      <xdr:colOff>140969</xdr:colOff>
      <xdr:row>26</xdr:row>
      <xdr:rowOff>133350</xdr:rowOff>
    </xdr:to>
    <xdr:sp macro="" textlink="">
      <xdr:nvSpPr>
        <xdr:cNvPr id="6" name="左大かっこ 5">
          <a:extLst>
            <a:ext uri="{FF2B5EF4-FFF2-40B4-BE49-F238E27FC236}">
              <a16:creationId xmlns:a16="http://schemas.microsoft.com/office/drawing/2014/main" id="{00000000-0008-0000-0700-000006000000}"/>
            </a:ext>
          </a:extLst>
        </xdr:cNvPr>
        <xdr:cNvSpPr/>
      </xdr:nvSpPr>
      <xdr:spPr>
        <a:xfrm>
          <a:off x="4495800" y="39433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25</xdr:row>
      <xdr:rowOff>28575</xdr:rowOff>
    </xdr:from>
    <xdr:to>
      <xdr:col>27</xdr:col>
      <xdr:colOff>85725</xdr:colOff>
      <xdr:row>26</xdr:row>
      <xdr:rowOff>133350</xdr:rowOff>
    </xdr:to>
    <xdr:sp macro="" textlink="">
      <xdr:nvSpPr>
        <xdr:cNvPr id="7" name="左大かっこ 6">
          <a:extLst>
            <a:ext uri="{FF2B5EF4-FFF2-40B4-BE49-F238E27FC236}">
              <a16:creationId xmlns:a16="http://schemas.microsoft.com/office/drawing/2014/main" id="{00000000-0008-0000-0700-000007000000}"/>
            </a:ext>
          </a:extLst>
        </xdr:cNvPr>
        <xdr:cNvSpPr/>
      </xdr:nvSpPr>
      <xdr:spPr>
        <a:xfrm flipH="1">
          <a:off x="5162550" y="39433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32</xdr:row>
      <xdr:rowOff>28575</xdr:rowOff>
    </xdr:from>
    <xdr:to>
      <xdr:col>23</xdr:col>
      <xdr:colOff>140969</xdr:colOff>
      <xdr:row>33</xdr:row>
      <xdr:rowOff>133350</xdr:rowOff>
    </xdr:to>
    <xdr:sp macro="" textlink="">
      <xdr:nvSpPr>
        <xdr:cNvPr id="8" name="左大かっこ 7">
          <a:extLst>
            <a:ext uri="{FF2B5EF4-FFF2-40B4-BE49-F238E27FC236}">
              <a16:creationId xmlns:a16="http://schemas.microsoft.com/office/drawing/2014/main" id="{00000000-0008-0000-0700-000008000000}"/>
            </a:ext>
          </a:extLst>
        </xdr:cNvPr>
        <xdr:cNvSpPr/>
      </xdr:nvSpPr>
      <xdr:spPr>
        <a:xfrm>
          <a:off x="4495800" y="50292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32</xdr:row>
      <xdr:rowOff>28575</xdr:rowOff>
    </xdr:from>
    <xdr:to>
      <xdr:col>27</xdr:col>
      <xdr:colOff>85725</xdr:colOff>
      <xdr:row>33</xdr:row>
      <xdr:rowOff>133350</xdr:rowOff>
    </xdr:to>
    <xdr:sp macro="" textlink="">
      <xdr:nvSpPr>
        <xdr:cNvPr id="9" name="左大かっこ 8">
          <a:extLst>
            <a:ext uri="{FF2B5EF4-FFF2-40B4-BE49-F238E27FC236}">
              <a16:creationId xmlns:a16="http://schemas.microsoft.com/office/drawing/2014/main" id="{00000000-0008-0000-0700-000009000000}"/>
            </a:ext>
          </a:extLst>
        </xdr:cNvPr>
        <xdr:cNvSpPr/>
      </xdr:nvSpPr>
      <xdr:spPr>
        <a:xfrm flipH="1">
          <a:off x="5162550" y="50292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39</xdr:row>
      <xdr:rowOff>28575</xdr:rowOff>
    </xdr:from>
    <xdr:to>
      <xdr:col>23</xdr:col>
      <xdr:colOff>140969</xdr:colOff>
      <xdr:row>40</xdr:row>
      <xdr:rowOff>133350</xdr:rowOff>
    </xdr:to>
    <xdr:sp macro="" textlink="">
      <xdr:nvSpPr>
        <xdr:cNvPr id="10" name="左大かっこ 9">
          <a:extLst>
            <a:ext uri="{FF2B5EF4-FFF2-40B4-BE49-F238E27FC236}">
              <a16:creationId xmlns:a16="http://schemas.microsoft.com/office/drawing/2014/main" id="{00000000-0008-0000-0700-00000A000000}"/>
            </a:ext>
          </a:extLst>
        </xdr:cNvPr>
        <xdr:cNvSpPr/>
      </xdr:nvSpPr>
      <xdr:spPr>
        <a:xfrm>
          <a:off x="4495800" y="61150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39</xdr:row>
      <xdr:rowOff>28575</xdr:rowOff>
    </xdr:from>
    <xdr:to>
      <xdr:col>27</xdr:col>
      <xdr:colOff>85725</xdr:colOff>
      <xdr:row>40</xdr:row>
      <xdr:rowOff>133350</xdr:rowOff>
    </xdr:to>
    <xdr:sp macro="" textlink="">
      <xdr:nvSpPr>
        <xdr:cNvPr id="11" name="左大かっこ 10">
          <a:extLst>
            <a:ext uri="{FF2B5EF4-FFF2-40B4-BE49-F238E27FC236}">
              <a16:creationId xmlns:a16="http://schemas.microsoft.com/office/drawing/2014/main" id="{00000000-0008-0000-0700-00000B000000}"/>
            </a:ext>
          </a:extLst>
        </xdr:cNvPr>
        <xdr:cNvSpPr/>
      </xdr:nvSpPr>
      <xdr:spPr>
        <a:xfrm flipH="1">
          <a:off x="5162550" y="61150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46</xdr:row>
      <xdr:rowOff>28575</xdr:rowOff>
    </xdr:from>
    <xdr:to>
      <xdr:col>23</xdr:col>
      <xdr:colOff>140969</xdr:colOff>
      <xdr:row>47</xdr:row>
      <xdr:rowOff>133350</xdr:rowOff>
    </xdr:to>
    <xdr:sp macro="" textlink="">
      <xdr:nvSpPr>
        <xdr:cNvPr id="12" name="左大かっこ 11">
          <a:extLst>
            <a:ext uri="{FF2B5EF4-FFF2-40B4-BE49-F238E27FC236}">
              <a16:creationId xmlns:a16="http://schemas.microsoft.com/office/drawing/2014/main" id="{00000000-0008-0000-0700-00000C000000}"/>
            </a:ext>
          </a:extLst>
        </xdr:cNvPr>
        <xdr:cNvSpPr/>
      </xdr:nvSpPr>
      <xdr:spPr>
        <a:xfrm>
          <a:off x="4495800" y="72009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46</xdr:row>
      <xdr:rowOff>28575</xdr:rowOff>
    </xdr:from>
    <xdr:to>
      <xdr:col>27</xdr:col>
      <xdr:colOff>85725</xdr:colOff>
      <xdr:row>47</xdr:row>
      <xdr:rowOff>133350</xdr:rowOff>
    </xdr:to>
    <xdr:sp macro="" textlink="">
      <xdr:nvSpPr>
        <xdr:cNvPr id="13" name="左大かっこ 12">
          <a:extLst>
            <a:ext uri="{FF2B5EF4-FFF2-40B4-BE49-F238E27FC236}">
              <a16:creationId xmlns:a16="http://schemas.microsoft.com/office/drawing/2014/main" id="{00000000-0008-0000-0700-00000D000000}"/>
            </a:ext>
          </a:extLst>
        </xdr:cNvPr>
        <xdr:cNvSpPr/>
      </xdr:nvSpPr>
      <xdr:spPr>
        <a:xfrm flipH="1">
          <a:off x="5162550" y="72009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53</xdr:row>
      <xdr:rowOff>28575</xdr:rowOff>
    </xdr:from>
    <xdr:to>
      <xdr:col>23</xdr:col>
      <xdr:colOff>140969</xdr:colOff>
      <xdr:row>54</xdr:row>
      <xdr:rowOff>133350</xdr:rowOff>
    </xdr:to>
    <xdr:sp macro="" textlink="">
      <xdr:nvSpPr>
        <xdr:cNvPr id="14" name="左大かっこ 13">
          <a:extLst>
            <a:ext uri="{FF2B5EF4-FFF2-40B4-BE49-F238E27FC236}">
              <a16:creationId xmlns:a16="http://schemas.microsoft.com/office/drawing/2014/main" id="{00000000-0008-0000-0700-00000E000000}"/>
            </a:ext>
          </a:extLst>
        </xdr:cNvPr>
        <xdr:cNvSpPr/>
      </xdr:nvSpPr>
      <xdr:spPr>
        <a:xfrm>
          <a:off x="4495800" y="82867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53</xdr:row>
      <xdr:rowOff>28575</xdr:rowOff>
    </xdr:from>
    <xdr:to>
      <xdr:col>27</xdr:col>
      <xdr:colOff>85725</xdr:colOff>
      <xdr:row>54</xdr:row>
      <xdr:rowOff>133350</xdr:rowOff>
    </xdr:to>
    <xdr:sp macro="" textlink="">
      <xdr:nvSpPr>
        <xdr:cNvPr id="15" name="左大かっこ 14">
          <a:extLst>
            <a:ext uri="{FF2B5EF4-FFF2-40B4-BE49-F238E27FC236}">
              <a16:creationId xmlns:a16="http://schemas.microsoft.com/office/drawing/2014/main" id="{00000000-0008-0000-0700-00000F000000}"/>
            </a:ext>
          </a:extLst>
        </xdr:cNvPr>
        <xdr:cNvSpPr/>
      </xdr:nvSpPr>
      <xdr:spPr>
        <a:xfrm flipH="1">
          <a:off x="5162550" y="82867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60</xdr:row>
      <xdr:rowOff>28575</xdr:rowOff>
    </xdr:from>
    <xdr:to>
      <xdr:col>23</xdr:col>
      <xdr:colOff>140969</xdr:colOff>
      <xdr:row>61</xdr:row>
      <xdr:rowOff>133350</xdr:rowOff>
    </xdr:to>
    <xdr:sp macro="" textlink="">
      <xdr:nvSpPr>
        <xdr:cNvPr id="16" name="左大かっこ 15">
          <a:extLst>
            <a:ext uri="{FF2B5EF4-FFF2-40B4-BE49-F238E27FC236}">
              <a16:creationId xmlns:a16="http://schemas.microsoft.com/office/drawing/2014/main" id="{00000000-0008-0000-0700-000010000000}"/>
            </a:ext>
          </a:extLst>
        </xdr:cNvPr>
        <xdr:cNvSpPr/>
      </xdr:nvSpPr>
      <xdr:spPr>
        <a:xfrm>
          <a:off x="4495800" y="93726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60</xdr:row>
      <xdr:rowOff>28575</xdr:rowOff>
    </xdr:from>
    <xdr:to>
      <xdr:col>27</xdr:col>
      <xdr:colOff>85725</xdr:colOff>
      <xdr:row>61</xdr:row>
      <xdr:rowOff>133350</xdr:rowOff>
    </xdr:to>
    <xdr:sp macro="" textlink="">
      <xdr:nvSpPr>
        <xdr:cNvPr id="17" name="左大かっこ 16">
          <a:extLst>
            <a:ext uri="{FF2B5EF4-FFF2-40B4-BE49-F238E27FC236}">
              <a16:creationId xmlns:a16="http://schemas.microsoft.com/office/drawing/2014/main" id="{00000000-0008-0000-0700-000011000000}"/>
            </a:ext>
          </a:extLst>
        </xdr:cNvPr>
        <xdr:cNvSpPr/>
      </xdr:nvSpPr>
      <xdr:spPr>
        <a:xfrm flipH="1">
          <a:off x="5162550" y="93726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11</xdr:row>
      <xdr:rowOff>28575</xdr:rowOff>
    </xdr:from>
    <xdr:to>
      <xdr:col>23</xdr:col>
      <xdr:colOff>140969</xdr:colOff>
      <xdr:row>12</xdr:row>
      <xdr:rowOff>133350</xdr:rowOff>
    </xdr:to>
    <xdr:sp macro="" textlink="">
      <xdr:nvSpPr>
        <xdr:cNvPr id="18" name="左大かっこ 17">
          <a:extLst>
            <a:ext uri="{FF2B5EF4-FFF2-40B4-BE49-F238E27FC236}">
              <a16:creationId xmlns:a16="http://schemas.microsoft.com/office/drawing/2014/main" id="{00000000-0008-0000-0700-000012000000}"/>
            </a:ext>
          </a:extLst>
        </xdr:cNvPr>
        <xdr:cNvSpPr/>
      </xdr:nvSpPr>
      <xdr:spPr>
        <a:xfrm>
          <a:off x="4495800" y="17716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11</xdr:row>
      <xdr:rowOff>28575</xdr:rowOff>
    </xdr:from>
    <xdr:to>
      <xdr:col>27</xdr:col>
      <xdr:colOff>85725</xdr:colOff>
      <xdr:row>12</xdr:row>
      <xdr:rowOff>133350</xdr:rowOff>
    </xdr:to>
    <xdr:sp macro="" textlink="">
      <xdr:nvSpPr>
        <xdr:cNvPr id="19" name="左大かっこ 18">
          <a:extLst>
            <a:ext uri="{FF2B5EF4-FFF2-40B4-BE49-F238E27FC236}">
              <a16:creationId xmlns:a16="http://schemas.microsoft.com/office/drawing/2014/main" id="{00000000-0008-0000-0700-000013000000}"/>
            </a:ext>
          </a:extLst>
        </xdr:cNvPr>
        <xdr:cNvSpPr/>
      </xdr:nvSpPr>
      <xdr:spPr>
        <a:xfrm flipH="1">
          <a:off x="5162550" y="17716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18</xdr:row>
      <xdr:rowOff>28575</xdr:rowOff>
    </xdr:from>
    <xdr:to>
      <xdr:col>23</xdr:col>
      <xdr:colOff>140969</xdr:colOff>
      <xdr:row>19</xdr:row>
      <xdr:rowOff>133350</xdr:rowOff>
    </xdr:to>
    <xdr:sp macro="" textlink="">
      <xdr:nvSpPr>
        <xdr:cNvPr id="20" name="左大かっこ 19">
          <a:extLst>
            <a:ext uri="{FF2B5EF4-FFF2-40B4-BE49-F238E27FC236}">
              <a16:creationId xmlns:a16="http://schemas.microsoft.com/office/drawing/2014/main" id="{00000000-0008-0000-0700-000014000000}"/>
            </a:ext>
          </a:extLst>
        </xdr:cNvPr>
        <xdr:cNvSpPr/>
      </xdr:nvSpPr>
      <xdr:spPr>
        <a:xfrm>
          <a:off x="4495800" y="28575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18</xdr:row>
      <xdr:rowOff>28575</xdr:rowOff>
    </xdr:from>
    <xdr:to>
      <xdr:col>27</xdr:col>
      <xdr:colOff>85725</xdr:colOff>
      <xdr:row>19</xdr:row>
      <xdr:rowOff>133350</xdr:rowOff>
    </xdr:to>
    <xdr:sp macro="" textlink="">
      <xdr:nvSpPr>
        <xdr:cNvPr id="21" name="左大かっこ 20">
          <a:extLst>
            <a:ext uri="{FF2B5EF4-FFF2-40B4-BE49-F238E27FC236}">
              <a16:creationId xmlns:a16="http://schemas.microsoft.com/office/drawing/2014/main" id="{00000000-0008-0000-0700-000015000000}"/>
            </a:ext>
          </a:extLst>
        </xdr:cNvPr>
        <xdr:cNvSpPr/>
      </xdr:nvSpPr>
      <xdr:spPr>
        <a:xfrm flipH="1">
          <a:off x="5162550" y="28575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25</xdr:row>
      <xdr:rowOff>28575</xdr:rowOff>
    </xdr:from>
    <xdr:to>
      <xdr:col>23</xdr:col>
      <xdr:colOff>140969</xdr:colOff>
      <xdr:row>26</xdr:row>
      <xdr:rowOff>133350</xdr:rowOff>
    </xdr:to>
    <xdr:sp macro="" textlink="">
      <xdr:nvSpPr>
        <xdr:cNvPr id="22" name="左大かっこ 21">
          <a:extLst>
            <a:ext uri="{FF2B5EF4-FFF2-40B4-BE49-F238E27FC236}">
              <a16:creationId xmlns:a16="http://schemas.microsoft.com/office/drawing/2014/main" id="{00000000-0008-0000-0700-000016000000}"/>
            </a:ext>
          </a:extLst>
        </xdr:cNvPr>
        <xdr:cNvSpPr/>
      </xdr:nvSpPr>
      <xdr:spPr>
        <a:xfrm>
          <a:off x="4495800" y="39433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25</xdr:row>
      <xdr:rowOff>28575</xdr:rowOff>
    </xdr:from>
    <xdr:to>
      <xdr:col>27</xdr:col>
      <xdr:colOff>85725</xdr:colOff>
      <xdr:row>26</xdr:row>
      <xdr:rowOff>133350</xdr:rowOff>
    </xdr:to>
    <xdr:sp macro="" textlink="">
      <xdr:nvSpPr>
        <xdr:cNvPr id="23" name="左大かっこ 22">
          <a:extLst>
            <a:ext uri="{FF2B5EF4-FFF2-40B4-BE49-F238E27FC236}">
              <a16:creationId xmlns:a16="http://schemas.microsoft.com/office/drawing/2014/main" id="{00000000-0008-0000-0700-000017000000}"/>
            </a:ext>
          </a:extLst>
        </xdr:cNvPr>
        <xdr:cNvSpPr/>
      </xdr:nvSpPr>
      <xdr:spPr>
        <a:xfrm flipH="1">
          <a:off x="5162550" y="39433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32</xdr:row>
      <xdr:rowOff>28575</xdr:rowOff>
    </xdr:from>
    <xdr:to>
      <xdr:col>23</xdr:col>
      <xdr:colOff>140969</xdr:colOff>
      <xdr:row>33</xdr:row>
      <xdr:rowOff>133350</xdr:rowOff>
    </xdr:to>
    <xdr:sp macro="" textlink="">
      <xdr:nvSpPr>
        <xdr:cNvPr id="24" name="左大かっこ 23">
          <a:extLst>
            <a:ext uri="{FF2B5EF4-FFF2-40B4-BE49-F238E27FC236}">
              <a16:creationId xmlns:a16="http://schemas.microsoft.com/office/drawing/2014/main" id="{00000000-0008-0000-0700-000018000000}"/>
            </a:ext>
          </a:extLst>
        </xdr:cNvPr>
        <xdr:cNvSpPr/>
      </xdr:nvSpPr>
      <xdr:spPr>
        <a:xfrm>
          <a:off x="4495800" y="50292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32</xdr:row>
      <xdr:rowOff>28575</xdr:rowOff>
    </xdr:from>
    <xdr:to>
      <xdr:col>27</xdr:col>
      <xdr:colOff>85725</xdr:colOff>
      <xdr:row>33</xdr:row>
      <xdr:rowOff>133350</xdr:rowOff>
    </xdr:to>
    <xdr:sp macro="" textlink="">
      <xdr:nvSpPr>
        <xdr:cNvPr id="25" name="左大かっこ 24">
          <a:extLst>
            <a:ext uri="{FF2B5EF4-FFF2-40B4-BE49-F238E27FC236}">
              <a16:creationId xmlns:a16="http://schemas.microsoft.com/office/drawing/2014/main" id="{00000000-0008-0000-0700-000019000000}"/>
            </a:ext>
          </a:extLst>
        </xdr:cNvPr>
        <xdr:cNvSpPr/>
      </xdr:nvSpPr>
      <xdr:spPr>
        <a:xfrm flipH="1">
          <a:off x="5162550" y="50292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39</xdr:row>
      <xdr:rowOff>28575</xdr:rowOff>
    </xdr:from>
    <xdr:to>
      <xdr:col>23</xdr:col>
      <xdr:colOff>140969</xdr:colOff>
      <xdr:row>40</xdr:row>
      <xdr:rowOff>133350</xdr:rowOff>
    </xdr:to>
    <xdr:sp macro="" textlink="">
      <xdr:nvSpPr>
        <xdr:cNvPr id="26" name="左大かっこ 25">
          <a:extLst>
            <a:ext uri="{FF2B5EF4-FFF2-40B4-BE49-F238E27FC236}">
              <a16:creationId xmlns:a16="http://schemas.microsoft.com/office/drawing/2014/main" id="{00000000-0008-0000-0700-00001A000000}"/>
            </a:ext>
          </a:extLst>
        </xdr:cNvPr>
        <xdr:cNvSpPr/>
      </xdr:nvSpPr>
      <xdr:spPr>
        <a:xfrm>
          <a:off x="4495800" y="61150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39</xdr:row>
      <xdr:rowOff>28575</xdr:rowOff>
    </xdr:from>
    <xdr:to>
      <xdr:col>27</xdr:col>
      <xdr:colOff>85725</xdr:colOff>
      <xdr:row>40</xdr:row>
      <xdr:rowOff>133350</xdr:rowOff>
    </xdr:to>
    <xdr:sp macro="" textlink="">
      <xdr:nvSpPr>
        <xdr:cNvPr id="27" name="左大かっこ 26">
          <a:extLst>
            <a:ext uri="{FF2B5EF4-FFF2-40B4-BE49-F238E27FC236}">
              <a16:creationId xmlns:a16="http://schemas.microsoft.com/office/drawing/2014/main" id="{00000000-0008-0000-0700-00001B000000}"/>
            </a:ext>
          </a:extLst>
        </xdr:cNvPr>
        <xdr:cNvSpPr/>
      </xdr:nvSpPr>
      <xdr:spPr>
        <a:xfrm flipH="1">
          <a:off x="5162550" y="61150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46</xdr:row>
      <xdr:rowOff>28575</xdr:rowOff>
    </xdr:from>
    <xdr:to>
      <xdr:col>23</xdr:col>
      <xdr:colOff>140969</xdr:colOff>
      <xdr:row>47</xdr:row>
      <xdr:rowOff>133350</xdr:rowOff>
    </xdr:to>
    <xdr:sp macro="" textlink="">
      <xdr:nvSpPr>
        <xdr:cNvPr id="28" name="左大かっこ 27">
          <a:extLst>
            <a:ext uri="{FF2B5EF4-FFF2-40B4-BE49-F238E27FC236}">
              <a16:creationId xmlns:a16="http://schemas.microsoft.com/office/drawing/2014/main" id="{00000000-0008-0000-0700-00001C000000}"/>
            </a:ext>
          </a:extLst>
        </xdr:cNvPr>
        <xdr:cNvSpPr/>
      </xdr:nvSpPr>
      <xdr:spPr>
        <a:xfrm>
          <a:off x="4495800" y="72009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46</xdr:row>
      <xdr:rowOff>28575</xdr:rowOff>
    </xdr:from>
    <xdr:to>
      <xdr:col>27</xdr:col>
      <xdr:colOff>85725</xdr:colOff>
      <xdr:row>47</xdr:row>
      <xdr:rowOff>133350</xdr:rowOff>
    </xdr:to>
    <xdr:sp macro="" textlink="">
      <xdr:nvSpPr>
        <xdr:cNvPr id="29" name="左大かっこ 28">
          <a:extLst>
            <a:ext uri="{FF2B5EF4-FFF2-40B4-BE49-F238E27FC236}">
              <a16:creationId xmlns:a16="http://schemas.microsoft.com/office/drawing/2014/main" id="{00000000-0008-0000-0700-00001D000000}"/>
            </a:ext>
          </a:extLst>
        </xdr:cNvPr>
        <xdr:cNvSpPr/>
      </xdr:nvSpPr>
      <xdr:spPr>
        <a:xfrm flipH="1">
          <a:off x="5162550" y="72009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53</xdr:row>
      <xdr:rowOff>28575</xdr:rowOff>
    </xdr:from>
    <xdr:to>
      <xdr:col>23</xdr:col>
      <xdr:colOff>140969</xdr:colOff>
      <xdr:row>54</xdr:row>
      <xdr:rowOff>133350</xdr:rowOff>
    </xdr:to>
    <xdr:sp macro="" textlink="">
      <xdr:nvSpPr>
        <xdr:cNvPr id="30" name="左大かっこ 29">
          <a:extLst>
            <a:ext uri="{FF2B5EF4-FFF2-40B4-BE49-F238E27FC236}">
              <a16:creationId xmlns:a16="http://schemas.microsoft.com/office/drawing/2014/main" id="{00000000-0008-0000-0700-00001E000000}"/>
            </a:ext>
          </a:extLst>
        </xdr:cNvPr>
        <xdr:cNvSpPr/>
      </xdr:nvSpPr>
      <xdr:spPr>
        <a:xfrm>
          <a:off x="4495800" y="828675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53</xdr:row>
      <xdr:rowOff>28575</xdr:rowOff>
    </xdr:from>
    <xdr:to>
      <xdr:col>27</xdr:col>
      <xdr:colOff>85725</xdr:colOff>
      <xdr:row>54</xdr:row>
      <xdr:rowOff>133350</xdr:rowOff>
    </xdr:to>
    <xdr:sp macro="" textlink="">
      <xdr:nvSpPr>
        <xdr:cNvPr id="31" name="左大かっこ 30">
          <a:extLst>
            <a:ext uri="{FF2B5EF4-FFF2-40B4-BE49-F238E27FC236}">
              <a16:creationId xmlns:a16="http://schemas.microsoft.com/office/drawing/2014/main" id="{00000000-0008-0000-0700-00001F000000}"/>
            </a:ext>
          </a:extLst>
        </xdr:cNvPr>
        <xdr:cNvSpPr/>
      </xdr:nvSpPr>
      <xdr:spPr>
        <a:xfrm flipH="1">
          <a:off x="5162550" y="828675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60</xdr:row>
      <xdr:rowOff>28575</xdr:rowOff>
    </xdr:from>
    <xdr:to>
      <xdr:col>23</xdr:col>
      <xdr:colOff>140969</xdr:colOff>
      <xdr:row>61</xdr:row>
      <xdr:rowOff>133350</xdr:rowOff>
    </xdr:to>
    <xdr:sp macro="" textlink="">
      <xdr:nvSpPr>
        <xdr:cNvPr id="32" name="左大かっこ 31">
          <a:extLst>
            <a:ext uri="{FF2B5EF4-FFF2-40B4-BE49-F238E27FC236}">
              <a16:creationId xmlns:a16="http://schemas.microsoft.com/office/drawing/2014/main" id="{00000000-0008-0000-0700-000020000000}"/>
            </a:ext>
          </a:extLst>
        </xdr:cNvPr>
        <xdr:cNvSpPr/>
      </xdr:nvSpPr>
      <xdr:spPr>
        <a:xfrm>
          <a:off x="4495800" y="9372600"/>
          <a:ext cx="64769"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60</xdr:row>
      <xdr:rowOff>28575</xdr:rowOff>
    </xdr:from>
    <xdr:to>
      <xdr:col>27</xdr:col>
      <xdr:colOff>85725</xdr:colOff>
      <xdr:row>61</xdr:row>
      <xdr:rowOff>133350</xdr:rowOff>
    </xdr:to>
    <xdr:sp macro="" textlink="">
      <xdr:nvSpPr>
        <xdr:cNvPr id="33" name="左大かっこ 32">
          <a:extLst>
            <a:ext uri="{FF2B5EF4-FFF2-40B4-BE49-F238E27FC236}">
              <a16:creationId xmlns:a16="http://schemas.microsoft.com/office/drawing/2014/main" id="{00000000-0008-0000-0700-000021000000}"/>
            </a:ext>
          </a:extLst>
        </xdr:cNvPr>
        <xdr:cNvSpPr/>
      </xdr:nvSpPr>
      <xdr:spPr>
        <a:xfrm flipH="1">
          <a:off x="5162550" y="9372600"/>
          <a:ext cx="66675" cy="257175"/>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152400</xdr:colOff>
      <xdr:row>1</xdr:row>
      <xdr:rowOff>66675</xdr:rowOff>
    </xdr:from>
    <xdr:to>
      <xdr:col>51</xdr:col>
      <xdr:colOff>238125</xdr:colOff>
      <xdr:row>5</xdr:row>
      <xdr:rowOff>133350</xdr:rowOff>
    </xdr:to>
    <xdr:sp macro="" textlink="">
      <xdr:nvSpPr>
        <xdr:cNvPr id="34" name="テキスト ボックス 33">
          <a:extLst>
            <a:ext uri="{FF2B5EF4-FFF2-40B4-BE49-F238E27FC236}">
              <a16:creationId xmlns:a16="http://schemas.microsoft.com/office/drawing/2014/main" id="{49AD25F9-04CC-4845-9BAB-E764689A8A93}"/>
            </a:ext>
          </a:extLst>
        </xdr:cNvPr>
        <xdr:cNvSpPr txBox="1"/>
      </xdr:nvSpPr>
      <xdr:spPr>
        <a:xfrm>
          <a:off x="7391400" y="238125"/>
          <a:ext cx="3076575" cy="704850"/>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・黄色のセルを記入してください。</a:t>
          </a:r>
          <a:endParaRPr lang="en-US" altLang="ja-JP" sz="1100" b="1" i="0" baseline="0">
            <a:solidFill>
              <a:srgbClr val="FF0000"/>
            </a:solidFill>
            <a:effectLst/>
            <a:latin typeface="+mn-ea"/>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45</xdr:col>
      <xdr:colOff>121228</xdr:colOff>
      <xdr:row>50</xdr:row>
      <xdr:rowOff>124165</xdr:rowOff>
    </xdr:from>
    <xdr:to>
      <xdr:col>47</xdr:col>
      <xdr:colOff>577613</xdr:colOff>
      <xdr:row>53</xdr:row>
      <xdr:rowOff>127221</xdr:rowOff>
    </xdr:to>
    <xdr:sp macro="" textlink="">
      <xdr:nvSpPr>
        <xdr:cNvPr id="2" name="吹き出し: 四角形 1">
          <a:extLst>
            <a:ext uri="{FF2B5EF4-FFF2-40B4-BE49-F238E27FC236}">
              <a16:creationId xmlns:a16="http://schemas.microsoft.com/office/drawing/2014/main" id="{00000000-0008-0000-0800-000002000000}"/>
            </a:ext>
          </a:extLst>
        </xdr:cNvPr>
        <xdr:cNvSpPr/>
      </xdr:nvSpPr>
      <xdr:spPr>
        <a:xfrm>
          <a:off x="6788728" y="8788400"/>
          <a:ext cx="1231085" cy="0"/>
        </a:xfrm>
        <a:prstGeom prst="wedgeRectCallout">
          <a:avLst>
            <a:gd name="adj1" fmla="val -57192"/>
            <a:gd name="adj2" fmla="val -59286"/>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rgbClr val="FF0000"/>
              </a:solidFill>
            </a:rPr>
            <a:t>修正　</a:t>
          </a:r>
        </a:p>
      </xdr:txBody>
    </xdr:sp>
    <xdr:clientData/>
  </xdr:twoCellAnchor>
  <xdr:twoCellAnchor>
    <xdr:from>
      <xdr:col>45</xdr:col>
      <xdr:colOff>40409</xdr:colOff>
      <xdr:row>55</xdr:row>
      <xdr:rowOff>150091</xdr:rowOff>
    </xdr:from>
    <xdr:to>
      <xdr:col>51</xdr:col>
      <xdr:colOff>415637</xdr:colOff>
      <xdr:row>59</xdr:row>
      <xdr:rowOff>57727</xdr:rowOff>
    </xdr:to>
    <xdr:sp macro="" textlink="">
      <xdr:nvSpPr>
        <xdr:cNvPr id="5" name="吹き出し: 四角形 4">
          <a:extLst>
            <a:ext uri="{FF2B5EF4-FFF2-40B4-BE49-F238E27FC236}">
              <a16:creationId xmlns:a16="http://schemas.microsoft.com/office/drawing/2014/main" id="{00000000-0008-0000-0800-000005000000}"/>
            </a:ext>
          </a:extLst>
        </xdr:cNvPr>
        <xdr:cNvSpPr/>
      </xdr:nvSpPr>
      <xdr:spPr>
        <a:xfrm>
          <a:off x="6707909" y="8788400"/>
          <a:ext cx="3664528" cy="0"/>
        </a:xfrm>
        <a:prstGeom prst="wedgeRectCallout">
          <a:avLst>
            <a:gd name="adj1" fmla="val -57192"/>
            <a:gd name="adj2" fmla="val -59286"/>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rgbClr val="FF0000"/>
              </a:solidFill>
            </a:rPr>
            <a:t>アンケートの形が決まったら、集計用のシートもつくる</a:t>
          </a:r>
        </a:p>
      </xdr:txBody>
    </xdr:sp>
    <xdr:clientData/>
  </xdr:twoCellAnchor>
  <xdr:twoCellAnchor>
    <xdr:from>
      <xdr:col>7</xdr:col>
      <xdr:colOff>60961</xdr:colOff>
      <xdr:row>23</xdr:row>
      <xdr:rowOff>170591</xdr:rowOff>
    </xdr:from>
    <xdr:to>
      <xdr:col>7</xdr:col>
      <xdr:colOff>124199</xdr:colOff>
      <xdr:row>27</xdr:row>
      <xdr:rowOff>162560</xdr:rowOff>
    </xdr:to>
    <xdr:sp macro="" textlink="">
      <xdr:nvSpPr>
        <xdr:cNvPr id="6" name="左中かっこ 5">
          <a:extLst>
            <a:ext uri="{FF2B5EF4-FFF2-40B4-BE49-F238E27FC236}">
              <a16:creationId xmlns:a16="http://schemas.microsoft.com/office/drawing/2014/main" id="{00000000-0008-0000-0800-000006000000}"/>
            </a:ext>
          </a:extLst>
        </xdr:cNvPr>
        <xdr:cNvSpPr/>
      </xdr:nvSpPr>
      <xdr:spPr>
        <a:xfrm>
          <a:off x="1178561" y="4304441"/>
          <a:ext cx="63238" cy="703169"/>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448235</xdr:colOff>
      <xdr:row>42</xdr:row>
      <xdr:rowOff>190502</xdr:rowOff>
    </xdr:from>
    <xdr:to>
      <xdr:col>15</xdr:col>
      <xdr:colOff>246528</xdr:colOff>
      <xdr:row>44</xdr:row>
      <xdr:rowOff>123825</xdr:rowOff>
    </xdr:to>
    <xdr:sp macro="" textlink="">
      <xdr:nvSpPr>
        <xdr:cNvPr id="2" name="テキスト ボックス 1">
          <a:extLst>
            <a:ext uri="{FF2B5EF4-FFF2-40B4-BE49-F238E27FC236}">
              <a16:creationId xmlns:a16="http://schemas.microsoft.com/office/drawing/2014/main" id="{A7AA1D20-6B79-459E-9F6F-5E41C0AD3B89}"/>
            </a:ext>
          </a:extLst>
        </xdr:cNvPr>
        <xdr:cNvSpPr txBox="1"/>
      </xdr:nvSpPr>
      <xdr:spPr>
        <a:xfrm>
          <a:off x="7391960" y="8096252"/>
          <a:ext cx="2541493" cy="333373"/>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baseline="0">
              <a:solidFill>
                <a:schemeClr val="dk1"/>
              </a:solidFill>
              <a:effectLst/>
              <a:latin typeface="+mn-lt"/>
              <a:ea typeface="+mn-ea"/>
              <a:cs typeface="+mn-cs"/>
            </a:rPr>
            <a:t>プルダウンより「レ」を選択してください。</a:t>
          </a:r>
          <a:endParaRPr kumimoji="1" lang="ja-JP" altLang="en-US" sz="1000"/>
        </a:p>
      </xdr:txBody>
    </xdr:sp>
    <xdr:clientData/>
  </xdr:twoCellAnchor>
  <xdr:twoCellAnchor>
    <xdr:from>
      <xdr:col>11</xdr:col>
      <xdr:colOff>100853</xdr:colOff>
      <xdr:row>37</xdr:row>
      <xdr:rowOff>0</xdr:rowOff>
    </xdr:from>
    <xdr:to>
      <xdr:col>11</xdr:col>
      <xdr:colOff>336177</xdr:colOff>
      <xdr:row>50</xdr:row>
      <xdr:rowOff>1</xdr:rowOff>
    </xdr:to>
    <xdr:sp macro="" textlink="">
      <xdr:nvSpPr>
        <xdr:cNvPr id="3" name="右中かっこ 2">
          <a:extLst>
            <a:ext uri="{FF2B5EF4-FFF2-40B4-BE49-F238E27FC236}">
              <a16:creationId xmlns:a16="http://schemas.microsoft.com/office/drawing/2014/main" id="{DD4DB48E-7555-0ADB-A62C-1E143462AE78}"/>
            </a:ext>
          </a:extLst>
        </xdr:cNvPr>
        <xdr:cNvSpPr/>
      </xdr:nvSpPr>
      <xdr:spPr>
        <a:xfrm>
          <a:off x="7026088" y="7182971"/>
          <a:ext cx="235324" cy="2498912"/>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447675</xdr:colOff>
      <xdr:row>3</xdr:row>
      <xdr:rowOff>66675</xdr:rowOff>
    </xdr:from>
    <xdr:to>
      <xdr:col>16</xdr:col>
      <xdr:colOff>623607</xdr:colOff>
      <xdr:row>17</xdr:row>
      <xdr:rowOff>0</xdr:rowOff>
    </xdr:to>
    <xdr:sp macro="" textlink="">
      <xdr:nvSpPr>
        <xdr:cNvPr id="5" name="テキスト ボックス 4">
          <a:extLst>
            <a:ext uri="{FF2B5EF4-FFF2-40B4-BE49-F238E27FC236}">
              <a16:creationId xmlns:a16="http://schemas.microsoft.com/office/drawing/2014/main" id="{E085A468-39BF-4E98-BB7E-DE53F13D4D95}"/>
            </a:ext>
          </a:extLst>
        </xdr:cNvPr>
        <xdr:cNvSpPr txBox="1"/>
      </xdr:nvSpPr>
      <xdr:spPr>
        <a:xfrm>
          <a:off x="7391400" y="609600"/>
          <a:ext cx="3604932" cy="21240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374898</xdr:colOff>
      <xdr:row>21</xdr:row>
      <xdr:rowOff>71968</xdr:rowOff>
    </xdr:from>
    <xdr:to>
      <xdr:col>15</xdr:col>
      <xdr:colOff>164724</xdr:colOff>
      <xdr:row>24</xdr:row>
      <xdr:rowOff>19050</xdr:rowOff>
    </xdr:to>
    <xdr:sp macro="" textlink="">
      <xdr:nvSpPr>
        <xdr:cNvPr id="2" name="テキスト ボックス 1">
          <a:extLst>
            <a:ext uri="{FF2B5EF4-FFF2-40B4-BE49-F238E27FC236}">
              <a16:creationId xmlns:a16="http://schemas.microsoft.com/office/drawing/2014/main" id="{29173C05-E3C6-488E-A544-2F0C836451B1}"/>
            </a:ext>
          </a:extLst>
        </xdr:cNvPr>
        <xdr:cNvSpPr txBox="1"/>
      </xdr:nvSpPr>
      <xdr:spPr>
        <a:xfrm>
          <a:off x="6528048" y="4516968"/>
          <a:ext cx="2304426" cy="442382"/>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000" b="0" i="0" baseline="0">
              <a:solidFill>
                <a:schemeClr val="dk1"/>
              </a:solidFill>
              <a:effectLst/>
              <a:latin typeface="+mn-lt"/>
              <a:ea typeface="+mn-ea"/>
              <a:cs typeface="+mn-cs"/>
            </a:rPr>
            <a:t>該当するものにプルダウンより選択して「レ」を入れてください。</a:t>
          </a:r>
          <a:endParaRPr kumimoji="1" lang="ja-JP" altLang="en-US" sz="1000"/>
        </a:p>
      </xdr:txBody>
    </xdr:sp>
    <xdr:clientData/>
  </xdr:twoCellAnchor>
  <xdr:twoCellAnchor>
    <xdr:from>
      <xdr:col>11</xdr:col>
      <xdr:colOff>78315</xdr:colOff>
      <xdr:row>19</xdr:row>
      <xdr:rowOff>10583</xdr:rowOff>
    </xdr:from>
    <xdr:to>
      <xdr:col>11</xdr:col>
      <xdr:colOff>321732</xdr:colOff>
      <xdr:row>26</xdr:row>
      <xdr:rowOff>69850</xdr:rowOff>
    </xdr:to>
    <xdr:sp macro="" textlink="">
      <xdr:nvSpPr>
        <xdr:cNvPr id="3" name="右中かっこ 2">
          <a:extLst>
            <a:ext uri="{FF2B5EF4-FFF2-40B4-BE49-F238E27FC236}">
              <a16:creationId xmlns:a16="http://schemas.microsoft.com/office/drawing/2014/main" id="{2CB06E5A-B76F-4D8F-AF22-D2228E3D8961}"/>
            </a:ext>
          </a:extLst>
        </xdr:cNvPr>
        <xdr:cNvSpPr/>
      </xdr:nvSpPr>
      <xdr:spPr>
        <a:xfrm>
          <a:off x="6231465" y="4125383"/>
          <a:ext cx="243417" cy="1214967"/>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333375</xdr:colOff>
      <xdr:row>3</xdr:row>
      <xdr:rowOff>95250</xdr:rowOff>
    </xdr:from>
    <xdr:to>
      <xdr:col>16</xdr:col>
      <xdr:colOff>509307</xdr:colOff>
      <xdr:row>15</xdr:row>
      <xdr:rowOff>152400</xdr:rowOff>
    </xdr:to>
    <xdr:sp macro="" textlink="">
      <xdr:nvSpPr>
        <xdr:cNvPr id="4" name="テキスト ボックス 3">
          <a:extLst>
            <a:ext uri="{FF2B5EF4-FFF2-40B4-BE49-F238E27FC236}">
              <a16:creationId xmlns:a16="http://schemas.microsoft.com/office/drawing/2014/main" id="{6F13579B-963F-4BB1-B36B-CDAC7EABBB84}"/>
            </a:ext>
          </a:extLst>
        </xdr:cNvPr>
        <xdr:cNvSpPr txBox="1"/>
      </xdr:nvSpPr>
      <xdr:spPr>
        <a:xfrm>
          <a:off x="7048500" y="609600"/>
          <a:ext cx="3604932" cy="24669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100" b="1" i="0" baseline="0">
              <a:solidFill>
                <a:srgbClr val="FF0000"/>
              </a:solidFill>
              <a:effectLst/>
              <a:latin typeface="+mn-lt"/>
              <a:ea typeface="+mn-ea"/>
              <a:cs typeface="+mn-cs"/>
            </a:rPr>
            <a:t>・本シートは中小企業のみご提出ください。</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（黄色セルに青文字で入力されている部分は記入例です。上書きして構いません）</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・白色セルで青文字が入力済みのセルは</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他のシートまたは他のセルを参照している箇所です。</a:t>
          </a:r>
          <a:endParaRPr lang="ja-JP" altLang="ja-JP">
            <a:solidFill>
              <a:srgbClr val="FF0000"/>
            </a:solidFill>
            <a:effectLst/>
          </a:endParaRPr>
        </a:p>
        <a:p>
          <a:pPr rtl="0" eaLnBrk="1" fontAlgn="auto" latinLnBrk="0" hangingPunct="1"/>
          <a:r>
            <a:rPr lang="ja-JP" altLang="ja-JP" sz="1100" b="1" i="0" baseline="0">
              <a:solidFill>
                <a:srgbClr val="FF0000"/>
              </a:solidFill>
              <a:effectLst/>
              <a:latin typeface="+mn-lt"/>
              <a:ea typeface="+mn-ea"/>
              <a:cs typeface="+mn-cs"/>
            </a:rPr>
            <a:t>　変更がある場合は、上書きしてください。</a:t>
          </a:r>
          <a:endParaRPr lang="ja-JP" altLang="ja-JP">
            <a:solidFill>
              <a:srgbClr val="FF0000"/>
            </a:solidFill>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C002\&#31649;&#29702;&#30740;&#20462;&#29677;\&#31649;&#30740;&#20849;&#36890;&#25991;&#26360;\&#12467;&#12540;&#12473;&#23455;&#26045;&#23450;&#22411;&#25991;\&#35413;&#20385;&#26360;v2.0\&#35413;&#20385;&#26360;Ver.2.0(win).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Tsrfl011\04.&#30740;&#20462;&#12539;&#27966;&#36963;&#26989;&#21209;G\000%20&#20250;&#31038;\&#23554;&#38272;&#23478;&#27966;&#36963;\&#12363;&#34892;\&#12369;\KTX\2023\ODA&#30003;&#35531;&#26360;&#39006;%20Ver9.1%20KTX&#20304;&#12293;&#26408;(20230725)Rev02.xlsx" TargetMode="External"/><Relationship Id="rId1" Type="http://schemas.openxmlformats.org/officeDocument/2006/relationships/externalLinkPath" Target="file:///\\Tsrfl011\04.&#30740;&#20462;&#12539;&#27966;&#36963;&#26989;&#21209;G\000%20&#20250;&#31038;\&#23554;&#38272;&#23478;&#27966;&#36963;\&#12363;&#34892;\&#12369;\KTX\2023\ODA&#30003;&#35531;&#26360;&#39006;%20Ver9.1%20KTX&#20304;&#12293;&#26408;(20230725)Rev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srfl011\TKC-G\&#30740;&#20462;&#25285;&#24403;\A&#65306;&#12288;&#12467;&#12540;&#12473;&#38306;&#36899;\1&#65306;&#12288;&#12467;&#12540;&#12473;&#27598;\(2)%20&#27161;&#28310;&#26360;&#24335;\&#9733;2022&#24180;&#24230;%20&#27161;&#28310;&#26360;&#24335;&#9733;\1.%20&#12467;&#12540;&#12473;&#12501;&#12457;&#12523;&#12480;\f.%20&#35211;&#23398;\&#12496;&#12473;&#30330;&#27880;&#26360;&#12539;&#20132;&#36890;&#36027;&#26126;&#3204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kc002\&#27083;&#36896;&#25903;&#25588;&#35506;\&#20107;&#26989;&#27598;\2004&#39640;&#24230;IT\04%20IT&#28023;&#22806;&#30740;&#20462;\d.&#27010;&#31639;&#25173;&#12356;\&#28023;&#30740;&#12497;&#12483;&#12463;(PHFE2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質問票"/>
      <sheetName val="000000"/>
      <sheetName val="集計表"/>
      <sheetName val="報告書"/>
      <sheetName val="入力データ"/>
      <sheetName val="S2様式【A,B】"/>
      <sheetName val="S2様式【C】"/>
      <sheetName val="S2経過反省表"/>
      <sheetName val="S2評価の考え方"/>
      <sheetName val="1軸"/>
      <sheetName val="7軸"/>
      <sheetName val="11軸"/>
      <sheetName val="2軸"/>
      <sheetName val="6軸"/>
      <sheetName val="12軸"/>
      <sheetName val="海外部品"/>
      <sheetName val="#REF!"/>
      <sheetName val="台数シュミレーション"/>
      <sheetName val="旧96下"/>
      <sheetName val="安着"/>
      <sheetName val="安着連絡"/>
      <sheetName val="リコンファーム"/>
      <sheetName val="Sheet1"/>
      <sheetName val="名前"/>
      <sheetName val="（分野）"/>
      <sheetName val="非表示"/>
    </sheetNames>
    <sheetDataSet>
      <sheetData sheetId="0" refreshError="1">
        <row r="1">
          <cell r="A1" t="str">
            <v>EVALUATION QUESTIONNAIRE</v>
          </cell>
        </row>
        <row r="2">
          <cell r="A2" t="str">
            <v>(Please submit this questionnaire to your course coordinator on March 15.)</v>
          </cell>
        </row>
        <row r="4">
          <cell r="B4" t="str">
            <v>01-ASCM</v>
          </cell>
        </row>
        <row r="5">
          <cell r="B5" t="str">
            <v>The Program on Corporate Management for the ASEAN Food Industry</v>
          </cell>
        </row>
        <row r="7">
          <cell r="B7" t="str">
            <v>4 March to 15 March ,2002</v>
          </cell>
          <cell r="C7" t="str">
            <v>2002年3月4日～3月15日</v>
          </cell>
          <cell r="E7" t="str">
            <v>2Ｗ</v>
          </cell>
        </row>
        <row r="9">
          <cell r="A9" t="str">
            <v xml:space="preserve">NAME : </v>
          </cell>
          <cell r="C9" t="str">
            <v>TRAINEE NUMBER :</v>
          </cell>
        </row>
        <row r="11">
          <cell r="A11" t="str">
            <v>COUNTRY:</v>
          </cell>
        </row>
        <row r="13">
          <cell r="A13" t="str">
            <v>BUSINESS FIELD:</v>
          </cell>
        </row>
        <row r="15">
          <cell r="A15" t="str">
            <v>LEVEL OF POSITION:</v>
          </cell>
        </row>
        <row r="17">
          <cell r="A17" t="str">
            <v>NUMBER OF EMPLOYEES:</v>
          </cell>
        </row>
        <row r="26">
          <cell r="A26" t="str">
            <v xml:space="preserve"> </v>
          </cell>
        </row>
        <row r="34">
          <cell r="A34" t="str">
            <v>1-1. Please write down your evaluation of the lectures.</v>
          </cell>
        </row>
        <row r="36">
          <cell r="A36" t="str">
            <v xml:space="preserve">  (1) Level of interest in the subject</v>
          </cell>
        </row>
        <row r="37">
          <cell r="A37" t="str">
            <v xml:space="preserve">  (2) Degree of your understanding of the lecture</v>
          </cell>
        </row>
        <row r="38">
          <cell r="A38" t="str">
            <v xml:space="preserve">  (3) Usefulness to your company or organization</v>
          </cell>
        </row>
        <row r="39">
          <cell r="A39" t="str">
            <v>＊Please write down any comments you have on the good / bad points of the lectures.</v>
          </cell>
        </row>
        <row r="41">
          <cell r="A41" t="str">
            <v>No.</v>
          </cell>
          <cell r="B41" t="str">
            <v>Subject</v>
          </cell>
          <cell r="C41" t="str">
            <v>Level of 
interest</v>
          </cell>
          <cell r="D41" t="str">
            <v>Degree of  understanding</v>
          </cell>
          <cell r="E41" t="str">
            <v>Usefulness</v>
          </cell>
        </row>
        <row r="42">
          <cell r="A42" t="str">
            <v>1-1-1</v>
          </cell>
          <cell r="B42" t="str">
            <v>Management Strategy</v>
          </cell>
          <cell r="C42" t="str">
            <v>A B C D E</v>
          </cell>
          <cell r="D42" t="str">
            <v>A B C D E</v>
          </cell>
          <cell r="E42" t="str">
            <v>A B C D E</v>
          </cell>
        </row>
        <row r="43">
          <cell r="B43" t="str">
            <v>Mr.Toshihiko KOJIMA (Mar.4)</v>
          </cell>
        </row>
        <row r="44">
          <cell r="A44" t="str">
            <v>Comments:</v>
          </cell>
        </row>
        <row r="45">
          <cell r="A45" t="str">
            <v>1-1-2</v>
          </cell>
          <cell r="B45" t="str">
            <v>Quality Control of the Food Industry①</v>
          </cell>
          <cell r="C45" t="str">
            <v>A B C D E</v>
          </cell>
          <cell r="D45" t="str">
            <v>A B C D E</v>
          </cell>
          <cell r="E45" t="str">
            <v>A B C D E</v>
          </cell>
        </row>
        <row r="46">
          <cell r="B46" t="str">
            <v>Mr.Osamu TANNO (Mar.6)</v>
          </cell>
        </row>
        <row r="47">
          <cell r="A47" t="str">
            <v>Comments:</v>
          </cell>
        </row>
        <row r="48">
          <cell r="A48" t="str">
            <v>1-1-3</v>
          </cell>
          <cell r="B48" t="str">
            <v>Quality Control of the Food Industry②</v>
          </cell>
          <cell r="C48" t="str">
            <v>A B C D E</v>
          </cell>
          <cell r="D48" t="str">
            <v>A B C D E</v>
          </cell>
          <cell r="E48" t="str">
            <v>A B C D E</v>
          </cell>
        </row>
        <row r="49">
          <cell r="B49" t="str">
            <v>Mr.Osamu TANNO (Mar.6)</v>
          </cell>
        </row>
        <row r="50">
          <cell r="A50" t="str">
            <v>Comments:</v>
          </cell>
        </row>
        <row r="51">
          <cell r="A51" t="str">
            <v>1-1-4</v>
          </cell>
          <cell r="B51" t="str">
            <v>Keypoints of KAIZEN Activities</v>
          </cell>
          <cell r="C51" t="str">
            <v>A B C D E</v>
          </cell>
          <cell r="D51" t="str">
            <v>A B C D E</v>
          </cell>
          <cell r="E51" t="str">
            <v>A B C D E</v>
          </cell>
        </row>
        <row r="52">
          <cell r="B52" t="str">
            <v>Mr.Momoharu IIJIMA (Mar.7))</v>
          </cell>
        </row>
        <row r="53">
          <cell r="A53" t="str">
            <v>Comments:</v>
          </cell>
        </row>
        <row r="54">
          <cell r="A54" t="str">
            <v>1-1-5</v>
          </cell>
          <cell r="B54" t="str">
            <v>The Recent Tendency of the Japanese Food Market and Characteristics</v>
          </cell>
          <cell r="C54" t="str">
            <v>A B C D E</v>
          </cell>
          <cell r="D54" t="str">
            <v>A B C D E</v>
          </cell>
          <cell r="E54" t="str">
            <v>A B C D E</v>
          </cell>
        </row>
        <row r="55">
          <cell r="B55" t="str">
            <v>Mr.Yasuyuki SEI (Mar.8)</v>
          </cell>
        </row>
        <row r="56">
          <cell r="A56" t="str">
            <v>Comments:</v>
          </cell>
        </row>
        <row r="57">
          <cell r="A57" t="str">
            <v>1-1-6</v>
          </cell>
          <cell r="B57" t="str">
            <v>Marketing and Sales Promotion</v>
          </cell>
          <cell r="C57" t="str">
            <v>A B C D E</v>
          </cell>
          <cell r="D57" t="str">
            <v>A B C D E</v>
          </cell>
          <cell r="E57" t="str">
            <v>A B C D E</v>
          </cell>
        </row>
        <row r="58">
          <cell r="B58" t="str">
            <v>Mr.Yoshizo IGA (Mar.11)</v>
          </cell>
        </row>
        <row r="59">
          <cell r="A59" t="str">
            <v>Comments:</v>
          </cell>
        </row>
        <row r="60">
          <cell r="A60" t="str">
            <v>1-1-7</v>
          </cell>
          <cell r="C60" t="str">
            <v>A B C D E</v>
          </cell>
          <cell r="D60" t="str">
            <v>A B C D E</v>
          </cell>
          <cell r="E60" t="str">
            <v>A B C D E</v>
          </cell>
        </row>
        <row r="62">
          <cell r="A62" t="str">
            <v>Comments:</v>
          </cell>
        </row>
        <row r="63">
          <cell r="A63" t="str">
            <v>1-1-8</v>
          </cell>
          <cell r="B63" t="str">
            <v>Malti-Machine Handling Design</v>
          </cell>
          <cell r="C63" t="str">
            <v>A B C D E</v>
          </cell>
          <cell r="D63" t="str">
            <v>A B C D E</v>
          </cell>
          <cell r="E63" t="str">
            <v>A B C D E</v>
          </cell>
        </row>
        <row r="64">
          <cell r="B64" t="str">
            <v>Mr.Momoharu IIJIMA (Oct.31)</v>
          </cell>
        </row>
        <row r="65">
          <cell r="A65" t="str">
            <v>Comments:</v>
          </cell>
        </row>
        <row r="66">
          <cell r="A66" t="str">
            <v>1-1-9</v>
          </cell>
          <cell r="B66" t="str">
            <v>Line Balancing Type Process</v>
          </cell>
          <cell r="C66" t="str">
            <v>A B C D E</v>
          </cell>
          <cell r="D66" t="str">
            <v>A B C D E</v>
          </cell>
          <cell r="E66" t="str">
            <v>A B C D E</v>
          </cell>
        </row>
        <row r="67">
          <cell r="B67" t="str">
            <v>Mr.Momoharu IIJIMA (Oct.31)</v>
          </cell>
        </row>
        <row r="68">
          <cell r="A68" t="str">
            <v>Comments:</v>
          </cell>
        </row>
        <row r="69">
          <cell r="A69" t="str">
            <v>1-1-10</v>
          </cell>
          <cell r="B69" t="str">
            <v>Applied Analysis Using Pareto Diagram</v>
          </cell>
          <cell r="C69" t="str">
            <v>A B C D E</v>
          </cell>
          <cell r="D69" t="str">
            <v>A B C D E</v>
          </cell>
          <cell r="E69" t="str">
            <v>A B C D E</v>
          </cell>
        </row>
        <row r="70">
          <cell r="B70" t="str">
            <v>Mr.Shoji AMAI (Nov.1)</v>
          </cell>
        </row>
        <row r="71">
          <cell r="A71" t="str">
            <v>Comments:</v>
          </cell>
        </row>
        <row r="72">
          <cell r="A72" t="str">
            <v>1-1-11</v>
          </cell>
          <cell r="B72" t="str">
            <v>Affinity Diagram Method And Converting Ploblems</v>
          </cell>
          <cell r="C72" t="str">
            <v>A B C D E</v>
          </cell>
          <cell r="D72" t="str">
            <v>A B C D E</v>
          </cell>
          <cell r="E72" t="str">
            <v>A B C D E</v>
          </cell>
        </row>
        <row r="73">
          <cell r="B73" t="str">
            <v>Mr.Shoji AMAI (Nov.1)</v>
          </cell>
        </row>
        <row r="74">
          <cell r="A74" t="str">
            <v>Comments:</v>
          </cell>
        </row>
        <row r="75">
          <cell r="A75" t="str">
            <v>1-1-12</v>
          </cell>
          <cell r="B75" t="str">
            <v>Case Study of IE</v>
          </cell>
          <cell r="C75" t="str">
            <v>A B C D E</v>
          </cell>
          <cell r="D75" t="str">
            <v>A B C D E</v>
          </cell>
          <cell r="E75" t="str">
            <v>A B C D E</v>
          </cell>
        </row>
        <row r="76">
          <cell r="B76" t="str">
            <v>Mr.Shigenobu WADA, Mr.Shoji AMAI (Nov.2)</v>
          </cell>
        </row>
        <row r="77">
          <cell r="A77" t="str">
            <v>Comments:</v>
          </cell>
        </row>
        <row r="78">
          <cell r="A78" t="str">
            <v>1-1-13</v>
          </cell>
          <cell r="B78" t="str">
            <v>Applied Analysis Using Histograms</v>
          </cell>
          <cell r="C78" t="str">
            <v>A B C D E</v>
          </cell>
          <cell r="D78" t="str">
            <v>A B C D E</v>
          </cell>
          <cell r="E78" t="str">
            <v>A B C D E</v>
          </cell>
        </row>
        <row r="79">
          <cell r="B79" t="str">
            <v>Mr.Eiichi ISHII (Nov.5)</v>
          </cell>
        </row>
        <row r="80">
          <cell r="A80" t="str">
            <v>Comments:</v>
          </cell>
        </row>
        <row r="81">
          <cell r="A81" t="str">
            <v>1-1-14</v>
          </cell>
          <cell r="B81" t="str">
            <v>Applied Analysis Using Control Charts</v>
          </cell>
          <cell r="C81" t="str">
            <v>A B C D E</v>
          </cell>
          <cell r="D81" t="str">
            <v>A B C D E</v>
          </cell>
          <cell r="E81" t="str">
            <v>A B C D E</v>
          </cell>
        </row>
        <row r="82">
          <cell r="B82" t="str">
            <v>Mr.Eiichi ISHII (Nov.5)</v>
          </cell>
        </row>
        <row r="83">
          <cell r="A83" t="str">
            <v>Comments:</v>
          </cell>
        </row>
        <row r="84">
          <cell r="A84" t="str">
            <v>1-1-15</v>
          </cell>
          <cell r="B84" t="str">
            <v>Case study of QC</v>
          </cell>
          <cell r="C84" t="str">
            <v>A B C D E</v>
          </cell>
          <cell r="D84" t="str">
            <v>A B C D E</v>
          </cell>
          <cell r="E84" t="str">
            <v>A B C D E</v>
          </cell>
        </row>
        <row r="85">
          <cell r="B85" t="str">
            <v>Mr.Shigenobu WADA, Mr.Shoji AMAI (Nov.6)</v>
          </cell>
        </row>
        <row r="86">
          <cell r="A86" t="str">
            <v>Comments:</v>
          </cell>
        </row>
        <row r="87">
          <cell r="A87" t="str">
            <v>1-1-16</v>
          </cell>
          <cell r="B87" t="str">
            <v>Implementation of JIT Production System</v>
          </cell>
          <cell r="C87" t="str">
            <v>A B C D E</v>
          </cell>
          <cell r="D87" t="str">
            <v>A B C D E</v>
          </cell>
          <cell r="E87" t="str">
            <v>A B C D E</v>
          </cell>
        </row>
        <row r="88">
          <cell r="B88" t="str">
            <v>Mr.Noriyuki OKAZAKI (Nov.7)</v>
          </cell>
        </row>
        <row r="89">
          <cell r="A89" t="str">
            <v>Comments:</v>
          </cell>
        </row>
        <row r="90">
          <cell r="A90" t="str">
            <v>1-1-17</v>
          </cell>
          <cell r="B90" t="str">
            <v>IN-Plant Exercise</v>
          </cell>
          <cell r="C90" t="str">
            <v>A B C D E</v>
          </cell>
          <cell r="D90" t="str">
            <v>A B C D E</v>
          </cell>
          <cell r="E90" t="str">
            <v>A B C D E</v>
          </cell>
        </row>
        <row r="91">
          <cell r="B91" t="str">
            <v>Mr.WADA, Mr.IIJIMA, Mr.AMAI (Nov.12)</v>
          </cell>
        </row>
        <row r="92">
          <cell r="A92" t="str">
            <v>Comments:</v>
          </cell>
        </row>
        <row r="93">
          <cell r="A93" t="str">
            <v>1-1-18</v>
          </cell>
          <cell r="C93" t="str">
            <v>A B C D E</v>
          </cell>
          <cell r="D93" t="str">
            <v>A B C D E</v>
          </cell>
        </row>
        <row r="95">
          <cell r="A95" t="str">
            <v>Comments:</v>
          </cell>
        </row>
        <row r="96">
          <cell r="A96" t="str">
            <v>1-1-19</v>
          </cell>
          <cell r="C96" t="str">
            <v>A B C D E</v>
          </cell>
          <cell r="D96" t="str">
            <v>A B C D E</v>
          </cell>
        </row>
        <row r="98">
          <cell r="A98" t="str">
            <v>Comments:</v>
          </cell>
        </row>
        <row r="99">
          <cell r="A99" t="str">
            <v>1-1-20</v>
          </cell>
          <cell r="C99" t="str">
            <v>A B C D E</v>
          </cell>
          <cell r="D99" t="str">
            <v>A B C D E</v>
          </cell>
        </row>
        <row r="101">
          <cell r="A101" t="str">
            <v>Comments:</v>
          </cell>
        </row>
        <row r="106">
          <cell r="A106" t="str">
            <v>1-2. Please write down your evaluation of visits.</v>
          </cell>
        </row>
        <row r="108">
          <cell r="A108" t="str">
            <v xml:space="preserve">  (1) Level of interest in the visit</v>
          </cell>
        </row>
        <row r="109">
          <cell r="A109" t="str">
            <v xml:space="preserve">  (2) Informativeness</v>
          </cell>
        </row>
        <row r="112">
          <cell r="A112" t="str">
            <v>No.</v>
          </cell>
          <cell r="B112" t="str">
            <v>Subject</v>
          </cell>
          <cell r="D112" t="str">
            <v>Level of 
interest</v>
          </cell>
          <cell r="E112" t="str">
            <v>Informative-
ness</v>
          </cell>
        </row>
        <row r="113">
          <cell r="A113" t="str">
            <v>1-2-1</v>
          </cell>
          <cell r="B113" t="str">
            <v>Glicopia Kobe (Mar.5)</v>
          </cell>
          <cell r="D113" t="str">
            <v>A B C D E</v>
          </cell>
          <cell r="E113" t="str">
            <v>A B C D E</v>
          </cell>
        </row>
        <row r="114">
          <cell r="A114" t="str">
            <v>Comments:</v>
          </cell>
        </row>
        <row r="115">
          <cell r="A115" t="str">
            <v>1-2-2</v>
          </cell>
          <cell r="B115" t="str">
            <v>Itami Kanetetsu Food Corporation (Mar.6)</v>
          </cell>
          <cell r="D115" t="str">
            <v>A B C D E</v>
          </cell>
          <cell r="E115" t="str">
            <v>A B C D E</v>
          </cell>
        </row>
        <row r="116">
          <cell r="A116" t="str">
            <v>Comments:</v>
          </cell>
        </row>
        <row r="117">
          <cell r="A117" t="str">
            <v>1-2-3</v>
          </cell>
          <cell r="B117" t="str">
            <v>Kink Coca-Cola Bottling Co.,Ltd. (Mar.7)</v>
          </cell>
          <cell r="D117" t="str">
            <v>A B C D E</v>
          </cell>
          <cell r="E117" t="str">
            <v>A B C D E</v>
          </cell>
        </row>
        <row r="118">
          <cell r="A118" t="str">
            <v>Comments:</v>
          </cell>
        </row>
        <row r="119">
          <cell r="A119" t="str">
            <v>1-2-4</v>
          </cell>
          <cell r="B119" t="str">
            <v>World Trade Center Osaka (Mar.8)</v>
          </cell>
        </row>
        <row r="120">
          <cell r="A120" t="str">
            <v>Comments:</v>
          </cell>
        </row>
        <row r="121">
          <cell r="A121" t="str">
            <v>1-2-5</v>
          </cell>
          <cell r="B121" t="str">
            <v>Coop KOBE (Mar.11)</v>
          </cell>
        </row>
        <row r="122">
          <cell r="A122" t="str">
            <v>Comments:</v>
          </cell>
        </row>
        <row r="123">
          <cell r="A123" t="str">
            <v>1-2-6</v>
          </cell>
          <cell r="B123" t="str">
            <v>Hoteres Japan (Mar.12)</v>
          </cell>
          <cell r="D123" t="str">
            <v>A B C D E</v>
          </cell>
          <cell r="E123" t="str">
            <v>A B C D E</v>
          </cell>
        </row>
        <row r="124">
          <cell r="A124" t="str">
            <v>Comments:</v>
          </cell>
        </row>
        <row r="125">
          <cell r="A125" t="str">
            <v>1-2-7</v>
          </cell>
          <cell r="B125" t="str">
            <v>Foodex Japan (Mar.13)</v>
          </cell>
          <cell r="D125" t="str">
            <v>A B C D E</v>
          </cell>
          <cell r="E125" t="str">
            <v>A B C D E</v>
          </cell>
        </row>
        <row r="126">
          <cell r="A126" t="str">
            <v>Comments:</v>
          </cell>
        </row>
        <row r="127">
          <cell r="A127" t="str">
            <v>1-2-8</v>
          </cell>
          <cell r="B127" t="str">
            <v>kewpie Corporation (Mar.14)</v>
          </cell>
          <cell r="D127" t="str">
            <v>A B C D E</v>
          </cell>
          <cell r="E127" t="str">
            <v>A B C D E</v>
          </cell>
        </row>
        <row r="128">
          <cell r="A128" t="str">
            <v>Comments:</v>
          </cell>
        </row>
        <row r="129">
          <cell r="A129" t="str">
            <v>1-2-9</v>
          </cell>
          <cell r="D129" t="str">
            <v>A B C D E</v>
          </cell>
          <cell r="E129" t="str">
            <v>A B C D E</v>
          </cell>
        </row>
        <row r="130">
          <cell r="A130" t="str">
            <v>Comments:</v>
          </cell>
        </row>
        <row r="131">
          <cell r="A131" t="str">
            <v>1-2-10</v>
          </cell>
          <cell r="D131" t="str">
            <v>A B C D E</v>
          </cell>
          <cell r="E131" t="str">
            <v>A B C D E</v>
          </cell>
        </row>
        <row r="132">
          <cell r="A132" t="str">
            <v>Comments:</v>
          </cell>
        </row>
        <row r="134">
          <cell r="A134" t="str">
            <v>1-3. Please write down your evaluation of the Group Work, Presentation.</v>
          </cell>
        </row>
        <row r="136">
          <cell r="A136" t="str">
            <v>No.</v>
          </cell>
          <cell r="B136" t="str">
            <v>Subject</v>
          </cell>
          <cell r="C136" t="str">
            <v>Overall arrangement of the group work</v>
          </cell>
          <cell r="D136" t="str">
            <v>Usefulness of comments and advice given by commentators</v>
          </cell>
          <cell r="E136" t="str">
            <v>Informative-ness of group work</v>
          </cell>
        </row>
        <row r="137">
          <cell r="A137" t="str">
            <v>1-3-1</v>
          </cell>
          <cell r="B137" t="str">
            <v>Group Presentation (Mar.15)</v>
          </cell>
          <cell r="C137" t="str">
            <v>A B C D E</v>
          </cell>
          <cell r="D137" t="str">
            <v>A B C D E</v>
          </cell>
          <cell r="E137" t="str">
            <v>A B C D E</v>
          </cell>
        </row>
        <row r="138">
          <cell r="A138" t="str">
            <v>Comments:</v>
          </cell>
        </row>
        <row r="139">
          <cell r="A139" t="str">
            <v>1-3-2</v>
          </cell>
          <cell r="C139" t="str">
            <v>A B C D E</v>
          </cell>
          <cell r="D139" t="str">
            <v>A B C D E</v>
          </cell>
          <cell r="E139" t="str">
            <v>A B C D E</v>
          </cell>
        </row>
        <row r="140">
          <cell r="A140" t="str">
            <v>Comments:</v>
          </cell>
        </row>
        <row r="141">
          <cell r="A141" t="str">
            <v>1-3-3</v>
          </cell>
          <cell r="C141" t="str">
            <v>A B C D E</v>
          </cell>
          <cell r="D141" t="str">
            <v>A B C D E</v>
          </cell>
          <cell r="E141" t="str">
            <v>A B C D E</v>
          </cell>
        </row>
        <row r="142">
          <cell r="A142" t="str">
            <v>Comments:</v>
          </cell>
        </row>
        <row r="143">
          <cell r="A143" t="str">
            <v>1-3-4</v>
          </cell>
          <cell r="C143" t="str">
            <v>A B C D E</v>
          </cell>
          <cell r="D143" t="str">
            <v>A B C D E</v>
          </cell>
          <cell r="E143" t="str">
            <v>A B C D E</v>
          </cell>
        </row>
        <row r="144">
          <cell r="A144" t="str">
            <v>Comments:</v>
          </cell>
        </row>
        <row r="145">
          <cell r="A145" t="str">
            <v>1-3-5</v>
          </cell>
          <cell r="C145" t="str">
            <v>A B C D E</v>
          </cell>
          <cell r="D145" t="str">
            <v>A B C D E</v>
          </cell>
          <cell r="E145" t="str">
            <v>A B C D E</v>
          </cell>
        </row>
        <row r="146">
          <cell r="A146" t="str">
            <v>Comments:</v>
          </cell>
        </row>
        <row r="147">
          <cell r="A147" t="str">
            <v>1-4. Please write down your comments on Study Tour.</v>
          </cell>
        </row>
        <row r="150">
          <cell r="A150" t="str">
            <v xml:space="preserve">2-1. Please write down your comments on the course design, curriculum, </v>
          </cell>
        </row>
        <row r="151">
          <cell r="A151" t="str">
            <v xml:space="preserve">        and training method, etc.</v>
          </cell>
        </row>
        <row r="157">
          <cell r="A157" t="str">
            <v>2-2. Please write down your evaluation of the interpreters.</v>
          </cell>
        </row>
        <row r="164">
          <cell r="A164" t="str">
            <v>2-3. Please write down your evaluation of AOTS Course Coordinator:</v>
          </cell>
        </row>
        <row r="172">
          <cell r="A172" t="str">
            <v>2-4. Please write down your evaluation of life in the Kenshu Center, i.e.,</v>
          </cell>
        </row>
        <row r="174">
          <cell r="A174" t="str">
            <v xml:space="preserve">        facilities, services ( cafeteria, reception, etc. ).</v>
          </cell>
        </row>
      </sheetData>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1)申請書(概要)"/>
      <sheetName val="2)申請書"/>
      <sheetName val="2)申告書"/>
      <sheetName val="3)要請書"/>
      <sheetName val="4)指導計画書"/>
      <sheetName val="4-2)指導スケジュール"/>
      <sheetName val="5)同意書及び経歴書"/>
      <sheetName val="6)注意点"/>
      <sheetName val="6)健康診断書"/>
      <sheetName val="6)問診表"/>
      <sheetName val="個人情報保護方針"/>
      <sheetName val="設定"/>
    </sheetNames>
    <sheetDataSet>
      <sheetData sheetId="0"/>
      <sheetData sheetId="1">
        <row r="12">
          <cell r="H12" t="str">
            <v>KTX株式会社</v>
          </cell>
        </row>
      </sheetData>
      <sheetData sheetId="2">
        <row r="10">
          <cell r="O10" t="str">
            <v>KTX株式会社</v>
          </cell>
        </row>
        <row r="57">
          <cell r="K57" t="str">
            <v>KTX CORPORATION</v>
          </cell>
        </row>
      </sheetData>
      <sheetData sheetId="3"/>
      <sheetData sheetId="4">
        <row r="69">
          <cell r="D69">
            <v>87.5</v>
          </cell>
          <cell r="T69">
            <v>100</v>
          </cell>
          <cell r="X69"/>
          <cell r="AB69"/>
        </row>
        <row r="70">
          <cell r="D70">
            <v>10</v>
          </cell>
          <cell r="T70"/>
          <cell r="X70"/>
          <cell r="AB70">
            <v>100</v>
          </cell>
        </row>
        <row r="74">
          <cell r="D74">
            <v>2.5</v>
          </cell>
          <cell r="T74"/>
          <cell r="X74">
            <v>100</v>
          </cell>
          <cell r="AB74"/>
        </row>
      </sheetData>
      <sheetData sheetId="5">
        <row r="5">
          <cell r="K5" t="str">
            <v>自動車用高精度射出成形部品の製造効率化及びEV車用部品製造に関する指導</v>
          </cell>
        </row>
      </sheetData>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バス発注"/>
      <sheetName val="明細（概算）"/>
      <sheetName val="明細（精算）"/>
    </sheetNames>
    <sheetDataSet>
      <sheetData sheetId="0"/>
      <sheetData sheetId="1">
        <row r="1">
          <cell r="P1" t="str">
            <v>鉄道賃・車賃
（現金支払）</v>
          </cell>
        </row>
        <row r="2">
          <cell r="P2" t="str">
            <v>鉄道賃・車賃
（IC利用）</v>
          </cell>
        </row>
        <row r="3">
          <cell r="P3" t="str">
            <v>タクシー代</v>
          </cell>
        </row>
        <row r="4">
          <cell r="P4" t="str">
            <v>入場料等</v>
          </cell>
        </row>
        <row r="5">
          <cell r="P5" t="str">
            <v>その他</v>
          </cell>
        </row>
      </sheetData>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FE2W"/>
      <sheetName val="基本データ"/>
      <sheetName val="（概算払）稟議書"/>
      <sheetName val="（精算）仕切"/>
      <sheetName val="（精算）算出内訳"/>
      <sheetName val="（精算）実施費確定＆仮払稟議"/>
      <sheetName val="（精算）円建確定稟議"/>
      <sheetName val="（精算）円建総経費内訳"/>
      <sheetName val="（精算）円建総経費内訳 (2)"/>
      <sheetName val="（精算）仕訳表(通常型）"/>
      <sheetName val="（精算）仕訳表(第三国型）"/>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rgbClr val="CCFFFF"/>
        </a:solidFill>
        <a:ln w="9525" cmpd="sng">
          <a:solidFill>
            <a:sysClr val="windowText" lastClr="000000"/>
          </a:solidFill>
        </a:ln>
      </a:spPr>
      <a:bodyPr vertOverflow="clip" horzOverflow="clip" wrap="square" rtlCol="0" anchor="t"/>
      <a:lstStyle>
        <a:defPPr marL="0" marR="0" indent="0" algn="l" defTabSz="914400" rtl="0" eaLnBrk="1" fontAlgn="auto" latinLnBrk="0" hangingPunct="1">
          <a:lnSpc>
            <a:spcPct val="100000"/>
          </a:lnSpc>
          <a:spcBef>
            <a:spcPts val="0"/>
          </a:spcBef>
          <a:spcAft>
            <a:spcPts val="0"/>
          </a:spcAft>
          <a:buClrTx/>
          <a:buSzTx/>
          <a:buFontTx/>
          <a:buNone/>
          <a:tabLst/>
          <a:defRPr kumimoji="1" sz="1050" b="0" i="0" baseline="0">
            <a:solidFill>
              <a:schemeClr val="dk1"/>
            </a:solidFill>
            <a:effectLst/>
            <a:latin typeface="+mn-lt"/>
            <a:ea typeface="+mn-ea"/>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www.aots.jp/privacy-policy/"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7.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8.bin"/><Relationship Id="rId4" Type="http://schemas.openxmlformats.org/officeDocument/2006/relationships/comments" Target="../comments12.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7.xml"/><Relationship Id="rId1" Type="http://schemas.openxmlformats.org/officeDocument/2006/relationships/printerSettings" Target="../printerSettings/printerSettings21.bin"/><Relationship Id="rId4" Type="http://schemas.openxmlformats.org/officeDocument/2006/relationships/comments" Target="../comments1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8.xml"/><Relationship Id="rId1" Type="http://schemas.openxmlformats.org/officeDocument/2006/relationships/printerSettings" Target="../printerSettings/printerSettings22.bin"/><Relationship Id="rId4" Type="http://schemas.openxmlformats.org/officeDocument/2006/relationships/comments" Target="../comments1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0.xml"/><Relationship Id="rId1" Type="http://schemas.openxmlformats.org/officeDocument/2006/relationships/printerSettings" Target="../printerSettings/printerSettings24.bin"/><Relationship Id="rId4" Type="http://schemas.openxmlformats.org/officeDocument/2006/relationships/comments" Target="../comments15.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1.xml"/><Relationship Id="rId1" Type="http://schemas.openxmlformats.org/officeDocument/2006/relationships/printerSettings" Target="../printerSettings/printerSettings25.bin"/><Relationship Id="rId4" Type="http://schemas.openxmlformats.org/officeDocument/2006/relationships/comments" Target="../comments16.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2.xml"/><Relationship Id="rId1" Type="http://schemas.openxmlformats.org/officeDocument/2006/relationships/printerSettings" Target="../printerSettings/printerSettings26.bin"/><Relationship Id="rId4" Type="http://schemas.openxmlformats.org/officeDocument/2006/relationships/comments" Target="../comments1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3.xml"/><Relationship Id="rId1" Type="http://schemas.openxmlformats.org/officeDocument/2006/relationships/printerSettings" Target="../printerSettings/printerSettings27.bin"/><Relationship Id="rId4" Type="http://schemas.openxmlformats.org/officeDocument/2006/relationships/comments" Target="../comments1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4.xml"/><Relationship Id="rId1" Type="http://schemas.openxmlformats.org/officeDocument/2006/relationships/printerSettings" Target="../printerSettings/printerSettings28.bin"/><Relationship Id="rId4" Type="http://schemas.openxmlformats.org/officeDocument/2006/relationships/comments" Target="../comments19.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5.xml"/><Relationship Id="rId1" Type="http://schemas.openxmlformats.org/officeDocument/2006/relationships/printerSettings" Target="../printerSettings/printerSettings29.bin"/><Relationship Id="rId4" Type="http://schemas.openxmlformats.org/officeDocument/2006/relationships/comments" Target="../comments20.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1.vml"/><Relationship Id="rId7" Type="http://schemas.openxmlformats.org/officeDocument/2006/relationships/comments" Target="../comments21.xml"/><Relationship Id="rId2" Type="http://schemas.openxmlformats.org/officeDocument/2006/relationships/drawing" Target="../drawings/drawing26.xml"/><Relationship Id="rId1" Type="http://schemas.openxmlformats.org/officeDocument/2006/relationships/printerSettings" Target="../printerSettings/printerSettings30.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0.xml"/><Relationship Id="rId1" Type="http://schemas.openxmlformats.org/officeDocument/2006/relationships/printerSettings" Target="../printerSettings/printerSettings34.bin"/><Relationship Id="rId4" Type="http://schemas.openxmlformats.org/officeDocument/2006/relationships/comments" Target="../comments22.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1.xml"/><Relationship Id="rId1" Type="http://schemas.openxmlformats.org/officeDocument/2006/relationships/printerSettings" Target="../printerSettings/printerSettings35.bin"/><Relationship Id="rId4" Type="http://schemas.openxmlformats.org/officeDocument/2006/relationships/comments" Target="../comments23.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9" Type="http://schemas.openxmlformats.org/officeDocument/2006/relationships/ctrlProp" Target="../ctrlProps/ctrlProp39.xml"/><Relationship Id="rId3" Type="http://schemas.openxmlformats.org/officeDocument/2006/relationships/vmlDrawing" Target="../drawings/vmlDrawing24.vml"/><Relationship Id="rId21" Type="http://schemas.openxmlformats.org/officeDocument/2006/relationships/ctrlProp" Target="../ctrlProps/ctrlProp21.xml"/><Relationship Id="rId34" Type="http://schemas.openxmlformats.org/officeDocument/2006/relationships/ctrlProp" Target="../ctrlProps/ctrlProp34.xml"/><Relationship Id="rId42" Type="http://schemas.openxmlformats.org/officeDocument/2006/relationships/ctrlProp" Target="../ctrlProps/ctrlProp42.xml"/><Relationship Id="rId47" Type="http://schemas.openxmlformats.org/officeDocument/2006/relationships/ctrlProp" Target="../ctrlProps/ctrlProp47.xml"/><Relationship Id="rId50" Type="http://schemas.openxmlformats.org/officeDocument/2006/relationships/comments" Target="../comments24.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33" Type="http://schemas.openxmlformats.org/officeDocument/2006/relationships/ctrlProp" Target="../ctrlProps/ctrlProp33.xml"/><Relationship Id="rId38" Type="http://schemas.openxmlformats.org/officeDocument/2006/relationships/ctrlProp" Target="../ctrlProps/ctrlProp38.xml"/><Relationship Id="rId46" Type="http://schemas.openxmlformats.org/officeDocument/2006/relationships/ctrlProp" Target="../ctrlProps/ctrlProp46.xml"/><Relationship Id="rId2" Type="http://schemas.openxmlformats.org/officeDocument/2006/relationships/drawing" Target="../drawings/drawing36.xml"/><Relationship Id="rId16" Type="http://schemas.openxmlformats.org/officeDocument/2006/relationships/ctrlProp" Target="../ctrlProps/ctrlProp16.xml"/><Relationship Id="rId20" Type="http://schemas.openxmlformats.org/officeDocument/2006/relationships/ctrlProp" Target="../ctrlProps/ctrlProp20.xml"/><Relationship Id="rId29" Type="http://schemas.openxmlformats.org/officeDocument/2006/relationships/ctrlProp" Target="../ctrlProps/ctrlProp29.xml"/><Relationship Id="rId41" Type="http://schemas.openxmlformats.org/officeDocument/2006/relationships/ctrlProp" Target="../ctrlProps/ctrlProp41.xml"/><Relationship Id="rId1" Type="http://schemas.openxmlformats.org/officeDocument/2006/relationships/printerSettings" Target="../printerSettings/printerSettings38.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32" Type="http://schemas.openxmlformats.org/officeDocument/2006/relationships/ctrlProp" Target="../ctrlProps/ctrlProp32.xml"/><Relationship Id="rId37" Type="http://schemas.openxmlformats.org/officeDocument/2006/relationships/ctrlProp" Target="../ctrlProps/ctrlProp37.xml"/><Relationship Id="rId40" Type="http://schemas.openxmlformats.org/officeDocument/2006/relationships/ctrlProp" Target="../ctrlProps/ctrlProp40.xml"/><Relationship Id="rId45" Type="http://schemas.openxmlformats.org/officeDocument/2006/relationships/ctrlProp" Target="../ctrlProps/ctrlProp45.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36" Type="http://schemas.openxmlformats.org/officeDocument/2006/relationships/ctrlProp" Target="../ctrlProps/ctrlProp36.xml"/><Relationship Id="rId49" Type="http://schemas.openxmlformats.org/officeDocument/2006/relationships/ctrlProp" Target="../ctrlProps/ctrlProp49.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4" Type="http://schemas.openxmlformats.org/officeDocument/2006/relationships/ctrlProp" Target="../ctrlProps/ctrlProp44.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 Id="rId35" Type="http://schemas.openxmlformats.org/officeDocument/2006/relationships/ctrlProp" Target="../ctrlProps/ctrlProp35.xml"/><Relationship Id="rId43" Type="http://schemas.openxmlformats.org/officeDocument/2006/relationships/ctrlProp" Target="../ctrlProps/ctrlProp43.xml"/><Relationship Id="rId48" Type="http://schemas.openxmlformats.org/officeDocument/2006/relationships/ctrlProp" Target="../ctrlProps/ctrlProp48.xml"/><Relationship Id="rId8" Type="http://schemas.openxmlformats.org/officeDocument/2006/relationships/ctrlProp" Target="../ctrlProps/ctrlProp8.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7.xml"/><Relationship Id="rId1" Type="http://schemas.openxmlformats.org/officeDocument/2006/relationships/printerSettings" Target="../printerSettings/printerSettings39.bin"/><Relationship Id="rId4" Type="http://schemas.openxmlformats.org/officeDocument/2006/relationships/comments" Target="../comments25.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8.xml"/><Relationship Id="rId1" Type="http://schemas.openxmlformats.org/officeDocument/2006/relationships/printerSettings" Target="../printerSettings/printerSettings40.bin"/><Relationship Id="rId4" Type="http://schemas.openxmlformats.org/officeDocument/2006/relationships/comments" Target="../comments26.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40.xml"/><Relationship Id="rId1" Type="http://schemas.openxmlformats.org/officeDocument/2006/relationships/printerSettings" Target="../printerSettings/printerSettings42.bin"/><Relationship Id="rId4" Type="http://schemas.openxmlformats.org/officeDocument/2006/relationships/comments" Target="../comments27.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41.xml"/><Relationship Id="rId1" Type="http://schemas.openxmlformats.org/officeDocument/2006/relationships/printerSettings" Target="../printerSettings/printerSettings43.bin"/><Relationship Id="rId4" Type="http://schemas.openxmlformats.org/officeDocument/2006/relationships/comments" Target="../comments28.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42.xml"/><Relationship Id="rId1" Type="http://schemas.openxmlformats.org/officeDocument/2006/relationships/printerSettings" Target="../printerSettings/printerSettings44.bin"/><Relationship Id="rId4" Type="http://schemas.openxmlformats.org/officeDocument/2006/relationships/comments" Target="../comments29.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43.xml"/><Relationship Id="rId1" Type="http://schemas.openxmlformats.org/officeDocument/2006/relationships/printerSettings" Target="../printerSettings/printerSettings45.bin"/><Relationship Id="rId4" Type="http://schemas.openxmlformats.org/officeDocument/2006/relationships/comments" Target="../comments30.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44.xml"/><Relationship Id="rId1" Type="http://schemas.openxmlformats.org/officeDocument/2006/relationships/printerSettings" Target="../printerSettings/printerSettings46.bin"/><Relationship Id="rId4" Type="http://schemas.openxmlformats.org/officeDocument/2006/relationships/comments" Target="../comments31.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45.xml"/><Relationship Id="rId1" Type="http://schemas.openxmlformats.org/officeDocument/2006/relationships/printerSettings" Target="../printerSettings/printerSettings47.bin"/><Relationship Id="rId4" Type="http://schemas.openxmlformats.org/officeDocument/2006/relationships/comments" Target="../comments32.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47.xml"/><Relationship Id="rId1" Type="http://schemas.openxmlformats.org/officeDocument/2006/relationships/printerSettings" Target="../printerSettings/printerSettings49.bin"/><Relationship Id="rId4" Type="http://schemas.openxmlformats.org/officeDocument/2006/relationships/comments" Target="../comments33.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48.xml"/><Relationship Id="rId1" Type="http://schemas.openxmlformats.org/officeDocument/2006/relationships/printerSettings" Target="../printerSettings/printerSettings50.bin"/><Relationship Id="rId4" Type="http://schemas.openxmlformats.org/officeDocument/2006/relationships/comments" Target="../comments34.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49.xml"/><Relationship Id="rId1" Type="http://schemas.openxmlformats.org/officeDocument/2006/relationships/printerSettings" Target="../printerSettings/printerSettings51.bin"/><Relationship Id="rId4" Type="http://schemas.openxmlformats.org/officeDocument/2006/relationships/comments" Target="../comments35.xm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printerSettings" Target="../printerSettings/printerSettings53.bin"/><Relationship Id="rId1" Type="http://schemas.openxmlformats.org/officeDocument/2006/relationships/hyperlink" Target="http://www.jp-bank.japanpost.jp/kojin/sokin/furikomi/kouza/kj_sk_fm_kz_1.html" TargetMode="External"/><Relationship Id="rId5" Type="http://schemas.openxmlformats.org/officeDocument/2006/relationships/comments" Target="../comments36.xml"/><Relationship Id="rId4" Type="http://schemas.openxmlformats.org/officeDocument/2006/relationships/vmlDrawing" Target="../drawings/vmlDrawing36.vml"/></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CEF80-2EB9-4250-BDB7-A1E4C62D256A}">
  <sheetPr codeName="Sheet1">
    <tabColor theme="7" tint="0.79998168889431442"/>
  </sheetPr>
  <dimension ref="A1:K49"/>
  <sheetViews>
    <sheetView showGridLines="0" tabSelected="1" view="pageBreakPreview" zoomScaleNormal="100" zoomScaleSheetLayoutView="100" workbookViewId="0">
      <selection activeCell="L1" sqref="L1"/>
    </sheetView>
  </sheetViews>
  <sheetFormatPr defaultColWidth="9" defaultRowHeight="17.25" customHeight="1"/>
  <cols>
    <col min="1" max="1" width="9" style="3"/>
    <col min="2" max="2" width="5.453125" style="3" customWidth="1"/>
    <col min="3" max="3" width="5.7265625" style="3" customWidth="1"/>
    <col min="4" max="4" width="1.453125" style="4" customWidth="1"/>
    <col min="5" max="5" width="10.6328125" style="4" customWidth="1"/>
    <col min="6" max="6" width="35.08984375" style="3" customWidth="1"/>
    <col min="7" max="10" width="9.08984375" style="171" customWidth="1"/>
    <col min="11" max="11" width="9.6328125" style="171" customWidth="1"/>
    <col min="12" max="16384" width="9" style="3"/>
  </cols>
  <sheetData>
    <row r="1" spans="1:11" ht="19.5" customHeight="1">
      <c r="A1" s="769" t="s">
        <v>1016</v>
      </c>
      <c r="B1" s="1"/>
      <c r="C1" s="1"/>
      <c r="D1" s="2"/>
      <c r="E1" s="2"/>
      <c r="K1" s="452" t="s">
        <v>1527</v>
      </c>
    </row>
    <row r="2" spans="1:11" ht="8.15" customHeight="1" thickBot="1">
      <c r="B2" s="1"/>
      <c r="C2" s="1"/>
      <c r="D2" s="2"/>
      <c r="E2" s="2"/>
    </row>
    <row r="3" spans="1:11" ht="20.149999999999999" customHeight="1">
      <c r="A3" s="1"/>
      <c r="G3" s="958" t="s">
        <v>806</v>
      </c>
      <c r="H3" s="959"/>
      <c r="I3" s="959"/>
      <c r="J3" s="960"/>
      <c r="K3" s="488" t="s">
        <v>807</v>
      </c>
    </row>
    <row r="4" spans="1:11" ht="20.149999999999999" customHeight="1">
      <c r="B4" s="5"/>
      <c r="C4" s="5"/>
      <c r="D4" s="6"/>
      <c r="E4" s="6"/>
      <c r="G4" s="955" t="s">
        <v>1025</v>
      </c>
      <c r="H4" s="956"/>
      <c r="I4" s="957" t="s">
        <v>1026</v>
      </c>
      <c r="J4" s="956"/>
      <c r="K4" s="510" t="s">
        <v>1025</v>
      </c>
    </row>
    <row r="5" spans="1:11" ht="35.15" customHeight="1" thickBot="1">
      <c r="A5" s="3" t="s">
        <v>1471</v>
      </c>
      <c r="F5" s="4" t="s">
        <v>809</v>
      </c>
      <c r="G5" s="489" t="s">
        <v>692</v>
      </c>
      <c r="H5" s="883" t="s">
        <v>1389</v>
      </c>
      <c r="I5" s="490" t="s">
        <v>692</v>
      </c>
      <c r="J5" s="884" t="s">
        <v>1389</v>
      </c>
      <c r="K5" s="491" t="s">
        <v>692</v>
      </c>
    </row>
    <row r="6" spans="1:11" ht="20.149999999999999" customHeight="1">
      <c r="A6" s="961" t="s">
        <v>1150</v>
      </c>
      <c r="B6" s="340" t="s">
        <v>0</v>
      </c>
      <c r="C6" s="965" t="s">
        <v>1149</v>
      </c>
      <c r="D6" s="966"/>
      <c r="E6" s="966"/>
      <c r="F6" s="967"/>
      <c r="G6" s="463" t="s">
        <v>808</v>
      </c>
      <c r="H6" s="479" t="s">
        <v>808</v>
      </c>
      <c r="I6" s="459" t="s">
        <v>808</v>
      </c>
      <c r="J6" s="492" t="s">
        <v>808</v>
      </c>
      <c r="K6" s="341" t="s">
        <v>808</v>
      </c>
    </row>
    <row r="7" spans="1:11" ht="20.149999999999999" customHeight="1">
      <c r="A7" s="962"/>
      <c r="B7" s="232" t="s">
        <v>800</v>
      </c>
      <c r="C7" s="971" t="s">
        <v>1405</v>
      </c>
      <c r="D7" s="972"/>
      <c r="E7" s="972"/>
      <c r="F7" s="973"/>
      <c r="G7" s="464"/>
      <c r="H7" s="480"/>
      <c r="I7" s="458"/>
      <c r="J7" s="493"/>
      <c r="K7" s="342" t="s">
        <v>573</v>
      </c>
    </row>
    <row r="8" spans="1:11" ht="20.149999999999999" customHeight="1">
      <c r="A8" s="962"/>
      <c r="B8" s="232" t="s">
        <v>1371</v>
      </c>
      <c r="C8" s="971" t="s">
        <v>1372</v>
      </c>
      <c r="D8" s="972"/>
      <c r="E8" s="972"/>
      <c r="F8" s="973"/>
      <c r="G8" s="464"/>
      <c r="H8" s="480"/>
      <c r="I8" s="458"/>
      <c r="J8" s="493"/>
      <c r="K8" s="342" t="s">
        <v>573</v>
      </c>
    </row>
    <row r="9" spans="1:11" ht="20.149999999999999" customHeight="1">
      <c r="A9" s="962"/>
      <c r="B9" s="339" t="s">
        <v>1</v>
      </c>
      <c r="C9" s="971" t="s">
        <v>1027</v>
      </c>
      <c r="D9" s="972"/>
      <c r="E9" s="972"/>
      <c r="F9" s="973"/>
      <c r="G9" s="464" t="s">
        <v>808</v>
      </c>
      <c r="H9" s="480" t="s">
        <v>808</v>
      </c>
      <c r="I9" s="458" t="s">
        <v>574</v>
      </c>
      <c r="J9" s="493" t="s">
        <v>574</v>
      </c>
      <c r="K9" s="342" t="s">
        <v>808</v>
      </c>
    </row>
    <row r="10" spans="1:11" ht="20.149999999999999" customHeight="1" thickBot="1">
      <c r="A10" s="963"/>
      <c r="B10" s="234" t="s">
        <v>801</v>
      </c>
      <c r="C10" s="968" t="s">
        <v>1017</v>
      </c>
      <c r="D10" s="969"/>
      <c r="E10" s="969"/>
      <c r="F10" s="970"/>
      <c r="G10" s="465"/>
      <c r="H10" s="481"/>
      <c r="I10" s="471" t="s">
        <v>808</v>
      </c>
      <c r="J10" s="494" t="s">
        <v>808</v>
      </c>
      <c r="K10" s="501"/>
    </row>
    <row r="11" spans="1:11" ht="20.149999999999999" customHeight="1" thickBot="1">
      <c r="A11" s="900" t="s">
        <v>909</v>
      </c>
      <c r="B11" s="413" t="s">
        <v>910</v>
      </c>
      <c r="C11" s="976" t="s">
        <v>1406</v>
      </c>
      <c r="D11" s="977"/>
      <c r="E11" s="977"/>
      <c r="F11" s="978"/>
      <c r="G11" s="466" t="s">
        <v>808</v>
      </c>
      <c r="H11" s="482" t="s">
        <v>808</v>
      </c>
      <c r="I11" s="472" t="s">
        <v>808</v>
      </c>
      <c r="J11" s="495" t="s">
        <v>808</v>
      </c>
      <c r="K11" s="502" t="s">
        <v>808</v>
      </c>
    </row>
    <row r="12" spans="1:11" ht="20.149999999999999" customHeight="1">
      <c r="A12" s="964" t="s">
        <v>798</v>
      </c>
      <c r="B12" s="231" t="s">
        <v>1392</v>
      </c>
      <c r="C12" s="974" t="s">
        <v>1391</v>
      </c>
      <c r="D12" s="975"/>
      <c r="E12" s="975"/>
      <c r="F12" s="886" t="s">
        <v>1393</v>
      </c>
      <c r="G12" s="467" t="s">
        <v>1390</v>
      </c>
      <c r="H12" s="483" t="s">
        <v>1390</v>
      </c>
      <c r="I12" s="473" t="s">
        <v>1390</v>
      </c>
      <c r="J12" s="496" t="s">
        <v>1390</v>
      </c>
      <c r="K12" s="503" t="s">
        <v>1390</v>
      </c>
    </row>
    <row r="13" spans="1:11" ht="20.149999999999999" customHeight="1">
      <c r="A13" s="964"/>
      <c r="B13" s="231" t="s">
        <v>2</v>
      </c>
      <c r="C13" s="874" t="s">
        <v>6</v>
      </c>
      <c r="D13" s="875"/>
      <c r="E13" s="875"/>
      <c r="F13" s="885"/>
      <c r="G13" s="467" t="s">
        <v>1390</v>
      </c>
      <c r="H13" s="483" t="s">
        <v>1390</v>
      </c>
      <c r="I13" s="473" t="s">
        <v>1390</v>
      </c>
      <c r="J13" s="496" t="s">
        <v>1390</v>
      </c>
      <c r="K13" s="503" t="s">
        <v>1390</v>
      </c>
    </row>
    <row r="14" spans="1:11" ht="20.149999999999999" customHeight="1">
      <c r="A14" s="964"/>
      <c r="B14" s="232" t="s">
        <v>439</v>
      </c>
      <c r="C14" s="979" t="s">
        <v>802</v>
      </c>
      <c r="D14" s="980"/>
      <c r="E14" s="980"/>
      <c r="F14" s="882" t="s">
        <v>1493</v>
      </c>
      <c r="G14" s="458" t="s">
        <v>574</v>
      </c>
      <c r="H14" s="458" t="s">
        <v>574</v>
      </c>
      <c r="I14" s="458" t="s">
        <v>574</v>
      </c>
      <c r="J14" s="458" t="s">
        <v>574</v>
      </c>
      <c r="K14" s="504"/>
    </row>
    <row r="15" spans="1:11" ht="20.149999999999999" customHeight="1">
      <c r="A15" s="964"/>
      <c r="B15" s="231" t="s">
        <v>1373</v>
      </c>
      <c r="C15" s="979" t="s">
        <v>803</v>
      </c>
      <c r="D15" s="980"/>
      <c r="E15" s="980"/>
      <c r="F15" s="882" t="s">
        <v>1506</v>
      </c>
      <c r="G15" s="469"/>
      <c r="H15" s="485"/>
      <c r="I15" s="475"/>
      <c r="J15" s="498"/>
      <c r="K15" s="342" t="s">
        <v>573</v>
      </c>
    </row>
    <row r="16" spans="1:11" ht="20.149999999999999" customHeight="1">
      <c r="A16" s="964"/>
      <c r="B16" s="232" t="s">
        <v>3</v>
      </c>
      <c r="C16" s="971" t="s">
        <v>126</v>
      </c>
      <c r="D16" s="972"/>
      <c r="E16" s="972"/>
      <c r="F16" s="973"/>
      <c r="G16" s="468" t="s">
        <v>808</v>
      </c>
      <c r="H16" s="484" t="s">
        <v>808</v>
      </c>
      <c r="I16" s="474" t="s">
        <v>808</v>
      </c>
      <c r="J16" s="497" t="s">
        <v>808</v>
      </c>
      <c r="K16" s="505" t="s">
        <v>808</v>
      </c>
    </row>
    <row r="17" spans="1:11" ht="20.149999999999999" customHeight="1">
      <c r="A17" s="964"/>
      <c r="B17" s="232" t="s">
        <v>4</v>
      </c>
      <c r="C17" s="971" t="s">
        <v>646</v>
      </c>
      <c r="D17" s="972"/>
      <c r="E17" s="972"/>
      <c r="F17" s="973"/>
      <c r="G17" s="468" t="s">
        <v>808</v>
      </c>
      <c r="H17" s="484" t="s">
        <v>808</v>
      </c>
      <c r="I17" s="458" t="s">
        <v>574</v>
      </c>
      <c r="J17" s="493" t="s">
        <v>574</v>
      </c>
      <c r="K17" s="342" t="s">
        <v>808</v>
      </c>
    </row>
    <row r="18" spans="1:11" ht="20.149999999999999" customHeight="1">
      <c r="A18" s="964"/>
      <c r="B18" s="232" t="s">
        <v>5</v>
      </c>
      <c r="C18" s="979" t="s">
        <v>9</v>
      </c>
      <c r="D18" s="980"/>
      <c r="E18" s="980"/>
      <c r="F18" s="892" t="s">
        <v>1485</v>
      </c>
      <c r="G18" s="458" t="s">
        <v>574</v>
      </c>
      <c r="H18" s="458" t="s">
        <v>574</v>
      </c>
      <c r="I18" s="458" t="s">
        <v>574</v>
      </c>
      <c r="J18" s="458" t="s">
        <v>574</v>
      </c>
      <c r="K18" s="342" t="s">
        <v>573</v>
      </c>
    </row>
    <row r="19" spans="1:11" ht="20.149999999999999" customHeight="1">
      <c r="A19" s="964"/>
      <c r="B19" s="233" t="s">
        <v>7</v>
      </c>
      <c r="C19" s="971" t="s">
        <v>405</v>
      </c>
      <c r="D19" s="972"/>
      <c r="E19" s="972"/>
      <c r="F19" s="973"/>
      <c r="G19" s="468" t="s">
        <v>808</v>
      </c>
      <c r="H19" s="484" t="s">
        <v>808</v>
      </c>
      <c r="I19" s="474" t="s">
        <v>808</v>
      </c>
      <c r="J19" s="497" t="s">
        <v>808</v>
      </c>
      <c r="K19" s="342" t="s">
        <v>808</v>
      </c>
    </row>
    <row r="20" spans="1:11" ht="20.149999999999999" customHeight="1">
      <c r="A20" s="964"/>
      <c r="B20" s="232" t="s">
        <v>238</v>
      </c>
      <c r="C20" s="971" t="s">
        <v>1463</v>
      </c>
      <c r="D20" s="972"/>
      <c r="E20" s="972"/>
      <c r="F20" s="973"/>
      <c r="G20" s="468" t="s">
        <v>808</v>
      </c>
      <c r="H20" s="484" t="s">
        <v>808</v>
      </c>
      <c r="I20" s="458" t="s">
        <v>574</v>
      </c>
      <c r="J20" s="493" t="s">
        <v>574</v>
      </c>
      <c r="K20" s="342" t="s">
        <v>808</v>
      </c>
    </row>
    <row r="21" spans="1:11" ht="20.149999999999999" customHeight="1">
      <c r="A21" s="964"/>
      <c r="B21" s="233" t="s">
        <v>299</v>
      </c>
      <c r="C21" s="971" t="s">
        <v>1374</v>
      </c>
      <c r="D21" s="997"/>
      <c r="E21" s="997"/>
      <c r="F21" s="998"/>
      <c r="G21" s="468" t="s">
        <v>808</v>
      </c>
      <c r="H21" s="484" t="s">
        <v>808</v>
      </c>
      <c r="I21" s="474" t="s">
        <v>808</v>
      </c>
      <c r="J21" s="497" t="s">
        <v>808</v>
      </c>
      <c r="K21" s="506" t="s">
        <v>808</v>
      </c>
    </row>
    <row r="22" spans="1:11" ht="20.149999999999999" customHeight="1">
      <c r="A22" s="964"/>
      <c r="B22" s="233" t="s">
        <v>300</v>
      </c>
      <c r="C22" s="971" t="s">
        <v>1375</v>
      </c>
      <c r="D22" s="997"/>
      <c r="E22" s="997"/>
      <c r="F22" s="998"/>
      <c r="G22" s="468" t="s">
        <v>808</v>
      </c>
      <c r="H22" s="484" t="s">
        <v>808</v>
      </c>
      <c r="I22" s="474" t="s">
        <v>808</v>
      </c>
      <c r="J22" s="497" t="s">
        <v>808</v>
      </c>
      <c r="K22" s="506" t="s">
        <v>808</v>
      </c>
    </row>
    <row r="23" spans="1:11" ht="17.5" customHeight="1">
      <c r="A23" s="964"/>
      <c r="B23" s="233" t="s">
        <v>478</v>
      </c>
      <c r="C23" s="991" t="s">
        <v>1376</v>
      </c>
      <c r="D23" s="999"/>
      <c r="E23" s="999"/>
      <c r="F23" s="1000"/>
      <c r="G23" s="940" t="s">
        <v>574</v>
      </c>
      <c r="H23" s="942" t="s">
        <v>574</v>
      </c>
      <c r="I23" s="942" t="s">
        <v>574</v>
      </c>
      <c r="J23" s="944" t="s">
        <v>574</v>
      </c>
      <c r="K23" s="946" t="s">
        <v>573</v>
      </c>
    </row>
    <row r="24" spans="1:11" ht="17.5" customHeight="1">
      <c r="A24" s="964"/>
      <c r="B24" s="339"/>
      <c r="C24" s="928"/>
      <c r="D24"/>
      <c r="E24" s="197" t="s">
        <v>1487</v>
      </c>
      <c r="F24" s="930"/>
      <c r="G24" s="941"/>
      <c r="H24" s="943"/>
      <c r="I24" s="943"/>
      <c r="J24" s="945"/>
      <c r="K24" s="947"/>
    </row>
    <row r="25" spans="1:11" ht="17.5" customHeight="1">
      <c r="A25" s="964"/>
      <c r="B25" s="233" t="s">
        <v>479</v>
      </c>
      <c r="C25" s="991" t="s">
        <v>677</v>
      </c>
      <c r="D25" s="992"/>
      <c r="E25" s="992"/>
      <c r="F25" s="993"/>
      <c r="G25" s="948" t="s">
        <v>574</v>
      </c>
      <c r="H25" s="950" t="s">
        <v>574</v>
      </c>
      <c r="I25" s="950" t="s">
        <v>574</v>
      </c>
      <c r="J25" s="952" t="s">
        <v>574</v>
      </c>
      <c r="K25" s="946" t="s">
        <v>574</v>
      </c>
    </row>
    <row r="26" spans="1:11" ht="17.5" customHeight="1" thickBot="1">
      <c r="A26" s="914"/>
      <c r="B26" s="339"/>
      <c r="C26" s="928"/>
      <c r="D26" s="81"/>
      <c r="E26" s="270" t="s">
        <v>1486</v>
      </c>
      <c r="F26" s="929"/>
      <c r="G26" s="949"/>
      <c r="H26" s="951"/>
      <c r="I26" s="951"/>
      <c r="J26" s="953"/>
      <c r="K26" s="954"/>
    </row>
    <row r="27" spans="1:11" ht="20.149999999999999" customHeight="1">
      <c r="A27" s="984" t="s">
        <v>799</v>
      </c>
      <c r="B27" s="340" t="s">
        <v>4</v>
      </c>
      <c r="C27" s="974" t="s">
        <v>646</v>
      </c>
      <c r="D27" s="975"/>
      <c r="E27" s="975"/>
      <c r="F27" s="891" t="s">
        <v>1396</v>
      </c>
      <c r="G27" s="470" t="s">
        <v>1390</v>
      </c>
      <c r="H27" s="487" t="s">
        <v>1390</v>
      </c>
      <c r="I27" s="476" t="s">
        <v>573</v>
      </c>
      <c r="J27" s="500" t="s">
        <v>573</v>
      </c>
      <c r="K27" s="341" t="s">
        <v>1390</v>
      </c>
    </row>
    <row r="28" spans="1:11" ht="20.149999999999999" customHeight="1">
      <c r="A28" s="985"/>
      <c r="B28" s="231" t="s">
        <v>5</v>
      </c>
      <c r="C28" s="971" t="s">
        <v>1395</v>
      </c>
      <c r="D28" s="972"/>
      <c r="E28" s="972"/>
      <c r="F28" s="892" t="s">
        <v>1397</v>
      </c>
      <c r="G28" s="887" t="s">
        <v>573</v>
      </c>
      <c r="H28" s="888" t="s">
        <v>573</v>
      </c>
      <c r="I28" s="889" t="s">
        <v>573</v>
      </c>
      <c r="J28" s="890" t="s">
        <v>573</v>
      </c>
      <c r="K28" s="503" t="s">
        <v>573</v>
      </c>
    </row>
    <row r="29" spans="1:11" ht="20.149999999999999" customHeight="1">
      <c r="A29" s="985"/>
      <c r="B29" s="231" t="s">
        <v>1394</v>
      </c>
      <c r="C29" s="875" t="s">
        <v>1467</v>
      </c>
      <c r="D29" s="875"/>
      <c r="E29" s="875"/>
      <c r="F29" s="876"/>
      <c r="G29" s="887" t="s">
        <v>1390</v>
      </c>
      <c r="H29" s="888" t="s">
        <v>1390</v>
      </c>
      <c r="I29" s="889" t="s">
        <v>1390</v>
      </c>
      <c r="J29" s="890" t="s">
        <v>1390</v>
      </c>
      <c r="K29" s="503" t="s">
        <v>1390</v>
      </c>
    </row>
    <row r="30" spans="1:11" ht="20.149999999999999" customHeight="1">
      <c r="A30" s="986"/>
      <c r="B30" s="231" t="s">
        <v>637</v>
      </c>
      <c r="C30" s="119" t="s">
        <v>1469</v>
      </c>
      <c r="D30" s="119"/>
      <c r="E30" s="222"/>
      <c r="F30" s="223"/>
      <c r="G30" s="887" t="s">
        <v>1390</v>
      </c>
      <c r="H30" s="888" t="s">
        <v>1390</v>
      </c>
      <c r="I30" s="889" t="s">
        <v>1390</v>
      </c>
      <c r="J30" s="890" t="s">
        <v>1390</v>
      </c>
      <c r="K30" s="503" t="s">
        <v>1390</v>
      </c>
    </row>
    <row r="31" spans="1:11" ht="20.149999999999999" customHeight="1">
      <c r="A31" s="986"/>
      <c r="B31" s="233" t="s">
        <v>638</v>
      </c>
      <c r="C31" s="991" t="s">
        <v>1468</v>
      </c>
      <c r="D31" s="992"/>
      <c r="E31" s="992"/>
      <c r="F31" s="993"/>
      <c r="G31" s="468" t="s">
        <v>808</v>
      </c>
      <c r="H31" s="484" t="s">
        <v>808</v>
      </c>
      <c r="I31" s="474" t="s">
        <v>808</v>
      </c>
      <c r="J31" s="497" t="s">
        <v>808</v>
      </c>
      <c r="K31" s="342" t="s">
        <v>808</v>
      </c>
    </row>
    <row r="32" spans="1:11" ht="20.149999999999999" customHeight="1">
      <c r="A32" s="986"/>
      <c r="B32" s="232" t="s">
        <v>639</v>
      </c>
      <c r="C32" s="981" t="s">
        <v>1377</v>
      </c>
      <c r="D32" s="982"/>
      <c r="E32" s="982"/>
      <c r="F32" s="983"/>
      <c r="G32" s="468" t="s">
        <v>808</v>
      </c>
      <c r="H32" s="484" t="s">
        <v>808</v>
      </c>
      <c r="I32" s="474" t="s">
        <v>808</v>
      </c>
      <c r="J32" s="497" t="s">
        <v>808</v>
      </c>
      <c r="K32" s="342" t="s">
        <v>808</v>
      </c>
    </row>
    <row r="33" spans="1:11" ht="20.149999999999999" customHeight="1">
      <c r="A33" s="986"/>
      <c r="B33" s="231" t="s">
        <v>640</v>
      </c>
      <c r="C33" s="119" t="s">
        <v>1378</v>
      </c>
      <c r="D33" s="119"/>
      <c r="E33" s="222"/>
      <c r="F33" s="223"/>
      <c r="G33" s="468" t="s">
        <v>808</v>
      </c>
      <c r="H33" s="484" t="s">
        <v>808</v>
      </c>
      <c r="I33" s="474" t="s">
        <v>808</v>
      </c>
      <c r="J33" s="497" t="s">
        <v>808</v>
      </c>
      <c r="K33" s="342" t="s">
        <v>808</v>
      </c>
    </row>
    <row r="34" spans="1:11" ht="20.149999999999999" customHeight="1">
      <c r="A34" s="986"/>
      <c r="B34" s="232" t="s">
        <v>641</v>
      </c>
      <c r="C34" s="971" t="s">
        <v>298</v>
      </c>
      <c r="D34" s="972"/>
      <c r="E34" s="972"/>
      <c r="F34" s="973"/>
      <c r="G34" s="468" t="s">
        <v>808</v>
      </c>
      <c r="H34" s="484"/>
      <c r="I34" s="474" t="s">
        <v>808</v>
      </c>
      <c r="J34" s="497"/>
      <c r="K34" s="342" t="s">
        <v>808</v>
      </c>
    </row>
    <row r="35" spans="1:11" ht="35.15" customHeight="1">
      <c r="A35" s="986"/>
      <c r="B35" s="232" t="s">
        <v>1379</v>
      </c>
      <c r="C35" s="994" t="s">
        <v>804</v>
      </c>
      <c r="D35" s="995"/>
      <c r="E35" s="995"/>
      <c r="F35" s="996"/>
      <c r="G35" s="478"/>
      <c r="H35" s="484" t="s">
        <v>808</v>
      </c>
      <c r="I35" s="477"/>
      <c r="J35" s="497" t="s">
        <v>808</v>
      </c>
      <c r="K35" s="507"/>
    </row>
    <row r="36" spans="1:11" ht="20.149999999999999" customHeight="1">
      <c r="A36" s="986"/>
      <c r="B36" s="232" t="s">
        <v>642</v>
      </c>
      <c r="C36" s="971" t="s">
        <v>1380</v>
      </c>
      <c r="D36" s="972"/>
      <c r="E36" s="972"/>
      <c r="F36" s="973"/>
      <c r="G36" s="468" t="s">
        <v>808</v>
      </c>
      <c r="H36" s="484" t="s">
        <v>808</v>
      </c>
      <c r="I36" s="474" t="s">
        <v>808</v>
      </c>
      <c r="J36" s="497" t="s">
        <v>808</v>
      </c>
      <c r="K36" s="342" t="s">
        <v>808</v>
      </c>
    </row>
    <row r="37" spans="1:11" ht="20.149999999999999" customHeight="1">
      <c r="A37" s="986"/>
      <c r="B37" s="232" t="s">
        <v>643</v>
      </c>
      <c r="C37" s="971" t="s">
        <v>472</v>
      </c>
      <c r="D37" s="972"/>
      <c r="E37" s="972"/>
      <c r="F37" s="973"/>
      <c r="G37" s="468" t="s">
        <v>808</v>
      </c>
      <c r="H37" s="484" t="s">
        <v>808</v>
      </c>
      <c r="I37" s="474" t="s">
        <v>808</v>
      </c>
      <c r="J37" s="497" t="s">
        <v>808</v>
      </c>
      <c r="K37" s="342" t="s">
        <v>808</v>
      </c>
    </row>
    <row r="38" spans="1:11" ht="20.149999999999999" customHeight="1">
      <c r="A38" s="986"/>
      <c r="B38" s="232" t="s">
        <v>644</v>
      </c>
      <c r="C38" s="971" t="s">
        <v>11</v>
      </c>
      <c r="D38" s="972"/>
      <c r="E38" s="972"/>
      <c r="F38" s="973"/>
      <c r="G38" s="468" t="s">
        <v>808</v>
      </c>
      <c r="H38" s="484" t="s">
        <v>808</v>
      </c>
      <c r="I38" s="458" t="s">
        <v>574</v>
      </c>
      <c r="J38" s="493" t="s">
        <v>574</v>
      </c>
      <c r="K38" s="342" t="s">
        <v>808</v>
      </c>
    </row>
    <row r="39" spans="1:11" ht="20.149999999999999" customHeight="1">
      <c r="A39" s="986"/>
      <c r="B39" s="232" t="s">
        <v>1381</v>
      </c>
      <c r="C39" s="336" t="s">
        <v>1018</v>
      </c>
      <c r="D39" s="337"/>
      <c r="E39" s="337"/>
      <c r="F39" s="338"/>
      <c r="G39" s="464"/>
      <c r="H39" s="480"/>
      <c r="I39" s="474" t="s">
        <v>808</v>
      </c>
      <c r="J39" s="497" t="s">
        <v>808</v>
      </c>
      <c r="K39" s="342"/>
    </row>
    <row r="40" spans="1:11" ht="17.5" customHeight="1">
      <c r="A40" s="986"/>
      <c r="B40" s="233" t="s">
        <v>645</v>
      </c>
      <c r="C40" s="988" t="s">
        <v>1382</v>
      </c>
      <c r="D40" s="989"/>
      <c r="E40" s="989"/>
      <c r="F40" s="990"/>
      <c r="G40" s="940" t="s">
        <v>574</v>
      </c>
      <c r="H40" s="942" t="s">
        <v>574</v>
      </c>
      <c r="I40" s="942" t="s">
        <v>574</v>
      </c>
      <c r="J40" s="944" t="s">
        <v>574</v>
      </c>
      <c r="K40" s="946" t="s">
        <v>573</v>
      </c>
    </row>
    <row r="41" spans="1:11" ht="17.5" customHeight="1">
      <c r="A41" s="986"/>
      <c r="B41" s="231"/>
      <c r="C41" s="928"/>
      <c r="D41"/>
      <c r="E41" s="197" t="s">
        <v>1487</v>
      </c>
      <c r="F41" s="930"/>
      <c r="G41" s="941"/>
      <c r="H41" s="943"/>
      <c r="I41" s="943"/>
      <c r="J41" s="945"/>
      <c r="K41" s="947"/>
    </row>
    <row r="42" spans="1:11" ht="20.149999999999999" customHeight="1">
      <c r="A42" s="986"/>
      <c r="B42" s="232" t="s">
        <v>676</v>
      </c>
      <c r="C42" s="981" t="s">
        <v>15</v>
      </c>
      <c r="D42" s="982"/>
      <c r="E42" s="982"/>
      <c r="F42" s="983"/>
      <c r="G42" s="468" t="s">
        <v>808</v>
      </c>
      <c r="H42" s="484" t="s">
        <v>808</v>
      </c>
      <c r="I42" s="474" t="s">
        <v>808</v>
      </c>
      <c r="J42" s="497" t="s">
        <v>808</v>
      </c>
      <c r="K42" s="342" t="s">
        <v>808</v>
      </c>
    </row>
    <row r="43" spans="1:11" ht="20.149999999999999" customHeight="1">
      <c r="A43" s="986"/>
      <c r="B43" s="232" t="s">
        <v>1383</v>
      </c>
      <c r="C43" s="981" t="s">
        <v>12</v>
      </c>
      <c r="D43" s="982"/>
      <c r="E43" s="982"/>
      <c r="F43" s="983"/>
      <c r="G43" s="468" t="s">
        <v>808</v>
      </c>
      <c r="H43" s="484" t="s">
        <v>808</v>
      </c>
      <c r="I43" s="474" t="s">
        <v>808</v>
      </c>
      <c r="J43" s="497" t="s">
        <v>808</v>
      </c>
      <c r="K43" s="342" t="s">
        <v>808</v>
      </c>
    </row>
    <row r="44" spans="1:11" ht="20.149999999999999" customHeight="1">
      <c r="A44" s="986"/>
      <c r="B44" s="232" t="s">
        <v>1384</v>
      </c>
      <c r="C44" s="915" t="s">
        <v>13</v>
      </c>
      <c r="D44" s="222"/>
      <c r="E44" s="222"/>
      <c r="F44" s="892" t="s">
        <v>1488</v>
      </c>
      <c r="G44" s="458" t="s">
        <v>574</v>
      </c>
      <c r="H44" s="458" t="s">
        <v>574</v>
      </c>
      <c r="I44" s="458" t="s">
        <v>574</v>
      </c>
      <c r="J44" s="458" t="s">
        <v>574</v>
      </c>
      <c r="K44" s="342" t="s">
        <v>573</v>
      </c>
    </row>
    <row r="45" spans="1:11" ht="20.149999999999999" customHeight="1">
      <c r="A45" s="986"/>
      <c r="B45" s="232" t="s">
        <v>1385</v>
      </c>
      <c r="C45" s="915" t="s">
        <v>14</v>
      </c>
      <c r="D45" s="222"/>
      <c r="E45" s="222"/>
      <c r="F45" s="892" t="s">
        <v>1488</v>
      </c>
      <c r="G45" s="458" t="s">
        <v>574</v>
      </c>
      <c r="H45" s="458" t="s">
        <v>574</v>
      </c>
      <c r="I45" s="458" t="s">
        <v>574</v>
      </c>
      <c r="J45" s="458" t="s">
        <v>574</v>
      </c>
      <c r="K45" s="342" t="s">
        <v>573</v>
      </c>
    </row>
    <row r="46" spans="1:11" ht="17.5" customHeight="1">
      <c r="A46" s="986"/>
      <c r="B46" s="233" t="s">
        <v>1386</v>
      </c>
      <c r="C46" s="988" t="s">
        <v>1489</v>
      </c>
      <c r="D46" s="989"/>
      <c r="E46" s="989"/>
      <c r="F46" s="990"/>
      <c r="G46" s="940" t="s">
        <v>574</v>
      </c>
      <c r="H46" s="942" t="s">
        <v>574</v>
      </c>
      <c r="I46" s="942" t="s">
        <v>574</v>
      </c>
      <c r="J46" s="944" t="s">
        <v>574</v>
      </c>
      <c r="K46" s="946" t="s">
        <v>573</v>
      </c>
    </row>
    <row r="47" spans="1:11" ht="17.5" customHeight="1">
      <c r="A47" s="986"/>
      <c r="B47" s="231"/>
      <c r="C47" s="931"/>
      <c r="D47" s="3"/>
      <c r="E47" s="268" t="s">
        <v>1490</v>
      </c>
      <c r="F47" s="885"/>
      <c r="G47" s="941"/>
      <c r="H47" s="943"/>
      <c r="I47" s="943"/>
      <c r="J47" s="945"/>
      <c r="K47" s="947"/>
    </row>
    <row r="48" spans="1:11" ht="20.149999999999999" customHeight="1">
      <c r="A48" s="986"/>
      <c r="B48" s="232" t="s">
        <v>1387</v>
      </c>
      <c r="C48" s="235" t="s">
        <v>647</v>
      </c>
      <c r="D48" s="236"/>
      <c r="E48" s="236"/>
      <c r="F48" s="237"/>
      <c r="G48" s="468" t="s">
        <v>808</v>
      </c>
      <c r="H48" s="484"/>
      <c r="I48" s="474" t="s">
        <v>808</v>
      </c>
      <c r="J48" s="497"/>
      <c r="K48" s="342" t="s">
        <v>808</v>
      </c>
    </row>
    <row r="49" spans="1:11" ht="20.149999999999999" customHeight="1" thickBot="1">
      <c r="A49" s="987"/>
      <c r="B49" s="234" t="s">
        <v>1388</v>
      </c>
      <c r="C49" s="871" t="s">
        <v>805</v>
      </c>
      <c r="D49" s="872"/>
      <c r="E49" s="872"/>
      <c r="F49" s="873"/>
      <c r="G49" s="465"/>
      <c r="H49" s="486" t="s">
        <v>808</v>
      </c>
      <c r="I49" s="471"/>
      <c r="J49" s="499" t="s">
        <v>808</v>
      </c>
      <c r="K49" s="501"/>
    </row>
  </sheetData>
  <mergeCells count="57">
    <mergeCell ref="C18:E18"/>
    <mergeCell ref="C19:F19"/>
    <mergeCell ref="C20:F20"/>
    <mergeCell ref="C21:F21"/>
    <mergeCell ref="C25:F25"/>
    <mergeCell ref="C23:F23"/>
    <mergeCell ref="C22:F22"/>
    <mergeCell ref="C42:F42"/>
    <mergeCell ref="C27:E27"/>
    <mergeCell ref="C28:E28"/>
    <mergeCell ref="A27:A49"/>
    <mergeCell ref="C40:F40"/>
    <mergeCell ref="C31:F31"/>
    <mergeCell ref="C43:F43"/>
    <mergeCell ref="C46:F46"/>
    <mergeCell ref="C32:F32"/>
    <mergeCell ref="C34:F34"/>
    <mergeCell ref="C36:F36"/>
    <mergeCell ref="C37:F37"/>
    <mergeCell ref="C38:F38"/>
    <mergeCell ref="C35:F35"/>
    <mergeCell ref="G4:H4"/>
    <mergeCell ref="I4:J4"/>
    <mergeCell ref="G3:J3"/>
    <mergeCell ref="A6:A10"/>
    <mergeCell ref="A12:A25"/>
    <mergeCell ref="C6:F6"/>
    <mergeCell ref="C10:F10"/>
    <mergeCell ref="C16:F16"/>
    <mergeCell ref="C17:F17"/>
    <mergeCell ref="C8:F8"/>
    <mergeCell ref="C9:F9"/>
    <mergeCell ref="C12:E12"/>
    <mergeCell ref="C11:F11"/>
    <mergeCell ref="C7:F7"/>
    <mergeCell ref="C14:E14"/>
    <mergeCell ref="C15:E15"/>
    <mergeCell ref="G23:G24"/>
    <mergeCell ref="H23:H24"/>
    <mergeCell ref="I23:I24"/>
    <mergeCell ref="J23:J24"/>
    <mergeCell ref="K23:K24"/>
    <mergeCell ref="G25:G26"/>
    <mergeCell ref="H25:H26"/>
    <mergeCell ref="I25:I26"/>
    <mergeCell ref="J25:J26"/>
    <mergeCell ref="K25:K26"/>
    <mergeCell ref="G40:G41"/>
    <mergeCell ref="H40:H41"/>
    <mergeCell ref="I40:I41"/>
    <mergeCell ref="J40:J41"/>
    <mergeCell ref="K40:K41"/>
    <mergeCell ref="G46:G47"/>
    <mergeCell ref="H46:H47"/>
    <mergeCell ref="I46:I47"/>
    <mergeCell ref="J46:J47"/>
    <mergeCell ref="K46:K47"/>
  </mergeCells>
  <phoneticPr fontId="1"/>
  <printOptions horizontalCentered="1"/>
  <pageMargins left="0.51181102362204722" right="0.51181102362204722" top="0.55118110236220474" bottom="0.55118110236220474" header="0.31496062992125984" footer="0.31496062992125984"/>
  <pageSetup paperSize="9" scale="83" orientation="portrait" r:id="rId1"/>
  <colBreaks count="1" manualBreakCount="1">
    <brk id="11" max="31"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4" tint="0.59999389629810485"/>
  </sheetPr>
  <dimension ref="A1:L55"/>
  <sheetViews>
    <sheetView showGridLines="0" view="pageBreakPreview" topLeftCell="A45" zoomScaleNormal="100" zoomScaleSheetLayoutView="100" workbookViewId="0">
      <selection sqref="A1:K1"/>
    </sheetView>
  </sheetViews>
  <sheetFormatPr defaultColWidth="9" defaultRowHeight="17.25" customHeight="1"/>
  <cols>
    <col min="1" max="1" width="3.08984375" style="3" bestFit="1" customWidth="1"/>
    <col min="2" max="2" width="11" style="3" customWidth="1"/>
    <col min="3" max="3" width="12.08984375" style="3" customWidth="1"/>
    <col min="4" max="4" width="5.36328125" style="3" bestFit="1" customWidth="1"/>
    <col min="5" max="5" width="5.453125" style="3" customWidth="1"/>
    <col min="6" max="16384" width="9" style="3"/>
  </cols>
  <sheetData>
    <row r="1" spans="1:11" ht="17.25" customHeight="1">
      <c r="A1" s="1257" t="str">
        <f>①海外研修実施希望申込書!D7</f>
        <v>技術・人材協力を通じた新興国との共創推進事業（研修・専門家派遣・寄附講座開設事業）</v>
      </c>
      <c r="B1" s="1257"/>
      <c r="C1" s="1257"/>
      <c r="D1" s="1257"/>
      <c r="E1" s="1257"/>
      <c r="F1" s="1257"/>
      <c r="G1" s="1257"/>
      <c r="H1" s="1257"/>
      <c r="I1" s="1257"/>
      <c r="J1" s="1257"/>
      <c r="K1" s="1257"/>
    </row>
    <row r="2" spans="1:11" ht="8.65" customHeight="1"/>
    <row r="3" spans="1:11" ht="17.25" customHeight="1">
      <c r="A3" s="3" t="s">
        <v>103</v>
      </c>
      <c r="J3" s="1258">
        <v>46113</v>
      </c>
      <c r="K3" s="1258"/>
    </row>
    <row r="4" spans="1:11" ht="17.25" customHeight="1">
      <c r="A4" s="3" t="s">
        <v>104</v>
      </c>
    </row>
    <row r="5" spans="1:11" ht="2.65" customHeight="1"/>
    <row r="6" spans="1:11" ht="17.25" customHeight="1">
      <c r="A6" s="1022" t="s">
        <v>6</v>
      </c>
      <c r="B6" s="1022"/>
      <c r="C6" s="1022"/>
      <c r="D6" s="1022"/>
      <c r="E6" s="1022"/>
      <c r="F6" s="1022"/>
      <c r="G6" s="1022"/>
      <c r="H6" s="1022"/>
      <c r="I6" s="1022"/>
      <c r="J6" s="1022"/>
      <c r="K6" s="1022"/>
    </row>
    <row r="7" spans="1:11" ht="17.25" customHeight="1">
      <c r="A7" s="1259" t="str">
        <f>①海外研修実施希望申込書!E27</f>
        <v>インドネシア・ジャカルタ</v>
      </c>
      <c r="B7" s="1259"/>
      <c r="C7" s="1259"/>
      <c r="D7" s="1259"/>
      <c r="E7" s="1259"/>
      <c r="F7" s="1259"/>
      <c r="G7" s="1259"/>
      <c r="H7" s="1259"/>
      <c r="I7" s="1259"/>
      <c r="J7" s="1259"/>
      <c r="K7" s="1259"/>
    </row>
    <row r="8" spans="1:11" ht="2.65" customHeight="1"/>
    <row r="9" spans="1:11" ht="17.25" customHeight="1">
      <c r="A9" s="1260" t="s">
        <v>991</v>
      </c>
      <c r="B9" s="1260"/>
      <c r="C9" s="1260"/>
      <c r="D9" s="1260"/>
      <c r="E9" s="1260"/>
      <c r="F9" s="1260"/>
      <c r="G9" s="1260"/>
      <c r="H9" s="1260"/>
      <c r="I9" s="1260"/>
      <c r="J9" s="1260"/>
      <c r="K9" s="1260"/>
    </row>
    <row r="10" spans="1:11" ht="5.15" customHeight="1">
      <c r="A10" s="1260"/>
      <c r="B10" s="1260"/>
      <c r="C10" s="1260"/>
      <c r="D10" s="1260"/>
      <c r="E10" s="1260"/>
      <c r="F10" s="1260"/>
      <c r="G10" s="1260"/>
      <c r="H10" s="1260"/>
      <c r="I10" s="1260"/>
      <c r="J10" s="1260"/>
      <c r="K10" s="1260"/>
    </row>
    <row r="11" spans="1:11" ht="4.1500000000000004" customHeight="1"/>
    <row r="12" spans="1:11" ht="17.25" customHeight="1">
      <c r="A12" s="1082" t="s">
        <v>105</v>
      </c>
      <c r="B12" s="1082"/>
      <c r="C12" s="1082"/>
      <c r="D12" s="1082"/>
      <c r="E12" s="1082"/>
      <c r="F12" s="1082"/>
      <c r="G12" s="1082"/>
      <c r="H12" s="1082"/>
      <c r="I12" s="1082"/>
      <c r="J12" s="1082"/>
      <c r="K12" s="1082"/>
    </row>
    <row r="13" spans="1:11" ht="5.15" customHeight="1"/>
    <row r="14" spans="1:11" ht="17.25" customHeight="1">
      <c r="A14" s="1031" t="s">
        <v>106</v>
      </c>
      <c r="B14" s="1032"/>
      <c r="C14" s="1053"/>
      <c r="D14" s="17" t="s">
        <v>21</v>
      </c>
      <c r="E14" s="1248" t="str">
        <f>①海外研修実施希望申込書!F11</f>
        <v>株式会社AOTS</v>
      </c>
      <c r="F14" s="1248"/>
      <c r="G14" s="1248"/>
      <c r="H14" s="1248"/>
      <c r="I14" s="1248"/>
      <c r="J14" s="1248"/>
      <c r="K14" s="1249"/>
    </row>
    <row r="15" spans="1:11" ht="17.25" customHeight="1">
      <c r="A15" s="1056"/>
      <c r="B15" s="1082"/>
      <c r="C15" s="1057"/>
      <c r="D15" s="9" t="s">
        <v>22</v>
      </c>
      <c r="E15" s="1251" t="str">
        <f>①海外研修実施希望申込書!F12</f>
        <v>AOTS Co., Ltd.</v>
      </c>
      <c r="F15" s="1251"/>
      <c r="G15" s="1251"/>
      <c r="H15" s="1251"/>
      <c r="I15" s="1251"/>
      <c r="J15" s="1251"/>
      <c r="K15" s="1252"/>
    </row>
    <row r="16" spans="1:11" ht="17.25" customHeight="1">
      <c r="A16" s="1031" t="s">
        <v>107</v>
      </c>
      <c r="B16" s="1032"/>
      <c r="C16" s="1053"/>
      <c r="D16" s="1253" t="str">
        <f>①海外研修実施希望申込書!F13</f>
        <v>〒120-0025</v>
      </c>
      <c r="E16" s="1253"/>
      <c r="F16" s="1253"/>
      <c r="G16" s="1253"/>
      <c r="H16" s="1253"/>
      <c r="I16" s="1253"/>
      <c r="J16" s="1253"/>
      <c r="K16" s="1253"/>
    </row>
    <row r="17" spans="1:12" ht="17.25" customHeight="1">
      <c r="A17" s="1056"/>
      <c r="B17" s="1082"/>
      <c r="C17" s="1057"/>
      <c r="D17" s="1254" t="str">
        <f>①海外研修実施希望申込書!F14</f>
        <v>東京都足立区千住東1-30-1</v>
      </c>
      <c r="E17" s="1254"/>
      <c r="F17" s="1254"/>
      <c r="G17" s="1254"/>
      <c r="H17" s="1254"/>
      <c r="I17" s="1254"/>
      <c r="J17" s="1254"/>
      <c r="K17" s="1254"/>
    </row>
    <row r="18" spans="1:12" ht="17.25" customHeight="1">
      <c r="A18" s="1033"/>
      <c r="B18" s="1034"/>
      <c r="C18" s="1041"/>
      <c r="D18" s="1255"/>
      <c r="E18" s="1255"/>
      <c r="F18" s="1255"/>
      <c r="G18" s="1255"/>
      <c r="H18" s="1255"/>
      <c r="I18" s="1255"/>
      <c r="J18" s="1255"/>
      <c r="K18" s="1255"/>
    </row>
    <row r="19" spans="1:12" ht="17.25" customHeight="1">
      <c r="A19" s="1031" t="s">
        <v>108</v>
      </c>
      <c r="B19" s="1053"/>
      <c r="C19" s="18" t="s">
        <v>109</v>
      </c>
      <c r="D19" s="1256" t="str">
        <f>①海外研修実施希望申込書!F16</f>
        <v>代表取締役</v>
      </c>
      <c r="E19" s="1256"/>
      <c r="F19" s="1256"/>
      <c r="G19" s="1256"/>
      <c r="H19" s="1256"/>
      <c r="I19" s="1256"/>
      <c r="J19" s="1256"/>
      <c r="K19" s="1256"/>
    </row>
    <row r="20" spans="1:12" ht="17.25" customHeight="1">
      <c r="A20" s="1033"/>
      <c r="B20" s="1041"/>
      <c r="C20" s="19" t="s">
        <v>110</v>
      </c>
      <c r="D20" s="1263" t="str">
        <f>①海外研修実施希望申込書!F17</f>
        <v>田中　太郎</v>
      </c>
      <c r="E20" s="1251"/>
      <c r="F20" s="1251"/>
      <c r="G20" s="1251"/>
      <c r="H20" s="1251"/>
      <c r="I20" s="1251"/>
      <c r="J20" s="1264" t="s">
        <v>268</v>
      </c>
      <c r="K20" s="1265"/>
    </row>
    <row r="21" spans="1:12" ht="17.25" customHeight="1">
      <c r="A21" s="1031" t="s">
        <v>111</v>
      </c>
      <c r="B21" s="1053"/>
      <c r="C21" s="20" t="s">
        <v>112</v>
      </c>
      <c r="D21" s="1256" t="str">
        <f>①海外研修実施希望申込書!F21</f>
        <v>製造本部　製造第1課　課長</v>
      </c>
      <c r="E21" s="1256"/>
      <c r="F21" s="1256"/>
      <c r="G21" s="1256"/>
      <c r="H21" s="1256"/>
      <c r="I21" s="1256"/>
      <c r="J21" s="1256"/>
      <c r="K21" s="1256"/>
    </row>
    <row r="22" spans="1:12" ht="17.25" customHeight="1">
      <c r="A22" s="1056"/>
      <c r="B22" s="1057"/>
      <c r="C22" s="21" t="s">
        <v>110</v>
      </c>
      <c r="D22" s="1250" t="str">
        <f>①海外研修実施希望申込書!F22</f>
        <v>山田　二郎</v>
      </c>
      <c r="E22" s="1250"/>
      <c r="F22" s="1250"/>
      <c r="G22" s="1250"/>
      <c r="H22" s="1250"/>
      <c r="I22" s="1250"/>
      <c r="J22" s="1250"/>
      <c r="K22" s="1250"/>
    </row>
    <row r="23" spans="1:12" ht="17.25" customHeight="1">
      <c r="A23" s="1056"/>
      <c r="B23" s="1057"/>
      <c r="C23" s="22" t="s">
        <v>123</v>
      </c>
      <c r="D23" s="1245" t="s">
        <v>396</v>
      </c>
      <c r="E23" s="1245"/>
      <c r="F23" s="1245"/>
      <c r="G23" s="1245"/>
      <c r="H23" s="1245"/>
      <c r="I23" s="1245"/>
      <c r="J23" s="1245"/>
      <c r="K23" s="1245"/>
    </row>
    <row r="24" spans="1:12" ht="17.25" customHeight="1">
      <c r="A24" s="1056"/>
      <c r="B24" s="1057"/>
      <c r="C24" s="1261" t="s">
        <v>340</v>
      </c>
      <c r="D24" s="1246"/>
      <c r="E24" s="1246"/>
      <c r="F24" s="1246"/>
      <c r="G24" s="1246"/>
      <c r="H24" s="1246"/>
      <c r="I24" s="1246"/>
      <c r="J24" s="1246"/>
      <c r="K24" s="1246"/>
    </row>
    <row r="25" spans="1:12" ht="17.25" customHeight="1">
      <c r="A25" s="1056"/>
      <c r="B25" s="1057"/>
      <c r="C25" s="1262"/>
      <c r="D25" s="1247"/>
      <c r="E25" s="1247"/>
      <c r="F25" s="1247"/>
      <c r="G25" s="1247"/>
      <c r="H25" s="1247"/>
      <c r="I25" s="1247"/>
      <c r="J25" s="1247"/>
      <c r="K25" s="1247"/>
    </row>
    <row r="26" spans="1:12" ht="17.25" customHeight="1">
      <c r="A26" s="1056"/>
      <c r="B26" s="1057"/>
      <c r="C26" s="21" t="s">
        <v>113</v>
      </c>
      <c r="D26" s="1250" t="str">
        <f>①海外研修実施希望申込書!G23</f>
        <v>03-1111-2222</v>
      </c>
      <c r="E26" s="1250"/>
      <c r="F26" s="1250"/>
      <c r="G26" s="1250"/>
      <c r="H26" s="1250"/>
      <c r="I26" s="1250"/>
      <c r="J26" s="1250"/>
      <c r="K26" s="1250"/>
    </row>
    <row r="27" spans="1:12" ht="17.25" customHeight="1">
      <c r="A27" s="1056"/>
      <c r="B27" s="1057"/>
      <c r="C27" s="22" t="s">
        <v>114</v>
      </c>
      <c r="D27" s="1270" t="str">
        <f>①海外研修実施希望申込書!J23</f>
        <v>03-3333-4444</v>
      </c>
      <c r="E27" s="1270"/>
      <c r="F27" s="1270"/>
      <c r="G27" s="1270"/>
      <c r="H27" s="1270"/>
      <c r="I27" s="1270"/>
      <c r="J27" s="1270"/>
      <c r="K27" s="1270"/>
    </row>
    <row r="28" spans="1:12" ht="17.25" customHeight="1">
      <c r="A28" s="1033"/>
      <c r="B28" s="1041"/>
      <c r="C28" s="23" t="s">
        <v>115</v>
      </c>
      <c r="D28" s="1267" t="str">
        <f>①海外研修実施希望申込書!G24</f>
        <v>yamada@aots.co.jp</v>
      </c>
      <c r="E28" s="1267"/>
      <c r="F28" s="1267"/>
      <c r="G28" s="1267"/>
      <c r="H28" s="1267"/>
      <c r="I28" s="1267"/>
      <c r="J28" s="1267"/>
      <c r="K28" s="1267"/>
    </row>
    <row r="30" spans="1:12" ht="17.25" customHeight="1">
      <c r="A30" s="1031" t="s">
        <v>116</v>
      </c>
      <c r="B30" s="1053"/>
      <c r="C30" s="130">
        <v>0</v>
      </c>
      <c r="D30" s="1080" t="s">
        <v>120</v>
      </c>
      <c r="E30" s="1081"/>
      <c r="F30" s="1268">
        <f>①海外研修実施希望申込書!F19</f>
        <v>3000</v>
      </c>
      <c r="G30" s="1268"/>
      <c r="H30" s="1004" t="s">
        <v>121</v>
      </c>
      <c r="I30" s="1004"/>
      <c r="J30" s="1269">
        <v>0</v>
      </c>
      <c r="K30" s="1269"/>
    </row>
    <row r="31" spans="1:12" ht="17.25" customHeight="1">
      <c r="A31" s="1080" t="s">
        <v>896</v>
      </c>
      <c r="B31" s="1081"/>
      <c r="C31" s="1271">
        <f>①海外研修実施希望申込書!F18</f>
        <v>0</v>
      </c>
      <c r="D31" s="1272"/>
      <c r="E31" s="1272"/>
      <c r="F31" s="1272"/>
      <c r="G31" s="1272"/>
      <c r="H31" s="1272"/>
      <c r="I31" s="1272"/>
      <c r="J31" s="1272"/>
      <c r="K31" s="1273"/>
    </row>
    <row r="32" spans="1:12" ht="17.25" customHeight="1">
      <c r="A32" s="1274" t="s">
        <v>897</v>
      </c>
      <c r="B32" s="1275"/>
      <c r="C32" s="391">
        <f>①海外研修実施希望申込書!F20</f>
        <v>0</v>
      </c>
      <c r="D32" s="1276" t="str">
        <f>①海外研修実施希望申込書!G20</f>
        <v>（　　　　）</v>
      </c>
      <c r="E32" s="1276"/>
      <c r="F32" s="1276"/>
      <c r="G32" s="392"/>
      <c r="H32" s="54"/>
      <c r="I32" s="54"/>
      <c r="J32" s="393"/>
      <c r="K32" s="394"/>
      <c r="L32" s="3" t="s">
        <v>898</v>
      </c>
    </row>
    <row r="33" spans="1:11" ht="17.25" customHeight="1">
      <c r="A33" s="1080" t="s">
        <v>117</v>
      </c>
      <c r="B33" s="1081"/>
      <c r="C33" s="1266"/>
      <c r="D33" s="1266"/>
      <c r="E33" s="1266"/>
      <c r="F33" s="1266"/>
      <c r="G33" s="1266"/>
      <c r="H33" s="1266"/>
      <c r="I33" s="1266"/>
      <c r="J33" s="1266"/>
      <c r="K33" s="1266"/>
    </row>
    <row r="34" spans="1:11" ht="17.25" customHeight="1">
      <c r="A34" s="1080" t="s">
        <v>118</v>
      </c>
      <c r="B34" s="1081"/>
      <c r="C34" s="1266"/>
      <c r="D34" s="1266"/>
      <c r="E34" s="1266"/>
      <c r="F34" s="1266"/>
      <c r="G34" s="1266"/>
      <c r="H34" s="1266"/>
      <c r="I34" s="1266"/>
      <c r="J34" s="1266"/>
      <c r="K34" s="1266"/>
    </row>
    <row r="35" spans="1:11" ht="17.25" customHeight="1">
      <c r="A35" s="1033" t="s">
        <v>119</v>
      </c>
      <c r="B35" s="1041"/>
      <c r="C35" s="1266"/>
      <c r="D35" s="1266"/>
      <c r="E35" s="1266"/>
      <c r="F35" s="1266"/>
      <c r="G35" s="1266"/>
      <c r="H35" s="1266"/>
      <c r="I35" s="1266"/>
      <c r="J35" s="1266"/>
      <c r="K35" s="1266"/>
    </row>
    <row r="36" spans="1:11" ht="11.15" customHeight="1"/>
    <row r="37" spans="1:11" ht="17.25" customHeight="1">
      <c r="A37" s="1244" t="s">
        <v>997</v>
      </c>
      <c r="B37" s="1244"/>
      <c r="C37" s="1244"/>
      <c r="D37" s="1244"/>
      <c r="E37" s="1244"/>
      <c r="F37" s="1244"/>
      <c r="G37" s="1244"/>
      <c r="H37" s="1244"/>
      <c r="I37" s="1244"/>
      <c r="J37" s="1244"/>
      <c r="K37" s="1244"/>
    </row>
    <row r="38" spans="1:11" ht="6.65" customHeight="1"/>
    <row r="39" spans="1:11" ht="16.149999999999999" customHeight="1">
      <c r="A39" s="555" t="s">
        <v>42</v>
      </c>
      <c r="B39" s="1067" t="s">
        <v>995</v>
      </c>
      <c r="C39" s="1067"/>
      <c r="D39" s="1067"/>
      <c r="E39" s="1067"/>
      <c r="F39" s="1067"/>
      <c r="G39" s="1067"/>
      <c r="H39" s="1067"/>
      <c r="I39" s="1067"/>
      <c r="J39" s="1067"/>
      <c r="K39" s="1067"/>
    </row>
    <row r="40" spans="1:11" ht="16.149999999999999" customHeight="1">
      <c r="A40" s="555" t="s">
        <v>42</v>
      </c>
      <c r="B40" s="1067" t="s">
        <v>993</v>
      </c>
      <c r="C40" s="1067"/>
      <c r="D40" s="1067"/>
      <c r="E40" s="1067"/>
      <c r="F40" s="1067"/>
      <c r="G40" s="1067"/>
      <c r="H40" s="1067"/>
      <c r="I40" s="1067"/>
      <c r="J40" s="1067"/>
      <c r="K40" s="1067"/>
    </row>
    <row r="41" spans="1:11" ht="16.149999999999999" customHeight="1">
      <c r="A41" s="555" t="s">
        <v>42</v>
      </c>
      <c r="B41" s="1067" t="s">
        <v>992</v>
      </c>
      <c r="C41" s="1067"/>
      <c r="D41" s="1067"/>
      <c r="E41" s="1067"/>
      <c r="F41" s="1067"/>
      <c r="G41" s="1067"/>
      <c r="H41" s="1067"/>
      <c r="I41" s="1067"/>
      <c r="J41" s="1067"/>
      <c r="K41" s="1067"/>
    </row>
    <row r="42" spans="1:11" ht="16.149999999999999" customHeight="1">
      <c r="A42" s="14"/>
      <c r="B42" s="1067"/>
      <c r="C42" s="1067"/>
      <c r="D42" s="1067"/>
      <c r="E42" s="1067"/>
      <c r="F42" s="1067"/>
      <c r="G42" s="1067"/>
      <c r="H42" s="1067"/>
      <c r="I42" s="1067"/>
      <c r="J42" s="1067"/>
      <c r="K42" s="1067"/>
    </row>
    <row r="43" spans="1:11" ht="16.149999999999999" customHeight="1">
      <c r="A43" s="555" t="s">
        <v>42</v>
      </c>
      <c r="B43" s="1067" t="s">
        <v>994</v>
      </c>
      <c r="C43" s="1067"/>
      <c r="D43" s="1067"/>
      <c r="E43" s="1067"/>
      <c r="F43" s="1067"/>
      <c r="G43" s="1067"/>
      <c r="H43" s="1067"/>
      <c r="I43" s="1067"/>
      <c r="J43" s="1067"/>
      <c r="K43" s="1067"/>
    </row>
    <row r="44" spans="1:11" ht="16.149999999999999" customHeight="1">
      <c r="A44" s="14"/>
      <c r="B44" s="1067"/>
      <c r="C44" s="1067"/>
      <c r="D44" s="1067"/>
      <c r="E44" s="1067"/>
      <c r="F44" s="1067"/>
      <c r="G44" s="1067"/>
      <c r="H44" s="1067"/>
      <c r="I44" s="1067"/>
      <c r="J44" s="1067"/>
      <c r="K44" s="1067"/>
    </row>
    <row r="45" spans="1:11" ht="16.149999999999999" customHeight="1">
      <c r="A45" s="555" t="s">
        <v>42</v>
      </c>
      <c r="B45" s="1067" t="s">
        <v>996</v>
      </c>
      <c r="C45" s="1067"/>
      <c r="D45" s="1067"/>
      <c r="E45" s="1067"/>
      <c r="F45" s="1067"/>
      <c r="G45" s="1067"/>
      <c r="H45" s="1067"/>
      <c r="I45" s="1067"/>
      <c r="J45" s="1067"/>
      <c r="K45" s="1067"/>
    </row>
    <row r="46" spans="1:11" ht="16.149999999999999" customHeight="1">
      <c r="A46" s="14"/>
      <c r="B46" s="1243" t="s">
        <v>1492</v>
      </c>
      <c r="C46" s="1067"/>
      <c r="D46" s="1067"/>
      <c r="E46" s="1067"/>
      <c r="F46" s="1067"/>
      <c r="G46" s="1067"/>
      <c r="H46" s="1067"/>
      <c r="I46" s="1067"/>
      <c r="J46" s="1067"/>
      <c r="K46" s="1067"/>
    </row>
    <row r="47" spans="1:11" ht="16.149999999999999" customHeight="1">
      <c r="A47" s="555" t="s">
        <v>42</v>
      </c>
      <c r="B47" s="1067" t="s">
        <v>998</v>
      </c>
      <c r="C47" s="1067"/>
      <c r="D47" s="1067"/>
      <c r="E47" s="1067"/>
      <c r="F47" s="1067"/>
      <c r="G47" s="1067"/>
      <c r="H47" s="1067"/>
      <c r="I47" s="1067"/>
      <c r="J47" s="1067"/>
      <c r="K47" s="1067"/>
    </row>
    <row r="48" spans="1:11" ht="16.149999999999999" customHeight="1">
      <c r="B48" s="1067"/>
      <c r="C48" s="1067"/>
      <c r="D48" s="1067"/>
      <c r="E48" s="1067"/>
      <c r="F48" s="1067"/>
      <c r="G48" s="1067"/>
      <c r="H48" s="1067"/>
      <c r="I48" s="1067"/>
      <c r="J48" s="1067"/>
      <c r="K48" s="1067"/>
    </row>
    <row r="49" spans="1:11" ht="16.149999999999999" customHeight="1">
      <c r="B49" s="1067"/>
      <c r="C49" s="1067"/>
      <c r="D49" s="1067"/>
      <c r="E49" s="1067"/>
      <c r="F49" s="1067"/>
      <c r="G49" s="1067"/>
      <c r="H49" s="1067"/>
      <c r="I49" s="1067"/>
      <c r="J49" s="1067"/>
      <c r="K49" s="1067"/>
    </row>
    <row r="50" spans="1:11" ht="16.149999999999999" customHeight="1">
      <c r="A50" s="555" t="s">
        <v>42</v>
      </c>
      <c r="B50" s="1211" t="s">
        <v>1051</v>
      </c>
      <c r="C50" s="1211"/>
      <c r="D50" s="1211"/>
      <c r="E50" s="1211"/>
      <c r="F50" s="1211"/>
      <c r="G50" s="1211"/>
      <c r="H50" s="1211"/>
      <c r="I50" s="1211"/>
      <c r="J50" s="1211"/>
      <c r="K50" s="1211"/>
    </row>
    <row r="51" spans="1:11" ht="15.65" customHeight="1">
      <c r="A51" s="445"/>
      <c r="B51" s="445"/>
      <c r="C51" s="445"/>
      <c r="D51" s="445"/>
      <c r="E51" s="445"/>
      <c r="F51" s="445"/>
      <c r="G51" s="445"/>
      <c r="H51" s="445"/>
      <c r="I51" s="445"/>
      <c r="J51" s="445"/>
      <c r="K51" s="445"/>
    </row>
    <row r="52" spans="1:11" ht="17.25" customHeight="1">
      <c r="A52" s="446" t="s">
        <v>441</v>
      </c>
      <c r="B52" s="268" t="s">
        <v>1498</v>
      </c>
      <c r="C52" s="268"/>
      <c r="D52" s="268"/>
      <c r="E52" s="446" t="s">
        <v>632</v>
      </c>
      <c r="F52" s="268" t="s">
        <v>404</v>
      </c>
      <c r="G52" s="268"/>
      <c r="H52" s="268"/>
      <c r="I52" s="268"/>
      <c r="J52" s="268"/>
      <c r="K52" s="268"/>
    </row>
    <row r="53" spans="1:11" ht="17.25" customHeight="1">
      <c r="A53" s="446" t="s">
        <v>8</v>
      </c>
      <c r="B53" s="268" t="s">
        <v>126</v>
      </c>
      <c r="C53" s="268"/>
      <c r="D53" s="268"/>
      <c r="E53" s="446" t="s">
        <v>633</v>
      </c>
      <c r="F53" s="268" t="s">
        <v>89</v>
      </c>
      <c r="G53" s="268"/>
      <c r="H53" s="268"/>
      <c r="I53" s="268"/>
      <c r="J53" s="268"/>
      <c r="K53" s="268"/>
    </row>
    <row r="54" spans="1:11" ht="17.25" customHeight="1">
      <c r="A54" s="446" t="s">
        <v>630</v>
      </c>
      <c r="B54" s="268" t="s">
        <v>635</v>
      </c>
      <c r="C54" s="268"/>
      <c r="D54" s="268"/>
      <c r="E54" s="446" t="s">
        <v>634</v>
      </c>
      <c r="F54" s="268" t="s">
        <v>1422</v>
      </c>
      <c r="G54" s="268"/>
      <c r="H54" s="268"/>
      <c r="I54" s="268"/>
      <c r="J54" s="268"/>
      <c r="K54" s="268"/>
    </row>
    <row r="55" spans="1:11" ht="17.25" customHeight="1">
      <c r="A55" s="446" t="s">
        <v>631</v>
      </c>
      <c r="B55" s="268" t="s">
        <v>636</v>
      </c>
      <c r="C55" s="268"/>
      <c r="D55" s="268"/>
      <c r="E55" s="268"/>
      <c r="F55" s="268"/>
      <c r="G55" s="268"/>
      <c r="H55" s="268"/>
      <c r="I55" s="268"/>
      <c r="J55" s="268"/>
      <c r="K55" s="268"/>
    </row>
  </sheetData>
  <mergeCells count="49">
    <mergeCell ref="A34:B34"/>
    <mergeCell ref="D27:K27"/>
    <mergeCell ref="A31:B31"/>
    <mergeCell ref="C31:K31"/>
    <mergeCell ref="A32:B32"/>
    <mergeCell ref="D32:F32"/>
    <mergeCell ref="C24:C25"/>
    <mergeCell ref="A35:B35"/>
    <mergeCell ref="D20:I20"/>
    <mergeCell ref="J20:K20"/>
    <mergeCell ref="C35:K35"/>
    <mergeCell ref="A21:B28"/>
    <mergeCell ref="A30:B30"/>
    <mergeCell ref="A33:B33"/>
    <mergeCell ref="D28:K28"/>
    <mergeCell ref="F30:G30"/>
    <mergeCell ref="J30:K30"/>
    <mergeCell ref="H30:I30"/>
    <mergeCell ref="C33:K33"/>
    <mergeCell ref="C34:K34"/>
    <mergeCell ref="D21:K21"/>
    <mergeCell ref="D26:K26"/>
    <mergeCell ref="A1:K1"/>
    <mergeCell ref="J3:K3"/>
    <mergeCell ref="A6:K6"/>
    <mergeCell ref="A7:K7"/>
    <mergeCell ref="A9:K10"/>
    <mergeCell ref="A37:K37"/>
    <mergeCell ref="B39:K39"/>
    <mergeCell ref="B41:K42"/>
    <mergeCell ref="A12:K12"/>
    <mergeCell ref="D23:K23"/>
    <mergeCell ref="D24:K25"/>
    <mergeCell ref="A14:C15"/>
    <mergeCell ref="A16:C18"/>
    <mergeCell ref="A19:B20"/>
    <mergeCell ref="E14:K14"/>
    <mergeCell ref="D22:K22"/>
    <mergeCell ref="E15:K15"/>
    <mergeCell ref="D30:E30"/>
    <mergeCell ref="D16:K16"/>
    <mergeCell ref="D17:K18"/>
    <mergeCell ref="D19:K19"/>
    <mergeCell ref="B50:K50"/>
    <mergeCell ref="B40:K40"/>
    <mergeCell ref="B43:K44"/>
    <mergeCell ref="B45:K45"/>
    <mergeCell ref="B47:K49"/>
    <mergeCell ref="B46:K46"/>
  </mergeCells>
  <phoneticPr fontId="1"/>
  <dataValidations count="1">
    <dataValidation type="list" allowBlank="1" showInputMessage="1" showErrorMessage="1" errorTitle="入力エラー" error="プルダウンより選択してください。" sqref="A45 A43 A50 A39:A41 A47" xr:uid="{3FBB8AA7-7E0A-44A6-8F4F-38754796661E}">
      <formula1>"□,☑"</formula1>
    </dataValidation>
  </dataValidations>
  <hyperlinks>
    <hyperlink ref="B46" r:id="rId1" xr:uid="{04232A1E-E53D-4B2F-8AA9-0D1CB332E9F3}"/>
  </hyperlinks>
  <printOptions horizontalCentered="1"/>
  <pageMargins left="0.51181102362204722" right="0.51181102362204722" top="0.35433070866141736" bottom="0.15748031496062992" header="0.11811023622047245" footer="0.11811023622047245"/>
  <pageSetup paperSize="9" orientation="portrait" blackAndWhite="1"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theme="4" tint="0.59999389629810485"/>
  </sheetPr>
  <dimension ref="A2:K36"/>
  <sheetViews>
    <sheetView showGridLines="0" view="pageBreakPreview" topLeftCell="A17" zoomScaleNormal="100" zoomScaleSheetLayoutView="100" workbookViewId="0">
      <selection activeCell="Q22" sqref="Q22"/>
    </sheetView>
  </sheetViews>
  <sheetFormatPr defaultColWidth="9" defaultRowHeight="13"/>
  <cols>
    <col min="1" max="1" width="5.26953125" style="3" customWidth="1"/>
    <col min="2" max="2" width="3.36328125" style="3" customWidth="1"/>
    <col min="3" max="4" width="3.7265625" style="3" customWidth="1"/>
    <col min="5" max="9" width="9" style="3"/>
    <col min="10" max="10" width="16.90625" style="3" customWidth="1"/>
    <col min="11" max="11" width="10.08984375" style="3" customWidth="1"/>
    <col min="12" max="16384" width="9" style="3"/>
  </cols>
  <sheetData>
    <row r="2" spans="1:11">
      <c r="A2" s="1082" t="s">
        <v>1503</v>
      </c>
      <c r="B2" s="1284"/>
      <c r="C2" s="1284"/>
      <c r="D2" s="1284"/>
      <c r="E2" s="1284"/>
      <c r="F2" s="1284"/>
      <c r="G2" s="1284"/>
      <c r="H2" s="1284"/>
      <c r="I2" s="1284"/>
      <c r="J2" s="1284"/>
      <c r="K2" s="1284"/>
    </row>
    <row r="3" spans="1:11">
      <c r="K3" s="118" t="s">
        <v>1499</v>
      </c>
    </row>
    <row r="4" spans="1:11">
      <c r="A4" s="3" t="s">
        <v>442</v>
      </c>
    </row>
    <row r="5" spans="1:11">
      <c r="A5" s="3" t="s">
        <v>33</v>
      </c>
    </row>
    <row r="6" spans="1:11">
      <c r="J6" s="1291">
        <v>46113</v>
      </c>
      <c r="K6" s="1286"/>
    </row>
    <row r="8" spans="1:11" ht="16.5">
      <c r="A8" s="1022" t="s">
        <v>443</v>
      </c>
      <c r="B8" s="1285"/>
      <c r="C8" s="1285"/>
      <c r="D8" s="1285"/>
      <c r="E8" s="1285"/>
      <c r="F8" s="1285"/>
      <c r="G8" s="1285"/>
      <c r="H8" s="1285"/>
      <c r="I8" s="1285"/>
      <c r="J8" s="1286"/>
      <c r="K8" s="1286"/>
    </row>
    <row r="10" spans="1:11">
      <c r="B10" s="3" t="s">
        <v>1504</v>
      </c>
    </row>
    <row r="11" spans="1:11">
      <c r="B11" s="3" t="s">
        <v>1423</v>
      </c>
    </row>
    <row r="12" spans="1:11">
      <c r="B12" s="3" t="s">
        <v>473</v>
      </c>
    </row>
    <row r="13" spans="1:11">
      <c r="B13" s="3" t="s">
        <v>474</v>
      </c>
    </row>
    <row r="15" spans="1:11" ht="37.5" customHeight="1">
      <c r="B15" s="1004" t="s">
        <v>444</v>
      </c>
      <c r="C15" s="1004"/>
      <c r="D15" s="1004"/>
      <c r="E15" s="1287"/>
      <c r="F15" s="1282" t="str">
        <f>③海外研修実施申請書!E14</f>
        <v>株式会社AOTS</v>
      </c>
      <c r="G15" s="1283"/>
      <c r="H15" s="1283"/>
      <c r="I15" s="1283"/>
      <c r="J15" s="1283"/>
    </row>
    <row r="16" spans="1:11" ht="37.5" customHeight="1">
      <c r="B16" s="1031" t="s">
        <v>108</v>
      </c>
      <c r="C16" s="1277"/>
      <c r="D16" s="1278"/>
      <c r="E16" s="43" t="s">
        <v>445</v>
      </c>
      <c r="F16" s="1282" t="str">
        <f>③海外研修実施申請書!D19</f>
        <v>代表取締役</v>
      </c>
      <c r="G16" s="1283"/>
      <c r="H16" s="1283"/>
      <c r="I16" s="1283"/>
      <c r="J16" s="1283"/>
    </row>
    <row r="17" spans="2:10" ht="37.5" customHeight="1">
      <c r="B17" s="1279"/>
      <c r="C17" s="1280"/>
      <c r="D17" s="1281"/>
      <c r="E17" s="43" t="s">
        <v>24</v>
      </c>
      <c r="F17" s="1288" t="str">
        <f>③海外研修実施申請書!D20</f>
        <v>田中　太郎</v>
      </c>
      <c r="G17" s="1289"/>
      <c r="H17" s="1289"/>
      <c r="I17" s="1289"/>
      <c r="J17" s="1290"/>
    </row>
    <row r="19" spans="2:10">
      <c r="B19" s="3" t="s">
        <v>446</v>
      </c>
    </row>
    <row r="21" spans="2:10">
      <c r="B21" s="3" t="s">
        <v>1500</v>
      </c>
    </row>
    <row r="22" spans="2:10">
      <c r="C22" s="542" t="s">
        <v>42</v>
      </c>
      <c r="D22" s="3" t="s">
        <v>447</v>
      </c>
    </row>
    <row r="24" spans="2:10">
      <c r="B24" s="3" t="s">
        <v>1525</v>
      </c>
    </row>
    <row r="25" spans="2:10">
      <c r="C25" s="542" t="s">
        <v>42</v>
      </c>
      <c r="D25" s="3" t="s">
        <v>1424</v>
      </c>
    </row>
    <row r="26" spans="2:10">
      <c r="D26" s="3" t="s">
        <v>1425</v>
      </c>
    </row>
    <row r="28" spans="2:10">
      <c r="B28" s="3" t="s">
        <v>451</v>
      </c>
    </row>
    <row r="29" spans="2:10">
      <c r="B29" s="3" t="s">
        <v>453</v>
      </c>
    </row>
    <row r="30" spans="2:10">
      <c r="B30" s="3" t="s">
        <v>454</v>
      </c>
    </row>
    <row r="36" spans="11:11">
      <c r="K36" s="3" t="s">
        <v>450</v>
      </c>
    </row>
  </sheetData>
  <mergeCells count="8">
    <mergeCell ref="B16:D17"/>
    <mergeCell ref="F16:J16"/>
    <mergeCell ref="A2:K2"/>
    <mergeCell ref="A8:K8"/>
    <mergeCell ref="B15:E15"/>
    <mergeCell ref="F15:J15"/>
    <mergeCell ref="F17:J17"/>
    <mergeCell ref="J6:K6"/>
  </mergeCells>
  <phoneticPr fontId="1"/>
  <dataValidations count="1">
    <dataValidation type="list" allowBlank="1" showInputMessage="1" showErrorMessage="1" errorTitle="入力エラー" error="プルダウンより選択してください。" sqref="C25 C22" xr:uid="{00000000-0002-0000-0400-000000000000}">
      <formula1>"□,☑"</formula1>
    </dataValidation>
  </dataValidations>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32F77-DFC3-4C9C-A55E-78F56DE1CB2A}">
  <sheetPr codeName="Sheet12">
    <tabColor theme="4" tint="0.59999389629810485"/>
    <pageSetUpPr fitToPage="1"/>
  </sheetPr>
  <dimension ref="A1:K56"/>
  <sheetViews>
    <sheetView showGridLines="0" view="pageBreakPreview" topLeftCell="A17" zoomScaleNormal="100" zoomScaleSheetLayoutView="100" workbookViewId="0"/>
  </sheetViews>
  <sheetFormatPr defaultColWidth="9" defaultRowHeight="13"/>
  <cols>
    <col min="1" max="1" width="5.26953125" style="3" customWidth="1"/>
    <col min="2" max="2" width="3.36328125" style="3" customWidth="1"/>
    <col min="3" max="4" width="3.7265625" style="3" customWidth="1"/>
    <col min="5" max="9" width="9" style="3"/>
    <col min="10" max="10" width="16.90625" style="3" customWidth="1"/>
    <col min="11" max="11" width="7.453125" style="3" customWidth="1"/>
    <col min="12" max="16384" width="9" style="3"/>
  </cols>
  <sheetData>
    <row r="1" spans="1:11">
      <c r="K1" s="324"/>
    </row>
    <row r="2" spans="1:11">
      <c r="A2" s="1082" t="s">
        <v>815</v>
      </c>
      <c r="B2" s="1284"/>
      <c r="C2" s="1284"/>
      <c r="D2" s="1284"/>
      <c r="E2" s="1284"/>
      <c r="F2" s="1284"/>
      <c r="G2" s="1284"/>
      <c r="H2" s="1284"/>
      <c r="I2" s="1284"/>
      <c r="J2" s="1284"/>
      <c r="K2" s="1284"/>
    </row>
    <row r="3" spans="1:11">
      <c r="K3" s="118" t="s">
        <v>1524</v>
      </c>
    </row>
    <row r="4" spans="1:11">
      <c r="A4" s="3" t="s">
        <v>442</v>
      </c>
    </row>
    <row r="5" spans="1:11">
      <c r="A5" s="3" t="s">
        <v>33</v>
      </c>
    </row>
    <row r="6" spans="1:11">
      <c r="J6" s="1291">
        <v>46113</v>
      </c>
      <c r="K6" s="1286"/>
    </row>
    <row r="8" spans="1:11" ht="16.5">
      <c r="A8" s="1022" t="s">
        <v>443</v>
      </c>
      <c r="B8" s="1285"/>
      <c r="C8" s="1285"/>
      <c r="D8" s="1285"/>
      <c r="E8" s="1285"/>
      <c r="F8" s="1285"/>
      <c r="G8" s="1285"/>
      <c r="H8" s="1285"/>
      <c r="I8" s="1285"/>
      <c r="J8" s="1286"/>
      <c r="K8" s="1286"/>
    </row>
    <row r="10" spans="1:11">
      <c r="B10" s="3" t="s">
        <v>816</v>
      </c>
    </row>
    <row r="11" spans="1:11">
      <c r="B11" s="3" t="s">
        <v>1426</v>
      </c>
    </row>
    <row r="12" spans="1:11">
      <c r="B12" s="3" t="s">
        <v>782</v>
      </c>
    </row>
    <row r="13" spans="1:11">
      <c r="B13" s="3" t="s">
        <v>783</v>
      </c>
    </row>
    <row r="15" spans="1:11" ht="37.5" customHeight="1">
      <c r="B15" s="1004" t="s">
        <v>444</v>
      </c>
      <c r="C15" s="1004"/>
      <c r="D15" s="1004"/>
      <c r="E15" s="1287"/>
      <c r="F15" s="1282" t="s">
        <v>408</v>
      </c>
      <c r="G15" s="1283"/>
      <c r="H15" s="1283"/>
      <c r="I15" s="1283"/>
      <c r="J15" s="1283"/>
    </row>
    <row r="16" spans="1:11" ht="37.5" customHeight="1">
      <c r="B16" s="1031" t="s">
        <v>108</v>
      </c>
      <c r="C16" s="1277"/>
      <c r="D16" s="1278"/>
      <c r="E16" s="43" t="s">
        <v>445</v>
      </c>
      <c r="F16" s="1282" t="s">
        <v>410</v>
      </c>
      <c r="G16" s="1283"/>
      <c r="H16" s="1283"/>
      <c r="I16" s="1283"/>
      <c r="J16" s="1283"/>
    </row>
    <row r="17" spans="2:10" ht="37.5" customHeight="1">
      <c r="B17" s="1279"/>
      <c r="C17" s="1280"/>
      <c r="D17" s="1281"/>
      <c r="E17" s="43" t="s">
        <v>24</v>
      </c>
      <c r="F17" s="1282" t="s">
        <v>411</v>
      </c>
      <c r="G17" s="1283"/>
      <c r="H17" s="1293"/>
      <c r="I17" s="50"/>
      <c r="J17" s="325" t="s">
        <v>268</v>
      </c>
    </row>
    <row r="19" spans="2:10">
      <c r="B19" s="3" t="s">
        <v>446</v>
      </c>
    </row>
    <row r="20" spans="2:10" ht="12" customHeight="1"/>
    <row r="21" spans="2:10">
      <c r="B21" s="3" t="s">
        <v>1511</v>
      </c>
    </row>
    <row r="22" spans="2:10">
      <c r="C22" s="556" t="s">
        <v>42</v>
      </c>
      <c r="D22" s="3" t="s">
        <v>447</v>
      </c>
    </row>
    <row r="23" spans="2:10">
      <c r="C23" s="556" t="s">
        <v>151</v>
      </c>
      <c r="D23" s="3" t="s">
        <v>1512</v>
      </c>
    </row>
    <row r="24" spans="2:10" ht="10.15" customHeight="1"/>
    <row r="25" spans="2:10">
      <c r="B25" s="3" t="s">
        <v>1513</v>
      </c>
    </row>
    <row r="26" spans="2:10">
      <c r="C26" s="556" t="s">
        <v>42</v>
      </c>
      <c r="D26" s="3" t="s">
        <v>1514</v>
      </c>
    </row>
    <row r="27" spans="2:10">
      <c r="D27" s="3" t="s">
        <v>1427</v>
      </c>
    </row>
    <row r="28" spans="2:10">
      <c r="D28" s="3" t="s">
        <v>1501</v>
      </c>
    </row>
    <row r="29" spans="2:10">
      <c r="D29" s="3" t="s">
        <v>1522</v>
      </c>
    </row>
    <row r="30" spans="2:10">
      <c r="D30" s="3" t="s">
        <v>1521</v>
      </c>
    </row>
    <row r="31" spans="2:10" ht="10.15" customHeight="1"/>
    <row r="32" spans="2:10">
      <c r="B32" s="3" t="s">
        <v>1515</v>
      </c>
    </row>
    <row r="33" spans="2:7">
      <c r="C33" s="556" t="s">
        <v>151</v>
      </c>
      <c r="D33" s="3" t="s">
        <v>448</v>
      </c>
    </row>
    <row r="34" spans="2:7">
      <c r="C34" s="556" t="s">
        <v>151</v>
      </c>
      <c r="D34" s="3" t="s">
        <v>449</v>
      </c>
    </row>
    <row r="35" spans="2:7" ht="10.15" customHeight="1"/>
    <row r="36" spans="2:7">
      <c r="B36" s="3" t="s">
        <v>1516</v>
      </c>
    </row>
    <row r="37" spans="2:7">
      <c r="C37" s="3" t="s">
        <v>1517</v>
      </c>
    </row>
    <row r="38" spans="2:7">
      <c r="C38" s="556" t="s">
        <v>151</v>
      </c>
      <c r="D38" s="3" t="s">
        <v>1518</v>
      </c>
    </row>
    <row r="39" spans="2:7">
      <c r="D39" s="556" t="s">
        <v>151</v>
      </c>
      <c r="E39" s="3" t="s">
        <v>784</v>
      </c>
    </row>
    <row r="40" spans="2:7">
      <c r="D40" s="556" t="s">
        <v>151</v>
      </c>
      <c r="E40" s="3" t="s">
        <v>785</v>
      </c>
    </row>
    <row r="41" spans="2:7">
      <c r="E41" s="3" t="s">
        <v>1519</v>
      </c>
    </row>
    <row r="42" spans="2:7">
      <c r="E42" s="3" t="s">
        <v>1520</v>
      </c>
    </row>
    <row r="43" spans="2:7" ht="6" customHeight="1"/>
    <row r="44" spans="2:7">
      <c r="E44" s="3" t="s">
        <v>786</v>
      </c>
      <c r="F44" s="326"/>
      <c r="G44" s="3" t="s">
        <v>787</v>
      </c>
    </row>
    <row r="45" spans="2:7">
      <c r="E45" s="3" t="s">
        <v>788</v>
      </c>
      <c r="F45" s="326"/>
      <c r="G45" s="3" t="s">
        <v>787</v>
      </c>
    </row>
    <row r="46" spans="2:7">
      <c r="E46" s="3" t="s">
        <v>789</v>
      </c>
      <c r="F46" s="326"/>
      <c r="G46" s="3" t="s">
        <v>787</v>
      </c>
    </row>
    <row r="47" spans="2:7" ht="6" customHeight="1"/>
    <row r="48" spans="2:7">
      <c r="E48" s="3" t="s">
        <v>790</v>
      </c>
    </row>
    <row r="49" spans="2:11">
      <c r="E49" s="3" t="s">
        <v>791</v>
      </c>
    </row>
    <row r="50" spans="2:11" ht="6" customHeight="1"/>
    <row r="51" spans="2:11">
      <c r="B51" s="3" t="s">
        <v>451</v>
      </c>
    </row>
    <row r="52" spans="2:11">
      <c r="B52" s="3" t="s">
        <v>452</v>
      </c>
      <c r="C52" s="1292" t="s">
        <v>1523</v>
      </c>
      <c r="D52" s="1292"/>
      <c r="E52" s="1292"/>
      <c r="F52" s="1292"/>
      <c r="G52" s="1292"/>
      <c r="H52" s="1292"/>
      <c r="I52" s="1292"/>
      <c r="J52" s="1292"/>
      <c r="K52" s="1292"/>
    </row>
    <row r="53" spans="2:11">
      <c r="C53" s="1292"/>
      <c r="D53" s="1292"/>
      <c r="E53" s="1292"/>
      <c r="F53" s="1292"/>
      <c r="G53" s="1292"/>
      <c r="H53" s="1292"/>
      <c r="I53" s="1292"/>
      <c r="J53" s="1292"/>
      <c r="K53" s="1292"/>
    </row>
    <row r="54" spans="2:11">
      <c r="B54" s="3" t="s">
        <v>452</v>
      </c>
      <c r="C54" s="3" t="s">
        <v>453</v>
      </c>
    </row>
    <row r="55" spans="2:11">
      <c r="C55" s="3" t="s">
        <v>454</v>
      </c>
    </row>
    <row r="56" spans="2:11">
      <c r="K56" s="4" t="s">
        <v>450</v>
      </c>
    </row>
  </sheetData>
  <mergeCells count="9">
    <mergeCell ref="C52:K53"/>
    <mergeCell ref="B16:D17"/>
    <mergeCell ref="F16:J16"/>
    <mergeCell ref="F17:H17"/>
    <mergeCell ref="A2:K2"/>
    <mergeCell ref="A8:K8"/>
    <mergeCell ref="B15:E15"/>
    <mergeCell ref="F15:J15"/>
    <mergeCell ref="J6:K6"/>
  </mergeCells>
  <phoneticPr fontId="1"/>
  <dataValidations count="1">
    <dataValidation type="list" allowBlank="1" showInputMessage="1" showErrorMessage="1" errorTitle="入力エラー" error="プルダウンより選択してください。" sqref="C26 C33:C34 C38 C22:C23 D39:D40" xr:uid="{B320E166-B6DE-4A4A-8250-D3770D2B8BBF}">
      <formula1>"□,☑"</formula1>
    </dataValidation>
  </dataValidations>
  <printOptions horizontalCentered="1"/>
  <pageMargins left="0.70866141732283472" right="0.70866141732283472" top="0.74803149606299213" bottom="0.55118110236220474" header="0.31496062992125984" footer="0.31496062992125984"/>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4" tint="0.59999389629810485"/>
    <pageSetUpPr fitToPage="1"/>
  </sheetPr>
  <dimension ref="A2:S104"/>
  <sheetViews>
    <sheetView showGridLines="0" showZeros="0" view="pageBreakPreview" topLeftCell="A73" zoomScaleNormal="100" zoomScaleSheetLayoutView="100" workbookViewId="0">
      <selection activeCell="F87" sqref="F87:S87"/>
    </sheetView>
  </sheetViews>
  <sheetFormatPr defaultColWidth="9" defaultRowHeight="17.25" customHeight="1"/>
  <cols>
    <col min="1" max="1" width="6.36328125" style="3" bestFit="1" customWidth="1"/>
    <col min="2" max="2" width="3.453125" style="3" bestFit="1" customWidth="1"/>
    <col min="3" max="3" width="3.453125" style="3" customWidth="1"/>
    <col min="4" max="5" width="7" style="3" customWidth="1"/>
    <col min="6" max="6" width="4.453125" style="3" customWidth="1"/>
    <col min="7" max="7" width="3.36328125" style="3" customWidth="1"/>
    <col min="8" max="8" width="8.36328125" style="3" customWidth="1"/>
    <col min="9" max="9" width="4.453125" style="3" customWidth="1"/>
    <col min="10" max="10" width="3.36328125" style="3" bestFit="1" customWidth="1"/>
    <col min="11" max="11" width="3.36328125" style="3" customWidth="1"/>
    <col min="12" max="12" width="3.36328125" style="3" bestFit="1" customWidth="1"/>
    <col min="13" max="13" width="4.90625" style="3" customWidth="1"/>
    <col min="14" max="14" width="3.36328125" style="3" bestFit="1" customWidth="1"/>
    <col min="15" max="16" width="9" style="3"/>
    <col min="17" max="18" width="7.08984375" style="3" customWidth="1"/>
    <col min="19" max="19" width="5.453125" style="3" customWidth="1"/>
    <col min="20" max="16384" width="9" style="3"/>
  </cols>
  <sheetData>
    <row r="2" spans="1:19" ht="17.25" customHeight="1">
      <c r="A2" s="1022" t="s">
        <v>126</v>
      </c>
      <c r="B2" s="1022"/>
      <c r="C2" s="1022"/>
      <c r="D2" s="1022"/>
      <c r="E2" s="1022"/>
      <c r="F2" s="1022"/>
      <c r="G2" s="1022"/>
      <c r="H2" s="1022"/>
      <c r="I2" s="1022"/>
      <c r="J2" s="1022"/>
      <c r="K2" s="1022"/>
      <c r="L2" s="1022"/>
      <c r="M2" s="1022"/>
      <c r="N2" s="1022"/>
      <c r="O2" s="1022"/>
      <c r="P2" s="1022"/>
      <c r="Q2" s="1022"/>
      <c r="R2" s="1022"/>
      <c r="S2" s="1022"/>
    </row>
    <row r="4" spans="1:19" ht="17.25" customHeight="1">
      <c r="A4" s="1362" t="s">
        <v>106</v>
      </c>
      <c r="B4" s="1362"/>
      <c r="C4" s="1362"/>
      <c r="D4" s="1362"/>
      <c r="E4" s="1362"/>
      <c r="F4" s="42" t="s">
        <v>130</v>
      </c>
      <c r="G4" s="1248" t="str">
        <f>①海外研修実施希望申込書!F11</f>
        <v>株式会社AOTS</v>
      </c>
      <c r="H4" s="1248"/>
      <c r="I4" s="1248"/>
      <c r="J4" s="1248"/>
      <c r="K4" s="1248"/>
      <c r="L4" s="1248"/>
      <c r="M4" s="1248"/>
      <c r="N4" s="1248"/>
      <c r="O4" s="1248"/>
      <c r="P4" s="1248"/>
      <c r="Q4" s="1249"/>
      <c r="R4" s="1354" t="s">
        <v>183</v>
      </c>
      <c r="S4" s="1354"/>
    </row>
    <row r="5" spans="1:19" ht="17.25" customHeight="1">
      <c r="A5" s="1363"/>
      <c r="B5" s="1363"/>
      <c r="C5" s="1363"/>
      <c r="D5" s="1363"/>
      <c r="E5" s="1363"/>
      <c r="F5" s="32" t="s">
        <v>132</v>
      </c>
      <c r="G5" s="1251" t="str">
        <f>①海外研修実施希望申込書!F12</f>
        <v>AOTS Co., Ltd.</v>
      </c>
      <c r="H5" s="1251"/>
      <c r="I5" s="1251"/>
      <c r="J5" s="1251"/>
      <c r="K5" s="1251"/>
      <c r="L5" s="1251"/>
      <c r="M5" s="1251"/>
      <c r="N5" s="1251"/>
      <c r="O5" s="1251"/>
      <c r="P5" s="1251"/>
      <c r="Q5" s="1252"/>
      <c r="R5" s="1355"/>
      <c r="S5" s="1355"/>
    </row>
    <row r="6" spans="1:19" ht="17.25" customHeight="1">
      <c r="A6" s="52" t="s">
        <v>129</v>
      </c>
      <c r="B6" s="1301" t="s">
        <v>133</v>
      </c>
      <c r="C6" s="1301"/>
      <c r="D6" s="1301"/>
      <c r="E6" s="1302"/>
      <c r="F6" s="44" t="s">
        <v>130</v>
      </c>
      <c r="G6" s="1248" t="str">
        <f>①海外研修実施希望申込書!E27</f>
        <v>インドネシア・ジャカルタ</v>
      </c>
      <c r="H6" s="1248"/>
      <c r="I6" s="1248"/>
      <c r="J6" s="1248"/>
      <c r="K6" s="1248"/>
      <c r="L6" s="1248"/>
      <c r="M6" s="1248"/>
      <c r="N6" s="1248"/>
      <c r="O6" s="1248"/>
      <c r="P6" s="1248"/>
      <c r="Q6" s="1248"/>
      <c r="R6" s="1248"/>
      <c r="S6" s="1249"/>
    </row>
    <row r="7" spans="1:19" ht="17.25" customHeight="1">
      <c r="A7" s="34"/>
      <c r="B7" s="14"/>
      <c r="C7" s="14"/>
      <c r="D7" s="14"/>
      <c r="E7" s="51"/>
      <c r="F7" s="29" t="s">
        <v>132</v>
      </c>
      <c r="G7" s="1251" t="str">
        <f>①海外研修実施希望申込書!E28</f>
        <v>Indonesia, Jakarta</v>
      </c>
      <c r="H7" s="1251"/>
      <c r="I7" s="1251"/>
      <c r="J7" s="1251"/>
      <c r="K7" s="1251"/>
      <c r="L7" s="1251"/>
      <c r="M7" s="1251"/>
      <c r="N7" s="1251"/>
      <c r="O7" s="1251"/>
      <c r="P7" s="1251"/>
      <c r="Q7" s="1251"/>
      <c r="R7" s="1251"/>
      <c r="S7" s="1252"/>
    </row>
    <row r="8" spans="1:19" ht="17.25" customHeight="1">
      <c r="A8" s="52" t="s">
        <v>134</v>
      </c>
      <c r="B8" s="1301" t="s">
        <v>135</v>
      </c>
      <c r="C8" s="1301"/>
      <c r="D8" s="1301"/>
      <c r="E8" s="1302"/>
      <c r="F8" s="1364" t="s">
        <v>130</v>
      </c>
      <c r="G8" s="1332" t="str">
        <f>①海外研修実施希望申込書!C33</f>
        <v>現場リーダーのための生産管理研修</v>
      </c>
      <c r="H8" s="1332"/>
      <c r="I8" s="1332"/>
      <c r="J8" s="1332"/>
      <c r="K8" s="1332"/>
      <c r="L8" s="1332"/>
      <c r="M8" s="1332"/>
      <c r="N8" s="1332"/>
      <c r="O8" s="1332"/>
      <c r="P8" s="1332"/>
      <c r="Q8" s="1332"/>
      <c r="R8" s="1332"/>
      <c r="S8" s="1333"/>
    </row>
    <row r="9" spans="1:19" ht="17.25" customHeight="1">
      <c r="A9" s="34"/>
      <c r="B9" s="14"/>
      <c r="C9" s="14"/>
      <c r="D9" s="14"/>
      <c r="E9" s="51"/>
      <c r="F9" s="1365"/>
      <c r="G9" s="1334"/>
      <c r="H9" s="1334"/>
      <c r="I9" s="1334"/>
      <c r="J9" s="1334"/>
      <c r="K9" s="1334"/>
      <c r="L9" s="1334"/>
      <c r="M9" s="1334"/>
      <c r="N9" s="1334"/>
      <c r="O9" s="1334"/>
      <c r="P9" s="1334"/>
      <c r="Q9" s="1334"/>
      <c r="R9" s="1334"/>
      <c r="S9" s="1335"/>
    </row>
    <row r="10" spans="1:19" ht="17.25" customHeight="1">
      <c r="A10" s="34"/>
      <c r="B10" s="14"/>
      <c r="C10" s="14"/>
      <c r="D10" s="14"/>
      <c r="E10" s="51"/>
      <c r="F10" s="1323" t="s">
        <v>132</v>
      </c>
      <c r="G10" s="1336" t="str">
        <f>①海外研修実施希望申込書!C35</f>
        <v>Production Management Training for Leaders at a Manufacutruing Site</v>
      </c>
      <c r="H10" s="1336"/>
      <c r="I10" s="1336"/>
      <c r="J10" s="1336"/>
      <c r="K10" s="1336"/>
      <c r="L10" s="1336"/>
      <c r="M10" s="1336"/>
      <c r="N10" s="1336"/>
      <c r="O10" s="1336"/>
      <c r="P10" s="1336"/>
      <c r="Q10" s="1336"/>
      <c r="R10" s="1336"/>
      <c r="S10" s="1337"/>
    </row>
    <row r="11" spans="1:19" ht="17.25" customHeight="1">
      <c r="A11" s="37"/>
      <c r="B11" s="48"/>
      <c r="C11" s="48"/>
      <c r="D11" s="48"/>
      <c r="E11" s="49"/>
      <c r="F11" s="1364"/>
      <c r="G11" s="1338"/>
      <c r="H11" s="1338"/>
      <c r="I11" s="1338"/>
      <c r="J11" s="1338"/>
      <c r="K11" s="1338"/>
      <c r="L11" s="1338"/>
      <c r="M11" s="1338"/>
      <c r="N11" s="1338"/>
      <c r="O11" s="1338"/>
      <c r="P11" s="1338"/>
      <c r="Q11" s="1338"/>
      <c r="R11" s="1338"/>
      <c r="S11" s="1339"/>
    </row>
    <row r="12" spans="1:19" ht="17.25" customHeight="1">
      <c r="A12" s="53" t="s">
        <v>136</v>
      </c>
      <c r="B12" s="1356" t="s">
        <v>294</v>
      </c>
      <c r="C12" s="1357"/>
      <c r="D12" s="1357"/>
      <c r="E12" s="1357"/>
      <c r="F12" s="1307"/>
      <c r="G12" s="1307"/>
      <c r="H12" s="1307"/>
      <c r="I12" s="1307"/>
      <c r="J12" s="1307"/>
      <c r="K12" s="1307"/>
      <c r="L12" s="1307"/>
      <c r="M12" s="1307"/>
      <c r="N12" s="1307"/>
      <c r="O12" s="1307"/>
      <c r="P12" s="1307"/>
      <c r="Q12" s="1307"/>
      <c r="R12" s="1307"/>
      <c r="S12" s="1307"/>
    </row>
    <row r="13" spans="1:19" ht="17.25" customHeight="1">
      <c r="A13" s="36"/>
      <c r="B13" s="1303">
        <v>46204</v>
      </c>
      <c r="C13" s="1303"/>
      <c r="D13" s="1303"/>
      <c r="E13" s="1303"/>
      <c r="F13" s="28" t="s">
        <v>190</v>
      </c>
      <c r="G13" s="1303">
        <v>46208</v>
      </c>
      <c r="H13" s="1303"/>
      <c r="I13" s="1303"/>
      <c r="J13" s="1303"/>
      <c r="K13" s="31" t="s">
        <v>184</v>
      </c>
      <c r="L13" s="1342">
        <v>5</v>
      </c>
      <c r="M13" s="1342"/>
      <c r="N13" s="1342"/>
      <c r="O13" s="29" t="s">
        <v>186</v>
      </c>
      <c r="P13" s="29"/>
      <c r="Q13" s="29"/>
      <c r="R13" s="29"/>
      <c r="S13" s="12"/>
    </row>
    <row r="14" spans="1:19" ht="17.25" customHeight="1">
      <c r="A14" s="15" t="s">
        <v>137</v>
      </c>
      <c r="B14" s="1306" t="s">
        <v>1428</v>
      </c>
      <c r="C14" s="1307"/>
      <c r="D14" s="1307"/>
      <c r="E14" s="1307"/>
      <c r="F14" s="1307"/>
      <c r="G14" s="1307"/>
      <c r="H14" s="1307"/>
      <c r="I14" s="1307"/>
      <c r="J14" s="1307"/>
      <c r="K14" s="1307"/>
      <c r="L14" s="1307"/>
      <c r="M14" s="1307"/>
      <c r="N14" s="1307"/>
      <c r="O14" s="1307"/>
      <c r="P14" s="1307"/>
      <c r="Q14" s="1307"/>
      <c r="R14" s="1307"/>
      <c r="S14" s="1307"/>
    </row>
    <row r="15" spans="1:19" ht="17.25" customHeight="1">
      <c r="A15" s="36"/>
      <c r="B15" s="1321">
        <f>①海外研修実施希望申込書!J27</f>
        <v>15</v>
      </c>
      <c r="C15" s="1321"/>
      <c r="D15" s="1321"/>
      <c r="E15" s="31" t="s">
        <v>184</v>
      </c>
      <c r="F15" s="1052"/>
      <c r="G15" s="1052"/>
      <c r="H15" s="1024"/>
      <c r="I15" s="1024"/>
      <c r="J15" s="1024"/>
      <c r="K15" s="1024"/>
      <c r="L15" s="1024"/>
      <c r="M15" s="1024"/>
      <c r="N15" s="1024"/>
      <c r="O15" s="1024"/>
      <c r="P15" s="1024"/>
      <c r="Q15" s="1024"/>
      <c r="R15" s="1340"/>
      <c r="S15" s="12" t="s">
        <v>185</v>
      </c>
    </row>
    <row r="16" spans="1:19" ht="17.25" customHeight="1">
      <c r="A16" s="15" t="s">
        <v>138</v>
      </c>
      <c r="B16" s="1306" t="s">
        <v>1437</v>
      </c>
      <c r="C16" s="1307"/>
      <c r="D16" s="1307"/>
      <c r="E16" s="1307"/>
      <c r="F16" s="1307"/>
      <c r="G16" s="1307"/>
      <c r="H16" s="1307"/>
      <c r="I16" s="1307"/>
      <c r="J16" s="1307"/>
      <c r="K16" s="1307"/>
      <c r="L16" s="1307"/>
      <c r="M16" s="1307"/>
      <c r="N16" s="1307"/>
      <c r="O16" s="1307"/>
      <c r="P16" s="1307"/>
      <c r="Q16" s="1307"/>
      <c r="R16" s="1307"/>
      <c r="S16" s="1307"/>
    </row>
    <row r="17" spans="1:19" ht="17.25" customHeight="1">
      <c r="A17" s="35"/>
      <c r="B17" s="1308" t="str">
        <f>①海外研修実施希望申込書!B46</f>
        <v>納期遅れ、品質不良などの製造工程における課題の原因の一つに、各職場における計画的な生産に対する意識の低さが挙げられている。そこで、現場リーダーに対して生産管理の必要性を理解してさせ、生産計画作成における基本的な考え方を習得させる。</v>
      </c>
      <c r="C17" s="1309"/>
      <c r="D17" s="1309"/>
      <c r="E17" s="1309"/>
      <c r="F17" s="1309"/>
      <c r="G17" s="1309"/>
      <c r="H17" s="1309"/>
      <c r="I17" s="1309"/>
      <c r="J17" s="1309"/>
      <c r="K17" s="1309"/>
      <c r="L17" s="1309"/>
      <c r="M17" s="1309"/>
      <c r="N17" s="1309"/>
      <c r="O17" s="1309"/>
      <c r="P17" s="1309"/>
      <c r="Q17" s="1309"/>
      <c r="R17" s="1309"/>
      <c r="S17" s="1309"/>
    </row>
    <row r="18" spans="1:19" ht="17.25" customHeight="1">
      <c r="A18" s="35"/>
      <c r="B18" s="1310"/>
      <c r="C18" s="1311"/>
      <c r="D18" s="1311"/>
      <c r="E18" s="1311"/>
      <c r="F18" s="1311"/>
      <c r="G18" s="1311"/>
      <c r="H18" s="1311"/>
      <c r="I18" s="1311"/>
      <c r="J18" s="1311"/>
      <c r="K18" s="1311"/>
      <c r="L18" s="1311"/>
      <c r="M18" s="1311"/>
      <c r="N18" s="1311"/>
      <c r="O18" s="1311"/>
      <c r="P18" s="1311"/>
      <c r="Q18" s="1311"/>
      <c r="R18" s="1311"/>
      <c r="S18" s="1311"/>
    </row>
    <row r="19" spans="1:19" ht="17.25" customHeight="1">
      <c r="A19" s="35"/>
      <c r="B19" s="1310"/>
      <c r="C19" s="1311"/>
      <c r="D19" s="1311"/>
      <c r="E19" s="1311"/>
      <c r="F19" s="1311"/>
      <c r="G19" s="1311"/>
      <c r="H19" s="1311"/>
      <c r="I19" s="1311"/>
      <c r="J19" s="1311"/>
      <c r="K19" s="1311"/>
      <c r="L19" s="1311"/>
      <c r="M19" s="1311"/>
      <c r="N19" s="1311"/>
      <c r="O19" s="1311"/>
      <c r="P19" s="1311"/>
      <c r="Q19" s="1311"/>
      <c r="R19" s="1311"/>
      <c r="S19" s="1311"/>
    </row>
    <row r="20" spans="1:19" ht="17.25" customHeight="1">
      <c r="A20" s="36"/>
      <c r="B20" s="1310"/>
      <c r="C20" s="1311"/>
      <c r="D20" s="1311"/>
      <c r="E20" s="1311"/>
      <c r="F20" s="1311"/>
      <c r="G20" s="1311"/>
      <c r="H20" s="1311"/>
      <c r="I20" s="1311"/>
      <c r="J20" s="1311"/>
      <c r="K20" s="1311"/>
      <c r="L20" s="1311"/>
      <c r="M20" s="1311"/>
      <c r="N20" s="1311"/>
      <c r="O20" s="1311"/>
      <c r="P20" s="1311"/>
      <c r="Q20" s="1311"/>
      <c r="R20" s="1311"/>
      <c r="S20" s="1311"/>
    </row>
    <row r="21" spans="1:19" ht="17.25" customHeight="1">
      <c r="A21" s="15" t="s">
        <v>139</v>
      </c>
      <c r="B21" s="1306" t="s">
        <v>1438</v>
      </c>
      <c r="C21" s="1307"/>
      <c r="D21" s="1307"/>
      <c r="E21" s="1307"/>
      <c r="F21" s="1307"/>
      <c r="G21" s="1307"/>
      <c r="H21" s="1307"/>
      <c r="I21" s="1307"/>
      <c r="J21" s="1307"/>
      <c r="K21" s="1307"/>
      <c r="L21" s="1307"/>
      <c r="M21" s="1307"/>
      <c r="N21" s="1307"/>
      <c r="O21" s="1307"/>
      <c r="P21" s="1307"/>
      <c r="Q21" s="1307"/>
      <c r="R21" s="1307"/>
      <c r="S21" s="1307"/>
    </row>
    <row r="22" spans="1:19" ht="17.25" customHeight="1">
      <c r="A22" s="35"/>
      <c r="B22" s="1308" t="str">
        <f>①海外研修実施希望申込書!B38</f>
        <v>1. 生産管理の必要性
2. 生産管理の概要
3. 生産計画の作り方</v>
      </c>
      <c r="C22" s="1309"/>
      <c r="D22" s="1309"/>
      <c r="E22" s="1309"/>
      <c r="F22" s="1309"/>
      <c r="G22" s="1309"/>
      <c r="H22" s="1309"/>
      <c r="I22" s="1309"/>
      <c r="J22" s="1309"/>
      <c r="K22" s="1309"/>
      <c r="L22" s="1309"/>
      <c r="M22" s="1309"/>
      <c r="N22" s="1309"/>
      <c r="O22" s="1309"/>
      <c r="P22" s="1309"/>
      <c r="Q22" s="1309"/>
      <c r="R22" s="1309"/>
      <c r="S22" s="1309"/>
    </row>
    <row r="23" spans="1:19" ht="17.25" customHeight="1">
      <c r="A23" s="35"/>
      <c r="B23" s="1310"/>
      <c r="C23" s="1311"/>
      <c r="D23" s="1311"/>
      <c r="E23" s="1311"/>
      <c r="F23" s="1311"/>
      <c r="G23" s="1311"/>
      <c r="H23" s="1311"/>
      <c r="I23" s="1311"/>
      <c r="J23" s="1311"/>
      <c r="K23" s="1311"/>
      <c r="L23" s="1311"/>
      <c r="M23" s="1311"/>
      <c r="N23" s="1311"/>
      <c r="O23" s="1311"/>
      <c r="P23" s="1311"/>
      <c r="Q23" s="1311"/>
      <c r="R23" s="1311"/>
      <c r="S23" s="1311"/>
    </row>
    <row r="24" spans="1:19" ht="17.25" customHeight="1">
      <c r="A24" s="35"/>
      <c r="B24" s="1310"/>
      <c r="C24" s="1311"/>
      <c r="D24" s="1311"/>
      <c r="E24" s="1311"/>
      <c r="F24" s="1311"/>
      <c r="G24" s="1311"/>
      <c r="H24" s="1311"/>
      <c r="I24" s="1311"/>
      <c r="J24" s="1311"/>
      <c r="K24" s="1311"/>
      <c r="L24" s="1311"/>
      <c r="M24" s="1311"/>
      <c r="N24" s="1311"/>
      <c r="O24" s="1311"/>
      <c r="P24" s="1311"/>
      <c r="Q24" s="1311"/>
      <c r="R24" s="1311"/>
      <c r="S24" s="1311"/>
    </row>
    <row r="25" spans="1:19" ht="17.25" customHeight="1">
      <c r="A25" s="36"/>
      <c r="B25" s="1310"/>
      <c r="C25" s="1311"/>
      <c r="D25" s="1311"/>
      <c r="E25" s="1311"/>
      <c r="F25" s="1311"/>
      <c r="G25" s="1311"/>
      <c r="H25" s="1311"/>
      <c r="I25" s="1311"/>
      <c r="J25" s="1311"/>
      <c r="K25" s="1311"/>
      <c r="L25" s="1311"/>
      <c r="M25" s="1311"/>
      <c r="N25" s="1311"/>
      <c r="O25" s="1311"/>
      <c r="P25" s="1311"/>
      <c r="Q25" s="1311"/>
      <c r="R25" s="1311"/>
      <c r="S25" s="1311"/>
    </row>
    <row r="26" spans="1:19" ht="17.25" customHeight="1">
      <c r="A26" s="15" t="s">
        <v>140</v>
      </c>
      <c r="B26" s="1306" t="s">
        <v>63</v>
      </c>
      <c r="C26" s="1307"/>
      <c r="D26" s="1307"/>
      <c r="E26" s="1307"/>
      <c r="F26" s="1307"/>
      <c r="G26" s="1307"/>
      <c r="H26" s="1307"/>
      <c r="I26" s="1307"/>
      <c r="J26" s="1307"/>
      <c r="K26" s="1307"/>
      <c r="L26" s="1307"/>
      <c r="M26" s="1307"/>
      <c r="N26" s="1307"/>
      <c r="O26" s="1307"/>
      <c r="P26" s="1307"/>
      <c r="Q26" s="1307"/>
      <c r="R26" s="1307"/>
      <c r="S26" s="1307"/>
    </row>
    <row r="27" spans="1:19" ht="17.25" customHeight="1">
      <c r="A27" s="35"/>
      <c r="B27" s="1322" t="s">
        <v>145</v>
      </c>
      <c r="C27" s="1322"/>
      <c r="D27" s="1322"/>
      <c r="E27" s="514">
        <f>①海外研修実施希望申込書!D64</f>
        <v>2</v>
      </c>
      <c r="G27" s="1322" t="s">
        <v>146</v>
      </c>
      <c r="H27" s="1322"/>
      <c r="I27" s="1341" t="str">
        <f>①海外研修実施希望申込書!H64</f>
        <v>日本語</v>
      </c>
      <c r="J27" s="1341"/>
      <c r="K27" s="1341"/>
      <c r="L27" s="1341"/>
      <c r="M27" s="1341"/>
      <c r="N27" s="1341"/>
      <c r="S27" s="27"/>
    </row>
    <row r="28" spans="1:19" ht="17.25" customHeight="1">
      <c r="A28" s="35"/>
      <c r="B28" s="3" t="s">
        <v>417</v>
      </c>
      <c r="E28" s="514">
        <f>①海外研修実施希望申込書!D65</f>
        <v>0</v>
      </c>
      <c r="F28" s="193"/>
      <c r="G28" s="193"/>
      <c r="H28" s="193"/>
      <c r="I28" s="26"/>
      <c r="J28" s="26"/>
      <c r="K28" s="26"/>
      <c r="L28" s="26"/>
      <c r="M28" s="26"/>
      <c r="N28" s="26"/>
      <c r="S28" s="27"/>
    </row>
    <row r="29" spans="1:19" ht="17.25" customHeight="1">
      <c r="A29" s="35"/>
      <c r="B29" s="1323" t="s">
        <v>147</v>
      </c>
      <c r="C29" s="1323"/>
      <c r="D29" s="1323"/>
      <c r="E29" s="1373" t="str">
        <f>①海外研修実施希望申込書!D66</f>
        <v>日本語</v>
      </c>
      <c r="F29" s="1373"/>
      <c r="G29" s="1373"/>
      <c r="H29" s="1373"/>
      <c r="I29" s="10" t="str">
        <f>①海外研修実施希望申込書!G66</f>
        <v>⇔</v>
      </c>
      <c r="J29" s="1373" t="str">
        <f>①海外研修実施希望申込書!H66</f>
        <v>インドネシア語</v>
      </c>
      <c r="K29" s="1373"/>
      <c r="L29" s="1373"/>
      <c r="M29" s="1373"/>
      <c r="N29" s="1373"/>
      <c r="O29" s="1373"/>
      <c r="S29" s="27"/>
    </row>
    <row r="30" spans="1:19" ht="17.25" customHeight="1">
      <c r="A30" s="35"/>
      <c r="B30" s="30"/>
      <c r="C30" s="1004" t="s">
        <v>1054</v>
      </c>
      <c r="D30" s="1004"/>
      <c r="E30" s="1004"/>
      <c r="F30" s="1004" t="s">
        <v>1429</v>
      </c>
      <c r="G30" s="1004"/>
      <c r="H30" s="1004"/>
      <c r="I30" s="1004"/>
      <c r="J30" s="1004"/>
      <c r="K30" s="1004"/>
      <c r="L30" s="1004"/>
      <c r="M30" s="1004"/>
      <c r="N30" s="1004"/>
      <c r="O30" s="1004"/>
      <c r="P30" s="1004"/>
      <c r="Q30" s="1343" t="s">
        <v>1430</v>
      </c>
      <c r="R30" s="1343"/>
      <c r="S30" s="1343"/>
    </row>
    <row r="31" spans="1:19" ht="17.25" customHeight="1">
      <c r="A31" s="35"/>
      <c r="B31" s="18" t="s">
        <v>141</v>
      </c>
      <c r="C31" s="1304"/>
      <c r="D31" s="1304"/>
      <c r="E31" s="1304"/>
      <c r="F31" s="1304"/>
      <c r="G31" s="1304"/>
      <c r="H31" s="1304"/>
      <c r="I31" s="1304"/>
      <c r="J31" s="1304"/>
      <c r="K31" s="1304"/>
      <c r="L31" s="1304"/>
      <c r="M31" s="1304"/>
      <c r="N31" s="1304"/>
      <c r="O31" s="1304"/>
      <c r="P31" s="1304"/>
      <c r="Q31" s="1344"/>
      <c r="R31" s="1344"/>
      <c r="S31" s="1344"/>
    </row>
    <row r="32" spans="1:19" ht="17.25" customHeight="1">
      <c r="A32" s="35"/>
      <c r="B32" s="21" t="s">
        <v>142</v>
      </c>
      <c r="C32" s="1305"/>
      <c r="D32" s="1305"/>
      <c r="E32" s="1305"/>
      <c r="F32" s="1305"/>
      <c r="G32" s="1305"/>
      <c r="H32" s="1305"/>
      <c r="I32" s="1305"/>
      <c r="J32" s="1305"/>
      <c r="K32" s="1305"/>
      <c r="L32" s="1305"/>
      <c r="M32" s="1305"/>
      <c r="N32" s="1305"/>
      <c r="O32" s="1305"/>
      <c r="P32" s="1305"/>
      <c r="Q32" s="1378"/>
      <c r="R32" s="1378"/>
      <c r="S32" s="1378"/>
    </row>
    <row r="33" spans="1:19" ht="17.25" customHeight="1">
      <c r="A33" s="35"/>
      <c r="B33" s="21" t="s">
        <v>143</v>
      </c>
      <c r="C33" s="1305"/>
      <c r="D33" s="1305"/>
      <c r="E33" s="1305"/>
      <c r="F33" s="1305"/>
      <c r="G33" s="1305"/>
      <c r="H33" s="1305"/>
      <c r="I33" s="1305"/>
      <c r="J33" s="1305"/>
      <c r="K33" s="1305"/>
      <c r="L33" s="1305"/>
      <c r="M33" s="1305"/>
      <c r="N33" s="1305"/>
      <c r="O33" s="1305"/>
      <c r="P33" s="1305"/>
      <c r="Q33" s="1378"/>
      <c r="R33" s="1378"/>
      <c r="S33" s="1378"/>
    </row>
    <row r="34" spans="1:19" ht="17.25" customHeight="1">
      <c r="A34" s="35"/>
      <c r="B34" s="21" t="s">
        <v>459</v>
      </c>
      <c r="C34" s="1305"/>
      <c r="D34" s="1305"/>
      <c r="E34" s="1305"/>
      <c r="F34" s="1305"/>
      <c r="G34" s="1305"/>
      <c r="H34" s="1305"/>
      <c r="I34" s="1305"/>
      <c r="J34" s="1305"/>
      <c r="K34" s="1305"/>
      <c r="L34" s="1305"/>
      <c r="M34" s="1305"/>
      <c r="N34" s="1305"/>
      <c r="O34" s="1305"/>
      <c r="P34" s="1305"/>
      <c r="Q34" s="1378"/>
      <c r="R34" s="1378"/>
      <c r="S34" s="1378"/>
    </row>
    <row r="35" spans="1:19" ht="17.25" customHeight="1">
      <c r="A35" s="36"/>
      <c r="B35" s="21" t="s">
        <v>1154</v>
      </c>
      <c r="C35" s="1305"/>
      <c r="D35" s="1305"/>
      <c r="E35" s="1305"/>
      <c r="F35" s="1305"/>
      <c r="G35" s="1305"/>
      <c r="H35" s="1305"/>
      <c r="I35" s="1305"/>
      <c r="J35" s="1305"/>
      <c r="K35" s="1305"/>
      <c r="L35" s="1305"/>
      <c r="M35" s="1305"/>
      <c r="N35" s="1305"/>
      <c r="O35" s="1305"/>
      <c r="P35" s="1305"/>
      <c r="Q35" s="1378"/>
      <c r="R35" s="1378"/>
      <c r="S35" s="1378"/>
    </row>
    <row r="36" spans="1:19" ht="17.25" customHeight="1">
      <c r="A36" s="15" t="s">
        <v>148</v>
      </c>
      <c r="B36" s="1306" t="s">
        <v>619</v>
      </c>
      <c r="C36" s="1307"/>
      <c r="D36" s="1307"/>
      <c r="E36" s="1307"/>
      <c r="F36" s="1307"/>
      <c r="G36" s="1307"/>
      <c r="H36" s="1307"/>
      <c r="I36" s="1307"/>
      <c r="J36" s="1307"/>
      <c r="K36" s="1307"/>
      <c r="L36" s="1307"/>
      <c r="M36" s="1307"/>
      <c r="N36" s="1307"/>
      <c r="O36" s="1307"/>
      <c r="P36" s="1307"/>
      <c r="Q36" s="1307"/>
      <c r="R36" s="1307"/>
      <c r="S36" s="1307"/>
    </row>
    <row r="37" spans="1:19" ht="17.25" customHeight="1">
      <c r="A37" s="35"/>
      <c r="B37" s="1329" t="s">
        <v>149</v>
      </c>
      <c r="C37" s="1366"/>
      <c r="D37" s="1366"/>
      <c r="E37" s="1366"/>
      <c r="F37" s="1366"/>
      <c r="G37" s="1366"/>
      <c r="H37" s="1366"/>
      <c r="I37" s="1366"/>
      <c r="J37" s="1366"/>
      <c r="K37" s="1366"/>
      <c r="L37" s="1366"/>
      <c r="M37" s="1366"/>
      <c r="N37" s="1366"/>
      <c r="O37" s="1366"/>
      <c r="P37" s="1366"/>
      <c r="Q37" s="1366"/>
      <c r="R37" s="1366"/>
      <c r="S37" s="1366"/>
    </row>
    <row r="38" spans="1:19" ht="17.25" customHeight="1">
      <c r="A38" s="35"/>
      <c r="B38" s="1367"/>
      <c r="C38" s="1368"/>
      <c r="D38" s="1368"/>
      <c r="E38" s="1368"/>
      <c r="F38" s="1368"/>
      <c r="G38" s="1368"/>
      <c r="H38" s="1368"/>
      <c r="I38" s="1368"/>
      <c r="J38" s="1368"/>
      <c r="K38" s="1368"/>
      <c r="L38" s="1368"/>
      <c r="M38" s="1368"/>
      <c r="N38" s="1368"/>
      <c r="O38" s="1368"/>
      <c r="P38" s="1368"/>
      <c r="Q38" s="1368"/>
      <c r="R38" s="1368"/>
      <c r="S38" s="1368"/>
    </row>
    <row r="39" spans="1:19" ht="17.25" customHeight="1">
      <c r="A39" s="35"/>
      <c r="B39" s="1369"/>
      <c r="C39" s="1370"/>
      <c r="D39" s="1370"/>
      <c r="E39" s="1370"/>
      <c r="F39" s="1370"/>
      <c r="G39" s="1370"/>
      <c r="H39" s="1370"/>
      <c r="I39" s="1370"/>
      <c r="J39" s="1370"/>
      <c r="K39" s="1370"/>
      <c r="L39" s="1370"/>
      <c r="M39" s="1370"/>
      <c r="N39" s="1370"/>
      <c r="O39" s="1370"/>
      <c r="P39" s="1370"/>
      <c r="Q39" s="1370"/>
      <c r="R39" s="1370"/>
      <c r="S39" s="1370"/>
    </row>
    <row r="40" spans="1:19" ht="17.25" customHeight="1">
      <c r="A40" s="35"/>
      <c r="B40" s="1369"/>
      <c r="C40" s="1370"/>
      <c r="D40" s="1370"/>
      <c r="E40" s="1370"/>
      <c r="F40" s="1370"/>
      <c r="G40" s="1370"/>
      <c r="H40" s="1370"/>
      <c r="I40" s="1370"/>
      <c r="J40" s="1370"/>
      <c r="K40" s="1370"/>
      <c r="L40" s="1370"/>
      <c r="M40" s="1370"/>
      <c r="N40" s="1370"/>
      <c r="O40" s="1370"/>
      <c r="P40" s="1370"/>
      <c r="Q40" s="1370"/>
      <c r="R40" s="1370"/>
      <c r="S40" s="1370"/>
    </row>
    <row r="41" spans="1:19" ht="17.25" customHeight="1">
      <c r="A41" s="39"/>
      <c r="B41" s="1371"/>
      <c r="C41" s="1372"/>
      <c r="D41" s="1372"/>
      <c r="E41" s="1372"/>
      <c r="F41" s="1372"/>
      <c r="G41" s="1372"/>
      <c r="H41" s="1372"/>
      <c r="I41" s="1372"/>
      <c r="J41" s="1372"/>
      <c r="K41" s="1372"/>
      <c r="L41" s="1372"/>
      <c r="M41" s="1372"/>
      <c r="N41" s="1372"/>
      <c r="O41" s="1372"/>
      <c r="P41" s="1372"/>
      <c r="Q41" s="1372"/>
      <c r="R41" s="1372"/>
      <c r="S41" s="1372"/>
    </row>
    <row r="42" spans="1:19" ht="17.25" customHeight="1">
      <c r="A42" s="35"/>
      <c r="B42" s="1329" t="s">
        <v>1431</v>
      </c>
      <c r="C42" s="1366"/>
      <c r="D42" s="1366"/>
      <c r="E42" s="1366"/>
      <c r="F42" s="1366"/>
      <c r="G42" s="1366"/>
      <c r="H42" s="1366"/>
      <c r="I42" s="1366"/>
      <c r="J42" s="1366"/>
      <c r="K42" s="1366"/>
      <c r="L42" s="1366"/>
      <c r="M42" s="1366"/>
      <c r="N42" s="1366"/>
      <c r="O42" s="1366"/>
      <c r="P42" s="1366"/>
      <c r="Q42" s="1366"/>
      <c r="R42" s="1366"/>
      <c r="S42" s="1366"/>
    </row>
    <row r="43" spans="1:19" ht="17.25" customHeight="1">
      <c r="A43" s="35"/>
      <c r="B43" s="1367"/>
      <c r="C43" s="1368"/>
      <c r="D43" s="1368"/>
      <c r="E43" s="1368"/>
      <c r="F43" s="1368"/>
      <c r="G43" s="1368"/>
      <c r="H43" s="1368"/>
      <c r="I43" s="1368"/>
      <c r="J43" s="1368"/>
      <c r="K43" s="1368"/>
      <c r="L43" s="1368"/>
      <c r="M43" s="1368"/>
      <c r="N43" s="1368"/>
      <c r="O43" s="1368"/>
      <c r="P43" s="1368"/>
      <c r="Q43" s="1368"/>
      <c r="R43" s="1368"/>
      <c r="S43" s="1368"/>
    </row>
    <row r="44" spans="1:19" ht="17.25" customHeight="1">
      <c r="A44" s="35"/>
      <c r="B44" s="1369"/>
      <c r="C44" s="1370"/>
      <c r="D44" s="1370"/>
      <c r="E44" s="1370"/>
      <c r="F44" s="1370"/>
      <c r="G44" s="1370"/>
      <c r="H44" s="1370"/>
      <c r="I44" s="1370"/>
      <c r="J44" s="1370"/>
      <c r="K44" s="1370"/>
      <c r="L44" s="1370"/>
      <c r="M44" s="1370"/>
      <c r="N44" s="1370"/>
      <c r="O44" s="1370"/>
      <c r="P44" s="1370"/>
      <c r="Q44" s="1370"/>
      <c r="R44" s="1370"/>
      <c r="S44" s="1370"/>
    </row>
    <row r="45" spans="1:19" ht="17.25" customHeight="1">
      <c r="A45" s="35"/>
      <c r="B45" s="1369"/>
      <c r="C45" s="1370"/>
      <c r="D45" s="1370"/>
      <c r="E45" s="1370"/>
      <c r="F45" s="1370"/>
      <c r="G45" s="1370"/>
      <c r="H45" s="1370"/>
      <c r="I45" s="1370"/>
      <c r="J45" s="1370"/>
      <c r="K45" s="1370"/>
      <c r="L45" s="1370"/>
      <c r="M45" s="1370"/>
      <c r="N45" s="1370"/>
      <c r="O45" s="1370"/>
      <c r="P45" s="1370"/>
      <c r="Q45" s="1370"/>
      <c r="R45" s="1370"/>
      <c r="S45" s="1370"/>
    </row>
    <row r="46" spans="1:19" ht="17.25" customHeight="1">
      <c r="A46" s="36"/>
      <c r="B46" s="1369"/>
      <c r="C46" s="1370"/>
      <c r="D46" s="1370"/>
      <c r="E46" s="1370"/>
      <c r="F46" s="1370"/>
      <c r="G46" s="1370"/>
      <c r="H46" s="1370"/>
      <c r="I46" s="1370"/>
      <c r="J46" s="1370"/>
      <c r="K46" s="1370"/>
      <c r="L46" s="1370"/>
      <c r="M46" s="1370"/>
      <c r="N46" s="1370"/>
      <c r="O46" s="1370"/>
      <c r="P46" s="1370"/>
      <c r="Q46" s="1370"/>
      <c r="R46" s="1370"/>
      <c r="S46" s="1370"/>
    </row>
    <row r="47" spans="1:19" ht="17.25" customHeight="1">
      <c r="A47" s="15" t="s">
        <v>150</v>
      </c>
      <c r="B47" s="1358" t="s">
        <v>1155</v>
      </c>
      <c r="C47" s="1359"/>
      <c r="D47" s="1359"/>
      <c r="E47" s="1359"/>
      <c r="F47" s="1359"/>
      <c r="G47" s="1359"/>
      <c r="H47" s="1359"/>
      <c r="I47" s="1359"/>
      <c r="J47" s="1359"/>
      <c r="K47" s="1359"/>
      <c r="L47" s="1359"/>
      <c r="M47" s="1359"/>
      <c r="N47" s="1359"/>
      <c r="O47" s="1359"/>
      <c r="P47" s="1359"/>
      <c r="Q47" s="1359"/>
      <c r="R47" s="1359"/>
      <c r="S47" s="1359"/>
    </row>
    <row r="48" spans="1:19" ht="17.25" customHeight="1">
      <c r="A48" s="35"/>
      <c r="B48" s="545" t="s">
        <v>42</v>
      </c>
      <c r="C48" s="1374" t="s">
        <v>152</v>
      </c>
      <c r="D48" s="1374"/>
      <c r="E48" s="1361" t="str">
        <f>IF(①海外研修実施希望申込書!D58="公募",①海外研修実施希望申込書!J27,"")</f>
        <v/>
      </c>
      <c r="F48" s="1361"/>
      <c r="G48" s="1361"/>
      <c r="H48" s="1361"/>
      <c r="S48" s="27"/>
    </row>
    <row r="49" spans="1:19" ht="17.25" customHeight="1">
      <c r="A49" s="35"/>
      <c r="C49" s="10" t="s">
        <v>16</v>
      </c>
      <c r="D49" s="3" t="s">
        <v>277</v>
      </c>
      <c r="F49" s="545" t="s">
        <v>42</v>
      </c>
      <c r="G49" s="1322" t="s">
        <v>153</v>
      </c>
      <c r="H49" s="1322"/>
      <c r="I49" s="1322"/>
      <c r="J49" s="1322"/>
      <c r="K49" s="1322"/>
      <c r="S49" s="27"/>
    </row>
    <row r="50" spans="1:19" ht="17.25" customHeight="1">
      <c r="A50" s="35"/>
      <c r="F50" s="545" t="s">
        <v>42</v>
      </c>
      <c r="G50" s="1322" t="s">
        <v>154</v>
      </c>
      <c r="H50" s="1322"/>
      <c r="I50" s="1322"/>
      <c r="J50" s="1322"/>
      <c r="K50" s="1322"/>
      <c r="L50" s="4" t="s">
        <v>184</v>
      </c>
      <c r="M50" s="1360"/>
      <c r="N50" s="1360"/>
      <c r="O50" s="1360"/>
      <c r="P50" s="1360"/>
      <c r="Q50" s="1360"/>
      <c r="R50" s="1360"/>
      <c r="S50" s="27" t="s">
        <v>186</v>
      </c>
    </row>
    <row r="51" spans="1:19" ht="17.25" customHeight="1">
      <c r="A51" s="35"/>
      <c r="F51" s="545" t="s">
        <v>42</v>
      </c>
      <c r="G51" s="1322" t="s">
        <v>155</v>
      </c>
      <c r="H51" s="1322"/>
      <c r="I51" s="1322"/>
      <c r="J51" s="1322"/>
      <c r="K51" s="1322"/>
      <c r="L51" s="4" t="s">
        <v>184</v>
      </c>
      <c r="M51" s="1379" t="s">
        <v>187</v>
      </c>
      <c r="N51" s="1380"/>
      <c r="O51" s="1380"/>
      <c r="P51" s="1360"/>
      <c r="Q51" s="1381"/>
      <c r="R51" s="1381"/>
      <c r="S51" s="27" t="s">
        <v>186</v>
      </c>
    </row>
    <row r="52" spans="1:19" ht="17.25" customHeight="1">
      <c r="A52" s="35"/>
      <c r="F52" s="545" t="s">
        <v>42</v>
      </c>
      <c r="G52" s="1322" t="s">
        <v>156</v>
      </c>
      <c r="H52" s="1322"/>
      <c r="I52" s="1322"/>
      <c r="J52" s="1322"/>
      <c r="K52" s="1322"/>
      <c r="L52" s="4" t="s">
        <v>184</v>
      </c>
      <c r="M52" s="1360"/>
      <c r="N52" s="1360"/>
      <c r="O52" s="1360"/>
      <c r="P52" s="1360"/>
      <c r="Q52" s="1360"/>
      <c r="R52" s="1360"/>
      <c r="S52" s="27" t="s">
        <v>186</v>
      </c>
    </row>
    <row r="53" spans="1:19" ht="17.25" customHeight="1">
      <c r="A53" s="35"/>
      <c r="C53" s="10" t="s">
        <v>275</v>
      </c>
      <c r="D53" s="3" t="s">
        <v>278</v>
      </c>
      <c r="F53" s="545" t="s">
        <v>42</v>
      </c>
      <c r="G53" s="1322" t="s">
        <v>157</v>
      </c>
      <c r="H53" s="1322"/>
      <c r="I53" s="1322"/>
      <c r="J53" s="1322"/>
      <c r="K53" s="1322"/>
      <c r="L53" s="4"/>
      <c r="M53" s="26"/>
      <c r="N53" s="26"/>
      <c r="O53" s="26"/>
      <c r="P53" s="26"/>
      <c r="Q53" s="26"/>
      <c r="R53" s="26"/>
      <c r="S53" s="27"/>
    </row>
    <row r="54" spans="1:19" ht="17.25" customHeight="1">
      <c r="A54" s="35"/>
      <c r="F54" s="545" t="s">
        <v>42</v>
      </c>
      <c r="G54" s="1322" t="s">
        <v>158</v>
      </c>
      <c r="H54" s="1322"/>
      <c r="I54" s="1322"/>
      <c r="J54" s="1322"/>
      <c r="K54" s="1322"/>
      <c r="L54" s="4"/>
      <c r="M54" s="26"/>
      <c r="N54" s="26"/>
      <c r="O54" s="26"/>
      <c r="P54" s="26"/>
      <c r="Q54" s="26"/>
      <c r="R54" s="26"/>
      <c r="S54" s="27"/>
    </row>
    <row r="55" spans="1:19" ht="17.25" customHeight="1">
      <c r="A55" s="35"/>
      <c r="F55" s="545" t="s">
        <v>42</v>
      </c>
      <c r="G55" s="1322" t="s">
        <v>159</v>
      </c>
      <c r="H55" s="1322"/>
      <c r="I55" s="1322"/>
      <c r="J55" s="1322"/>
      <c r="K55" s="1322"/>
      <c r="L55" s="4" t="s">
        <v>188</v>
      </c>
      <c r="M55" s="1379" t="s">
        <v>189</v>
      </c>
      <c r="N55" s="1380"/>
      <c r="O55" s="1380"/>
      <c r="P55" s="1360"/>
      <c r="Q55" s="1381"/>
      <c r="R55" s="1381"/>
      <c r="S55" s="27" t="s">
        <v>186</v>
      </c>
    </row>
    <row r="56" spans="1:19" ht="17.25" customHeight="1">
      <c r="A56" s="35"/>
      <c r="F56" s="545" t="s">
        <v>42</v>
      </c>
      <c r="G56" s="1322" t="s">
        <v>156</v>
      </c>
      <c r="H56" s="1322"/>
      <c r="I56" s="1322"/>
      <c r="J56" s="1322"/>
      <c r="K56" s="1322"/>
      <c r="L56" s="4" t="s">
        <v>184</v>
      </c>
      <c r="M56" s="1360"/>
      <c r="N56" s="1360"/>
      <c r="O56" s="1360"/>
      <c r="P56" s="1360"/>
      <c r="Q56" s="1360"/>
      <c r="R56" s="1360"/>
      <c r="S56" s="27" t="s">
        <v>186</v>
      </c>
    </row>
    <row r="57" spans="1:19" ht="17.25" customHeight="1">
      <c r="A57" s="35"/>
      <c r="B57" s="545" t="s">
        <v>42</v>
      </c>
      <c r="C57" s="1374" t="s">
        <v>160</v>
      </c>
      <c r="D57" s="1374"/>
      <c r="E57" s="1377" t="str">
        <f>IF(①海外研修実施希望申込書!D58="推薦",①海外研修実施希望申込書!J27,"")</f>
        <v/>
      </c>
      <c r="F57" s="1377"/>
      <c r="G57" s="1377"/>
      <c r="H57" s="1377"/>
      <c r="S57" s="27"/>
    </row>
    <row r="58" spans="1:19" ht="17.25" customHeight="1">
      <c r="A58" s="39"/>
      <c r="B58" s="40"/>
      <c r="C58" s="1375" t="s">
        <v>161</v>
      </c>
      <c r="D58" s="1375"/>
      <c r="E58" s="1375"/>
      <c r="F58" s="1375"/>
      <c r="G58" s="47" t="s">
        <v>191</v>
      </c>
      <c r="H58" s="1325"/>
      <c r="I58" s="1325"/>
      <c r="J58" s="1325"/>
      <c r="K58" s="1325"/>
      <c r="L58" s="1325"/>
      <c r="M58" s="1325"/>
      <c r="N58" s="1325"/>
      <c r="O58" s="1325"/>
      <c r="P58" s="1325"/>
      <c r="Q58" s="1325"/>
      <c r="R58" s="1325"/>
      <c r="S58" s="38" t="s">
        <v>192</v>
      </c>
    </row>
    <row r="59" spans="1:19" ht="17.25" customHeight="1">
      <c r="A59" s="109"/>
      <c r="B59" s="1376" t="s">
        <v>162</v>
      </c>
      <c r="C59" s="1376"/>
      <c r="D59" s="1376"/>
      <c r="E59" s="1376"/>
      <c r="F59" s="557" t="s">
        <v>42</v>
      </c>
      <c r="G59" s="108" t="s">
        <v>75</v>
      </c>
      <c r="H59" s="108"/>
      <c r="I59" s="108"/>
      <c r="J59" s="108"/>
      <c r="K59" s="108"/>
      <c r="L59" s="108"/>
      <c r="M59" s="108"/>
      <c r="N59" s="108"/>
      <c r="O59" s="108"/>
      <c r="P59" s="108"/>
      <c r="Q59" s="108"/>
      <c r="R59" s="108"/>
      <c r="S59" s="111"/>
    </row>
    <row r="60" spans="1:19" ht="17.25" customHeight="1">
      <c r="A60" s="15" t="s">
        <v>165</v>
      </c>
      <c r="B60" s="1306" t="s">
        <v>343</v>
      </c>
      <c r="C60" s="1307"/>
      <c r="D60" s="1307"/>
      <c r="E60" s="1307"/>
      <c r="F60" s="1307"/>
      <c r="G60" s="1307"/>
      <c r="H60" s="1307"/>
      <c r="I60" s="1307"/>
      <c r="J60" s="1307"/>
      <c r="K60" s="1307"/>
      <c r="L60" s="1307"/>
      <c r="M60" s="1307"/>
      <c r="N60" s="1307"/>
      <c r="O60" s="1307"/>
      <c r="P60" s="1307"/>
      <c r="Q60" s="1307"/>
      <c r="R60" s="1307"/>
      <c r="S60" s="1307"/>
    </row>
    <row r="61" spans="1:19" ht="17.25" customHeight="1">
      <c r="A61" s="35"/>
      <c r="B61" s="1308" t="str">
        <f>①海外研修実施希望申込書!B60</f>
        <v>各職場のリーダークラスを選出</v>
      </c>
      <c r="C61" s="1309"/>
      <c r="D61" s="1309"/>
      <c r="E61" s="1309"/>
      <c r="F61" s="1309"/>
      <c r="G61" s="1309"/>
      <c r="H61" s="1309"/>
      <c r="I61" s="1309"/>
      <c r="J61" s="1309"/>
      <c r="K61" s="1309"/>
      <c r="L61" s="1309"/>
      <c r="M61" s="1309"/>
      <c r="N61" s="1309"/>
      <c r="O61" s="1309"/>
      <c r="P61" s="1309"/>
      <c r="Q61" s="1309"/>
      <c r="R61" s="1309"/>
      <c r="S61" s="1309"/>
    </row>
    <row r="62" spans="1:19" ht="17.25" customHeight="1">
      <c r="A62" s="35"/>
      <c r="B62" s="1310"/>
      <c r="C62" s="1311"/>
      <c r="D62" s="1311"/>
      <c r="E62" s="1311"/>
      <c r="F62" s="1311"/>
      <c r="G62" s="1311"/>
      <c r="H62" s="1311"/>
      <c r="I62" s="1311"/>
      <c r="J62" s="1311"/>
      <c r="K62" s="1311"/>
      <c r="L62" s="1311"/>
      <c r="M62" s="1311"/>
      <c r="N62" s="1311"/>
      <c r="O62" s="1311"/>
      <c r="P62" s="1311"/>
      <c r="Q62" s="1311"/>
      <c r="R62" s="1311"/>
      <c r="S62" s="1311"/>
    </row>
    <row r="63" spans="1:19" ht="17.25" customHeight="1">
      <c r="A63" s="36"/>
      <c r="B63" s="1310"/>
      <c r="C63" s="1311"/>
      <c r="D63" s="1311"/>
      <c r="E63" s="1311"/>
      <c r="F63" s="1311"/>
      <c r="G63" s="1311"/>
      <c r="H63" s="1311"/>
      <c r="I63" s="1311"/>
      <c r="J63" s="1311"/>
      <c r="K63" s="1311"/>
      <c r="L63" s="1311"/>
      <c r="M63" s="1311"/>
      <c r="N63" s="1311"/>
      <c r="O63" s="1311"/>
      <c r="P63" s="1311"/>
      <c r="Q63" s="1311"/>
      <c r="R63" s="1311"/>
      <c r="S63" s="1311"/>
    </row>
    <row r="64" spans="1:19" ht="17.25" customHeight="1">
      <c r="A64" s="15" t="s">
        <v>166</v>
      </c>
      <c r="B64" s="1312" t="s">
        <v>157</v>
      </c>
      <c r="C64" s="1312"/>
      <c r="D64" s="1312"/>
      <c r="E64" s="1312"/>
      <c r="F64" s="1312"/>
      <c r="G64" s="1312"/>
      <c r="H64" s="1312"/>
      <c r="I64" s="1312"/>
      <c r="J64" s="1312"/>
      <c r="K64" s="1312"/>
      <c r="L64" s="1312"/>
      <c r="M64" s="1312"/>
      <c r="N64" s="1312"/>
      <c r="O64" s="1312"/>
      <c r="P64" s="1312"/>
      <c r="Q64" s="1312"/>
      <c r="R64" s="1312"/>
      <c r="S64" s="1306"/>
    </row>
    <row r="65" spans="1:19" ht="17.25" customHeight="1">
      <c r="A65" s="35"/>
      <c r="B65" s="3" t="s">
        <v>167</v>
      </c>
      <c r="E65" s="131" t="str">
        <f>①海外研修実施希望申込書!D68</f>
        <v>Kaigai Kenshu Inc.</v>
      </c>
      <c r="F65" s="131"/>
      <c r="G65" s="131"/>
      <c r="H65" s="131"/>
      <c r="I65" s="131"/>
      <c r="J65" s="131"/>
      <c r="K65" s="131"/>
      <c r="L65" s="131"/>
      <c r="M65" s="131"/>
      <c r="N65" s="131"/>
      <c r="O65" s="131"/>
      <c r="P65" s="131"/>
      <c r="Q65" s="131"/>
      <c r="R65" s="131"/>
      <c r="S65" s="132"/>
    </row>
    <row r="66" spans="1:19" ht="17.25" customHeight="1">
      <c r="A66" s="35"/>
      <c r="B66" s="3" t="s">
        <v>168</v>
      </c>
      <c r="E66" s="1015"/>
      <c r="F66" s="1313"/>
      <c r="G66" s="1313"/>
      <c r="H66" s="1313"/>
      <c r="I66" s="1313"/>
      <c r="J66" s="1313"/>
      <c r="K66" s="1313"/>
      <c r="L66" s="1313"/>
      <c r="M66" s="1313"/>
      <c r="N66" s="1313"/>
      <c r="O66" s="1313"/>
      <c r="P66" s="1313"/>
      <c r="Q66" s="1313"/>
      <c r="R66" s="1313"/>
      <c r="S66" s="1314"/>
    </row>
    <row r="67" spans="1:19" ht="17.25" customHeight="1">
      <c r="A67" s="35"/>
      <c r="B67" s="14" t="s">
        <v>420</v>
      </c>
      <c r="C67" s="14"/>
      <c r="D67" s="14"/>
      <c r="E67" s="1315"/>
      <c r="F67" s="1316"/>
      <c r="G67" s="1316"/>
      <c r="H67" s="1316"/>
      <c r="I67" s="1316"/>
      <c r="J67" s="1316"/>
      <c r="K67" s="1316"/>
      <c r="L67" s="1316"/>
      <c r="M67" s="1316"/>
      <c r="N67" s="1316"/>
      <c r="O67" s="1316"/>
      <c r="P67" s="1316"/>
      <c r="Q67" s="1316"/>
      <c r="R67" s="1316"/>
      <c r="S67" s="1317"/>
    </row>
    <row r="68" spans="1:19" ht="17.25" customHeight="1">
      <c r="A68" s="35"/>
      <c r="B68" s="14" t="s">
        <v>419</v>
      </c>
      <c r="C68" s="14"/>
      <c r="D68" s="14"/>
      <c r="E68" s="1320"/>
      <c r="F68" s="1316"/>
      <c r="G68" s="1316"/>
      <c r="H68" s="1316"/>
      <c r="I68" s="1316"/>
      <c r="J68" s="133"/>
      <c r="K68" s="134"/>
      <c r="L68" s="135"/>
      <c r="M68" s="134"/>
      <c r="N68" s="136"/>
      <c r="O68" s="136"/>
      <c r="P68" s="136"/>
      <c r="Q68" s="137"/>
      <c r="R68" s="133"/>
      <c r="S68" s="138"/>
    </row>
    <row r="69" spans="1:19" ht="17.25" customHeight="1">
      <c r="A69" s="35"/>
      <c r="B69" s="14" t="s">
        <v>422</v>
      </c>
      <c r="C69" s="14"/>
      <c r="D69" s="14"/>
      <c r="E69" s="1320"/>
      <c r="F69" s="1316"/>
      <c r="G69" s="1316"/>
      <c r="H69" s="1316"/>
      <c r="I69" s="1316"/>
      <c r="J69" s="133"/>
      <c r="K69" s="135"/>
      <c r="L69" s="135"/>
      <c r="M69" s="134"/>
      <c r="N69" s="136"/>
      <c r="O69" s="136"/>
      <c r="P69" s="136"/>
      <c r="Q69" s="137"/>
      <c r="R69" s="133"/>
      <c r="S69" s="138"/>
    </row>
    <row r="70" spans="1:19" ht="17.25" customHeight="1">
      <c r="A70" s="35"/>
      <c r="B70" s="3" t="s">
        <v>424</v>
      </c>
      <c r="E70" s="1015"/>
      <c r="F70" s="1316"/>
      <c r="G70" s="1316"/>
      <c r="H70" s="1316"/>
      <c r="I70" s="1316"/>
      <c r="J70" s="134"/>
      <c r="K70" s="134"/>
      <c r="L70" s="134"/>
      <c r="M70" s="134"/>
      <c r="N70" s="136"/>
      <c r="O70" s="136"/>
      <c r="P70" s="134"/>
      <c r="Q70" s="134"/>
      <c r="R70" s="136"/>
      <c r="S70" s="139"/>
    </row>
    <row r="71" spans="1:19" ht="17.25" customHeight="1">
      <c r="A71" s="35"/>
      <c r="B71" s="3" t="s">
        <v>429</v>
      </c>
      <c r="E71" s="1015"/>
      <c r="F71" s="1313"/>
      <c r="G71" s="1313"/>
      <c r="H71" s="1313"/>
      <c r="I71" s="1313"/>
      <c r="J71" s="134"/>
      <c r="K71" s="140"/>
      <c r="L71" s="134"/>
      <c r="M71" s="141"/>
      <c r="N71" s="134"/>
      <c r="O71" s="134"/>
      <c r="P71" s="134"/>
      <c r="Q71" s="134"/>
      <c r="R71" s="134"/>
      <c r="S71" s="142"/>
    </row>
    <row r="72" spans="1:19" ht="17.25" customHeight="1">
      <c r="A72" s="35"/>
      <c r="B72" s="3" t="s">
        <v>430</v>
      </c>
      <c r="E72" s="1015"/>
      <c r="F72" s="1313"/>
      <c r="G72" s="1313"/>
      <c r="H72" s="1313"/>
      <c r="I72" s="1313"/>
      <c r="J72" s="143"/>
      <c r="K72" s="140"/>
      <c r="L72" s="144"/>
      <c r="M72" s="141"/>
      <c r="N72" s="145"/>
      <c r="O72" s="146"/>
      <c r="P72" s="147"/>
      <c r="Q72" s="134"/>
      <c r="R72" s="148"/>
      <c r="S72" s="149"/>
    </row>
    <row r="73" spans="1:19" ht="17.25" customHeight="1">
      <c r="A73" s="35"/>
      <c r="B73" s="3" t="s">
        <v>425</v>
      </c>
      <c r="E73" s="1294"/>
      <c r="F73" s="1295"/>
      <c r="G73" s="363" t="s">
        <v>1055</v>
      </c>
      <c r="H73" s="131"/>
      <c r="I73" s="131"/>
      <c r="J73" s="143"/>
      <c r="K73" s="140"/>
      <c r="L73" s="144"/>
      <c r="M73" s="141"/>
      <c r="N73" s="145"/>
      <c r="O73" s="146"/>
      <c r="P73" s="147"/>
      <c r="Q73" s="134"/>
      <c r="R73" s="148"/>
      <c r="S73" s="149"/>
    </row>
    <row r="74" spans="1:19" ht="17.25" customHeight="1">
      <c r="A74" s="35"/>
      <c r="B74" s="81" t="s">
        <v>426</v>
      </c>
      <c r="E74" s="1296"/>
      <c r="F74" s="1297"/>
      <c r="G74" s="363" t="s">
        <v>1056</v>
      </c>
      <c r="H74" s="131"/>
      <c r="I74" s="131"/>
      <c r="J74" s="143"/>
      <c r="K74" s="140"/>
      <c r="L74" s="144"/>
      <c r="M74" s="141"/>
      <c r="N74" s="145"/>
      <c r="O74" s="146"/>
      <c r="P74" s="147"/>
      <c r="Q74" s="134"/>
      <c r="R74" s="148"/>
      <c r="S74" s="149"/>
    </row>
    <row r="75" spans="1:19" ht="17.25" customHeight="1">
      <c r="A75" s="35"/>
      <c r="B75" s="105" t="s">
        <v>427</v>
      </c>
      <c r="E75" s="1298"/>
      <c r="F75" s="1299"/>
      <c r="G75" s="363" t="s">
        <v>1057</v>
      </c>
      <c r="H75" s="131"/>
      <c r="I75" s="131"/>
      <c r="J75" s="143"/>
      <c r="K75" s="140"/>
      <c r="L75" s="144"/>
      <c r="M75" s="141"/>
      <c r="N75" s="145"/>
      <c r="O75" s="146"/>
      <c r="P75" s="147"/>
      <c r="Q75" s="134"/>
      <c r="R75" s="148"/>
      <c r="S75" s="149"/>
    </row>
    <row r="76" spans="1:19" ht="17.25" customHeight="1">
      <c r="A76" s="35"/>
      <c r="B76" s="1318" t="s">
        <v>428</v>
      </c>
      <c r="C76" s="1319"/>
      <c r="D76" s="1319"/>
      <c r="E76" s="1300"/>
      <c r="F76" s="1299"/>
      <c r="G76" s="363" t="s">
        <v>1058</v>
      </c>
      <c r="H76" s="131"/>
      <c r="I76" s="131"/>
      <c r="J76" s="143"/>
      <c r="K76" s="140"/>
      <c r="L76" s="144"/>
      <c r="M76" s="141"/>
      <c r="N76" s="145"/>
      <c r="O76" s="146"/>
      <c r="P76" s="147"/>
      <c r="Q76" s="134"/>
      <c r="R76" s="148"/>
      <c r="S76" s="149"/>
    </row>
    <row r="77" spans="1:19" ht="17.25" customHeight="1">
      <c r="A77" s="35"/>
      <c r="B77" s="1322" t="s">
        <v>169</v>
      </c>
      <c r="C77" s="1322"/>
      <c r="D77" s="1322"/>
      <c r="E77" s="1322"/>
      <c r="F77" s="1322"/>
      <c r="G77" s="1322"/>
      <c r="H77" s="1322"/>
      <c r="I77" s="1322"/>
      <c r="J77" s="1322"/>
      <c r="K77" s="1322"/>
      <c r="L77" s="1322"/>
      <c r="M77" s="1322"/>
      <c r="N77" s="1322"/>
      <c r="O77" s="1322"/>
      <c r="P77" s="1322"/>
      <c r="Q77" s="1322"/>
      <c r="R77" s="1322"/>
      <c r="S77" s="1329"/>
    </row>
    <row r="78" spans="1:19" ht="17.25" customHeight="1">
      <c r="A78" s="35"/>
      <c r="B78" s="1009"/>
      <c r="C78" s="1009"/>
      <c r="D78" s="1009"/>
      <c r="E78" s="1009"/>
      <c r="F78" s="1009"/>
      <c r="G78" s="1009"/>
      <c r="H78" s="1009"/>
      <c r="I78" s="1009"/>
      <c r="J78" s="1009"/>
      <c r="K78" s="1009"/>
      <c r="L78" s="1009"/>
      <c r="M78" s="1009"/>
      <c r="N78" s="1009"/>
      <c r="O78" s="1009"/>
      <c r="P78" s="1009"/>
      <c r="Q78" s="1009"/>
      <c r="R78" s="1009"/>
      <c r="S78" s="1010"/>
    </row>
    <row r="79" spans="1:19" ht="17.25" customHeight="1">
      <c r="A79" s="39"/>
      <c r="B79" s="1330"/>
      <c r="C79" s="1330"/>
      <c r="D79" s="1330"/>
      <c r="E79" s="1330"/>
      <c r="F79" s="1330"/>
      <c r="G79" s="1330"/>
      <c r="H79" s="1330"/>
      <c r="I79" s="1330"/>
      <c r="J79" s="1330"/>
      <c r="K79" s="1330"/>
      <c r="L79" s="1330"/>
      <c r="M79" s="1330"/>
      <c r="N79" s="1330"/>
      <c r="O79" s="1330"/>
      <c r="P79" s="1330"/>
      <c r="Q79" s="1330"/>
      <c r="R79" s="1330"/>
      <c r="S79" s="1331"/>
    </row>
    <row r="80" spans="1:19" ht="17.25" customHeight="1">
      <c r="A80" s="35"/>
      <c r="B80" s="1322" t="s">
        <v>170</v>
      </c>
      <c r="C80" s="1322"/>
      <c r="D80" s="1322"/>
      <c r="E80" s="1322"/>
      <c r="F80" s="1322"/>
      <c r="G80" s="1322"/>
      <c r="H80" s="1322"/>
      <c r="I80" s="1322"/>
      <c r="J80" s="1322"/>
      <c r="K80" s="1322"/>
      <c r="L80" s="1322"/>
      <c r="M80" s="1322"/>
      <c r="N80" s="1322"/>
      <c r="O80" s="1322"/>
      <c r="P80" s="1322"/>
      <c r="Q80" s="1322"/>
      <c r="R80" s="1322"/>
      <c r="S80" s="1329"/>
    </row>
    <row r="81" spans="1:19" ht="17.25" customHeight="1">
      <c r="A81" s="35"/>
      <c r="B81" s="3" t="s">
        <v>171</v>
      </c>
      <c r="C81" s="1322" t="s">
        <v>172</v>
      </c>
      <c r="D81" s="1322"/>
      <c r="E81" s="1322"/>
      <c r="F81" s="1322"/>
      <c r="G81" s="1322"/>
      <c r="H81" s="1322"/>
      <c r="I81" s="1322"/>
      <c r="J81" s="1322"/>
      <c r="K81" s="542" t="s">
        <v>151</v>
      </c>
      <c r="L81" s="3" t="s">
        <v>163</v>
      </c>
      <c r="N81" s="542" t="s">
        <v>42</v>
      </c>
      <c r="O81" s="3" t="s">
        <v>164</v>
      </c>
      <c r="S81" s="27"/>
    </row>
    <row r="82" spans="1:19" ht="17.25" customHeight="1">
      <c r="A82" s="36"/>
      <c r="B82" s="29" t="s">
        <v>173</v>
      </c>
      <c r="C82" s="1323" t="s">
        <v>174</v>
      </c>
      <c r="D82" s="1323"/>
      <c r="E82" s="1323"/>
      <c r="F82" s="542" t="s">
        <v>42</v>
      </c>
      <c r="G82" s="1323" t="s">
        <v>175</v>
      </c>
      <c r="H82" s="1323"/>
      <c r="I82" s="542" t="s">
        <v>151</v>
      </c>
      <c r="J82" s="29" t="s">
        <v>157</v>
      </c>
      <c r="K82" s="29"/>
      <c r="L82" s="29"/>
      <c r="M82" s="29"/>
      <c r="N82" s="29"/>
      <c r="O82" s="29"/>
      <c r="P82" s="29"/>
      <c r="Q82" s="29"/>
      <c r="R82" s="29"/>
      <c r="S82" s="12"/>
    </row>
    <row r="83" spans="1:19" ht="17.25" customHeight="1">
      <c r="A83" s="15" t="s">
        <v>176</v>
      </c>
      <c r="B83" s="1312" t="s">
        <v>475</v>
      </c>
      <c r="C83" s="1312"/>
      <c r="D83" s="1312"/>
      <c r="E83" s="1312"/>
      <c r="F83" s="1312"/>
      <c r="G83" s="1312"/>
      <c r="H83" s="1312"/>
      <c r="I83" s="1312"/>
      <c r="J83" s="1312"/>
      <c r="K83" s="1312"/>
      <c r="L83" s="1312"/>
      <c r="M83" s="1312"/>
      <c r="N83" s="1312"/>
      <c r="O83" s="1312"/>
      <c r="P83" s="1312"/>
      <c r="Q83" s="1312"/>
      <c r="R83" s="1312"/>
      <c r="S83" s="1306"/>
    </row>
    <row r="84" spans="1:19" ht="17.25" customHeight="1">
      <c r="A84" s="35"/>
      <c r="B84" s="10" t="s">
        <v>16</v>
      </c>
      <c r="C84" s="3" t="s">
        <v>177</v>
      </c>
      <c r="E84" s="1326">
        <v>46143</v>
      </c>
      <c r="F84" s="1326"/>
      <c r="G84" s="1015" t="s">
        <v>178</v>
      </c>
      <c r="H84" s="1015"/>
      <c r="I84" s="1015"/>
      <c r="J84" s="1015"/>
      <c r="K84" s="1015"/>
      <c r="M84" s="1322" t="s">
        <v>179</v>
      </c>
      <c r="N84" s="1322"/>
      <c r="O84" s="1322"/>
      <c r="P84" s="1015"/>
      <c r="Q84" s="1015"/>
      <c r="R84" s="1015"/>
      <c r="S84" s="1064"/>
    </row>
    <row r="85" spans="1:19" ht="17.25" customHeight="1">
      <c r="A85" s="35"/>
      <c r="C85" s="3" t="s">
        <v>180</v>
      </c>
      <c r="F85" s="1007"/>
      <c r="G85" s="1007"/>
      <c r="H85" s="1007"/>
      <c r="I85" s="1007"/>
      <c r="J85" s="1007"/>
      <c r="K85" s="1007"/>
      <c r="L85" s="1007"/>
      <c r="M85" s="1007"/>
      <c r="N85" s="1007"/>
      <c r="O85" s="1007"/>
      <c r="P85" s="1007"/>
      <c r="Q85" s="1007"/>
      <c r="R85" s="1007"/>
      <c r="S85" s="1008"/>
    </row>
    <row r="86" spans="1:19" ht="17.25" customHeight="1">
      <c r="A86" s="35"/>
      <c r="B86" s="10" t="s">
        <v>17</v>
      </c>
      <c r="C86" s="3" t="s">
        <v>177</v>
      </c>
      <c r="E86" s="1326">
        <v>46174</v>
      </c>
      <c r="F86" s="1326"/>
      <c r="G86" s="1015" t="s">
        <v>178</v>
      </c>
      <c r="H86" s="1015"/>
      <c r="I86" s="1015"/>
      <c r="J86" s="1015"/>
      <c r="K86" s="1015"/>
      <c r="M86" s="1322" t="s">
        <v>179</v>
      </c>
      <c r="N86" s="1322"/>
      <c r="O86" s="1322"/>
      <c r="P86" s="1015"/>
      <c r="Q86" s="1015"/>
      <c r="R86" s="1015"/>
      <c r="S86" s="1064"/>
    </row>
    <row r="87" spans="1:19" ht="17.25" customHeight="1">
      <c r="A87" s="36"/>
      <c r="B87" s="29"/>
      <c r="C87" s="29" t="s">
        <v>180</v>
      </c>
      <c r="D87" s="29"/>
      <c r="E87" s="29"/>
      <c r="F87" s="1327"/>
      <c r="G87" s="1327"/>
      <c r="H87" s="1327"/>
      <c r="I87" s="1327"/>
      <c r="J87" s="1327"/>
      <c r="K87" s="1327"/>
      <c r="L87" s="1327"/>
      <c r="M87" s="1327"/>
      <c r="N87" s="1327"/>
      <c r="O87" s="1327"/>
      <c r="P87" s="1327"/>
      <c r="Q87" s="1327"/>
      <c r="R87" s="1327"/>
      <c r="S87" s="1328"/>
    </row>
    <row r="88" spans="1:19" ht="17.25" customHeight="1">
      <c r="A88" s="15" t="s">
        <v>181</v>
      </c>
      <c r="B88" s="1312" t="s">
        <v>295</v>
      </c>
      <c r="C88" s="1312"/>
      <c r="D88" s="1312"/>
      <c r="E88" s="1312"/>
      <c r="F88" s="1312"/>
      <c r="G88" s="1312"/>
      <c r="H88" s="1312"/>
      <c r="I88" s="1312"/>
      <c r="J88" s="1312"/>
      <c r="K88" s="1312"/>
      <c r="L88" s="1312"/>
      <c r="M88" s="1312"/>
      <c r="N88" s="1312"/>
      <c r="O88" s="1312"/>
      <c r="P88" s="1312"/>
      <c r="Q88" s="1312"/>
      <c r="R88" s="1312"/>
      <c r="S88" s="1306"/>
    </row>
    <row r="89" spans="1:19" ht="17.25" customHeight="1">
      <c r="A89" s="35"/>
      <c r="B89" s="544" t="s">
        <v>434</v>
      </c>
      <c r="C89" s="1346" t="s">
        <v>883</v>
      </c>
      <c r="D89" s="1346"/>
      <c r="E89" s="1346"/>
      <c r="F89" s="1346"/>
      <c r="G89" s="1346"/>
      <c r="H89" s="1346"/>
      <c r="I89" s="1346"/>
      <c r="J89" s="1346"/>
      <c r="K89" s="1346"/>
      <c r="L89" s="1346"/>
      <c r="M89" s="1346"/>
      <c r="N89" s="1346"/>
      <c r="O89" s="1346"/>
      <c r="P89" s="1346"/>
      <c r="Q89" s="1346"/>
      <c r="R89" s="1346"/>
      <c r="S89" s="1347"/>
    </row>
    <row r="90" spans="1:19" ht="17.25" customHeight="1">
      <c r="A90" s="35"/>
      <c r="B90" s="544" t="s">
        <v>435</v>
      </c>
      <c r="C90" s="1348" t="s">
        <v>1432</v>
      </c>
      <c r="D90" s="1348"/>
      <c r="E90" s="1348"/>
      <c r="F90" s="1348"/>
      <c r="G90" s="1348"/>
      <c r="H90" s="1348"/>
      <c r="I90" s="1348"/>
      <c r="J90" s="1348"/>
      <c r="K90" s="1348"/>
      <c r="L90" s="1348"/>
      <c r="M90" s="1348"/>
      <c r="N90" s="1348"/>
      <c r="O90" s="1348"/>
      <c r="P90" s="1348"/>
      <c r="Q90" s="1348"/>
      <c r="R90" s="1348"/>
      <c r="S90" s="1349"/>
    </row>
    <row r="91" spans="1:19" ht="17.25" customHeight="1">
      <c r="A91" s="35"/>
      <c r="B91" s="544" t="s">
        <v>151</v>
      </c>
      <c r="C91" s="1348" t="s">
        <v>1526</v>
      </c>
      <c r="D91" s="1348"/>
      <c r="E91" s="1348"/>
      <c r="F91" s="1348"/>
      <c r="G91" s="1348"/>
      <c r="H91" s="1348"/>
      <c r="I91" s="1348"/>
      <c r="J91" s="1348"/>
      <c r="K91" s="1348"/>
      <c r="L91" s="1348"/>
      <c r="M91" s="1348"/>
      <c r="N91" s="1348"/>
      <c r="O91" s="1348"/>
      <c r="P91" s="1348"/>
      <c r="Q91" s="1348"/>
      <c r="R91" s="1348"/>
      <c r="S91" s="1349"/>
    </row>
    <row r="92" spans="1:19" ht="17.25" customHeight="1">
      <c r="A92" s="35"/>
      <c r="B92" s="544" t="s">
        <v>434</v>
      </c>
      <c r="C92" s="1346" t="s">
        <v>1433</v>
      </c>
      <c r="D92" s="1346"/>
      <c r="E92" s="1346"/>
      <c r="F92" s="1346"/>
      <c r="G92" s="1346"/>
      <c r="H92" s="1346"/>
      <c r="I92" s="1346"/>
      <c r="J92" s="1346"/>
      <c r="K92" s="1346"/>
      <c r="L92" s="1346"/>
      <c r="M92" s="1346"/>
      <c r="N92" s="1346"/>
      <c r="O92" s="1346"/>
      <c r="P92" s="1346"/>
      <c r="Q92" s="1346"/>
      <c r="R92" s="1346"/>
      <c r="S92" s="1347"/>
    </row>
    <row r="93" spans="1:19" ht="17.25" customHeight="1">
      <c r="A93" s="35"/>
      <c r="B93" s="544" t="s">
        <v>435</v>
      </c>
      <c r="C93" s="1346" t="s">
        <v>1434</v>
      </c>
      <c r="D93" s="1346"/>
      <c r="E93" s="1346"/>
      <c r="F93" s="1346"/>
      <c r="G93" s="1346"/>
      <c r="H93" s="1346"/>
      <c r="I93" s="1346"/>
      <c r="J93" s="1346"/>
      <c r="K93" s="1346"/>
      <c r="L93" s="1346"/>
      <c r="M93" s="1346"/>
      <c r="N93" s="1346"/>
      <c r="O93" s="1346"/>
      <c r="P93" s="1346"/>
      <c r="Q93" s="1346"/>
      <c r="R93" s="1346"/>
      <c r="S93" s="1347"/>
    </row>
    <row r="94" spans="1:19" ht="17.25" customHeight="1">
      <c r="A94" s="35"/>
      <c r="B94" s="544" t="s">
        <v>435</v>
      </c>
      <c r="C94" s="1346" t="s">
        <v>480</v>
      </c>
      <c r="D94" s="1346"/>
      <c r="E94" s="1346"/>
      <c r="F94" s="1346"/>
      <c r="G94" s="1346"/>
      <c r="H94" s="1346"/>
      <c r="I94" s="1346"/>
      <c r="J94" s="1346"/>
      <c r="K94" s="1346"/>
      <c r="L94" s="1346"/>
      <c r="M94" s="1346"/>
      <c r="N94" s="1346"/>
      <c r="O94" s="1346"/>
      <c r="P94" s="1346"/>
      <c r="Q94" s="1346"/>
      <c r="R94" s="1346"/>
      <c r="S94" s="1347"/>
    </row>
    <row r="95" spans="1:19" ht="17.25" customHeight="1">
      <c r="A95" s="39"/>
      <c r="B95" s="558" t="s">
        <v>151</v>
      </c>
      <c r="C95" s="1350" t="s">
        <v>1439</v>
      </c>
      <c r="D95" s="1350"/>
      <c r="E95" s="1350"/>
      <c r="F95" s="1350"/>
      <c r="G95" s="1350"/>
      <c r="H95" s="1350"/>
      <c r="I95" s="1350"/>
      <c r="J95" s="1350"/>
      <c r="K95" s="1350"/>
      <c r="L95" s="1350"/>
      <c r="M95" s="1350"/>
      <c r="N95" s="1350"/>
      <c r="O95" s="1350"/>
      <c r="P95" s="1350"/>
      <c r="Q95" s="1350"/>
      <c r="R95" s="1350"/>
      <c r="S95" s="1351"/>
    </row>
    <row r="96" spans="1:19" ht="17.25" customHeight="1">
      <c r="A96" s="112"/>
      <c r="B96" s="1352" t="s">
        <v>182</v>
      </c>
      <c r="C96" s="1352"/>
      <c r="D96" s="1352"/>
      <c r="E96" s="1352"/>
      <c r="F96" s="1352"/>
      <c r="G96" s="1352"/>
      <c r="H96" s="1352"/>
      <c r="I96" s="1352"/>
      <c r="J96" s="1352"/>
      <c r="K96" s="1352"/>
      <c r="L96" s="1352"/>
      <c r="M96" s="1352"/>
      <c r="N96" s="1352"/>
      <c r="O96" s="1352"/>
      <c r="P96" s="1352"/>
      <c r="Q96" s="1352"/>
      <c r="R96" s="1352"/>
      <c r="S96" s="1353"/>
    </row>
    <row r="97" spans="1:19" ht="17.25" customHeight="1">
      <c r="A97" s="35"/>
      <c r="B97" s="1322" t="s">
        <v>437</v>
      </c>
      <c r="C97" s="1322"/>
      <c r="D97" s="1322"/>
      <c r="E97" s="1322"/>
      <c r="F97" s="1322"/>
      <c r="G97" s="1322"/>
      <c r="H97" s="1322"/>
      <c r="I97" s="1322"/>
      <c r="J97" s="1322"/>
      <c r="K97" s="1322"/>
      <c r="L97" s="1322"/>
      <c r="M97" s="1322"/>
      <c r="N97" s="1322"/>
      <c r="O97" s="1322"/>
      <c r="P97" s="1322"/>
      <c r="Q97" s="1322"/>
      <c r="R97" s="1322"/>
      <c r="S97" s="1329"/>
    </row>
    <row r="98" spans="1:19" ht="17.25" customHeight="1">
      <c r="A98" s="35"/>
      <c r="B98" s="1322" t="s">
        <v>436</v>
      </c>
      <c r="C98" s="1322"/>
      <c r="D98" s="1322"/>
      <c r="E98" s="1322"/>
      <c r="F98" s="1322"/>
      <c r="G98" s="1322"/>
      <c r="H98" s="1322"/>
      <c r="I98" s="1322"/>
      <c r="J98" s="1322"/>
      <c r="K98" s="1322"/>
      <c r="L98" s="1322"/>
      <c r="M98" s="1322"/>
      <c r="N98" s="1322"/>
      <c r="O98" s="1322"/>
      <c r="P98" s="1322"/>
      <c r="Q98" s="1322"/>
      <c r="R98" s="1322"/>
      <c r="S98" s="1329"/>
    </row>
    <row r="99" spans="1:19" ht="17.25" customHeight="1">
      <c r="A99" s="35"/>
      <c r="B99" s="1322" t="s">
        <v>1435</v>
      </c>
      <c r="C99" s="1322"/>
      <c r="D99" s="1322"/>
      <c r="E99" s="1322"/>
      <c r="F99" s="1322"/>
      <c r="G99" s="1322"/>
      <c r="H99" s="1322"/>
      <c r="I99" s="1322"/>
      <c r="J99" s="1322"/>
      <c r="K99" s="1322"/>
      <c r="L99" s="1322"/>
      <c r="M99" s="1322"/>
      <c r="N99" s="1322"/>
      <c r="O99" s="1322"/>
      <c r="P99" s="1322"/>
      <c r="Q99" s="1322"/>
      <c r="R99" s="1322"/>
      <c r="S99" s="1329"/>
    </row>
    <row r="100" spans="1:19" ht="17.25" customHeight="1">
      <c r="A100" s="36"/>
      <c r="B100" s="1323" t="s">
        <v>1436</v>
      </c>
      <c r="C100" s="1323"/>
      <c r="D100" s="1323"/>
      <c r="E100" s="1323"/>
      <c r="F100" s="1323"/>
      <c r="G100" s="1323"/>
      <c r="H100" s="1323"/>
      <c r="I100" s="1323"/>
      <c r="J100" s="1323"/>
      <c r="K100" s="1323"/>
      <c r="L100" s="1323"/>
      <c r="M100" s="1323"/>
      <c r="N100" s="1323"/>
      <c r="O100" s="1323"/>
      <c r="P100" s="1323"/>
      <c r="Q100" s="1323"/>
      <c r="R100" s="1323"/>
      <c r="S100" s="1345"/>
    </row>
    <row r="101" spans="1:19" ht="13.5" customHeight="1">
      <c r="A101" s="78" t="s">
        <v>1440</v>
      </c>
      <c r="B101" s="1324" t="s">
        <v>1441</v>
      </c>
      <c r="C101" s="1324"/>
      <c r="D101" s="1324"/>
      <c r="E101" s="1324"/>
      <c r="F101" s="1324"/>
      <c r="G101" s="1324"/>
      <c r="H101" s="1324"/>
      <c r="I101" s="1324"/>
      <c r="J101" s="1324"/>
      <c r="K101" s="1324"/>
      <c r="L101" s="1324"/>
      <c r="M101" s="1324"/>
      <c r="N101" s="1324"/>
      <c r="O101" s="1324"/>
      <c r="P101" s="1324"/>
      <c r="Q101" s="1324"/>
      <c r="R101" s="1324"/>
      <c r="S101" s="1324"/>
    </row>
    <row r="102" spans="1:19" ht="13.5" customHeight="1">
      <c r="A102" s="78"/>
      <c r="B102" s="1324"/>
      <c r="C102" s="1324"/>
      <c r="D102" s="1324"/>
      <c r="E102" s="1324"/>
      <c r="F102" s="1324"/>
      <c r="G102" s="1324"/>
      <c r="H102" s="1324"/>
      <c r="I102" s="1324"/>
      <c r="J102" s="1324"/>
      <c r="K102" s="1324"/>
      <c r="L102" s="1324"/>
      <c r="M102" s="1324"/>
      <c r="N102" s="1324"/>
      <c r="O102" s="1324"/>
      <c r="P102" s="1324"/>
      <c r="Q102" s="1324"/>
      <c r="R102" s="1324"/>
      <c r="S102" s="1324"/>
    </row>
    <row r="103" spans="1:19" ht="13.5" customHeight="1">
      <c r="A103" s="78"/>
      <c r="B103" s="1324"/>
      <c r="C103" s="1324"/>
      <c r="D103" s="1324"/>
      <c r="E103" s="1324"/>
      <c r="F103" s="1324"/>
      <c r="G103" s="1324"/>
      <c r="H103" s="1324"/>
      <c r="I103" s="1324"/>
      <c r="J103" s="1324"/>
      <c r="K103" s="1324"/>
      <c r="L103" s="1324"/>
      <c r="M103" s="1324"/>
      <c r="N103" s="1324"/>
      <c r="O103" s="1324"/>
      <c r="P103" s="1324"/>
      <c r="Q103" s="1324"/>
      <c r="R103" s="1324"/>
      <c r="S103" s="1324"/>
    </row>
    <row r="104" spans="1:19" ht="13.5" customHeight="1">
      <c r="B104" s="1324"/>
      <c r="C104" s="1324"/>
      <c r="D104" s="1324"/>
      <c r="E104" s="1324"/>
      <c r="F104" s="1324"/>
      <c r="G104" s="1324"/>
      <c r="H104" s="1324"/>
      <c r="I104" s="1324"/>
      <c r="J104" s="1324"/>
      <c r="K104" s="1324"/>
      <c r="L104" s="1324"/>
      <c r="M104" s="1324"/>
      <c r="N104" s="1324"/>
      <c r="O104" s="1324"/>
      <c r="P104" s="1324"/>
      <c r="Q104" s="1324"/>
      <c r="R104" s="1324"/>
      <c r="S104" s="1324"/>
    </row>
  </sheetData>
  <mergeCells count="124">
    <mergeCell ref="C48:D48"/>
    <mergeCell ref="C57:D57"/>
    <mergeCell ref="C58:F58"/>
    <mergeCell ref="B59:E59"/>
    <mergeCell ref="M56:R56"/>
    <mergeCell ref="E57:H57"/>
    <mergeCell ref="M52:R52"/>
    <mergeCell ref="C32:E32"/>
    <mergeCell ref="C33:E33"/>
    <mergeCell ref="C35:E35"/>
    <mergeCell ref="Q32:S32"/>
    <mergeCell ref="Q33:S33"/>
    <mergeCell ref="Q35:S35"/>
    <mergeCell ref="F32:P32"/>
    <mergeCell ref="F33:P33"/>
    <mergeCell ref="M51:O51"/>
    <mergeCell ref="P51:R51"/>
    <mergeCell ref="M55:O55"/>
    <mergeCell ref="P55:R55"/>
    <mergeCell ref="C34:E34"/>
    <mergeCell ref="F34:P34"/>
    <mergeCell ref="Q34:S34"/>
    <mergeCell ref="A2:S2"/>
    <mergeCell ref="R4:S4"/>
    <mergeCell ref="R5:S5"/>
    <mergeCell ref="B12:S12"/>
    <mergeCell ref="B14:S14"/>
    <mergeCell ref="B47:S47"/>
    <mergeCell ref="M50:R50"/>
    <mergeCell ref="B16:S16"/>
    <mergeCell ref="B17:S20"/>
    <mergeCell ref="B21:S21"/>
    <mergeCell ref="B22:S25"/>
    <mergeCell ref="E48:H48"/>
    <mergeCell ref="A4:E5"/>
    <mergeCell ref="F8:F9"/>
    <mergeCell ref="F10:F11"/>
    <mergeCell ref="B36:S36"/>
    <mergeCell ref="B37:S37"/>
    <mergeCell ref="B38:S41"/>
    <mergeCell ref="B42:S42"/>
    <mergeCell ref="B43:S46"/>
    <mergeCell ref="E29:H29"/>
    <mergeCell ref="J29:O29"/>
    <mergeCell ref="B26:S26"/>
    <mergeCell ref="G4:Q4"/>
    <mergeCell ref="B100:S100"/>
    <mergeCell ref="B83:S83"/>
    <mergeCell ref="E84:F84"/>
    <mergeCell ref="C89:S89"/>
    <mergeCell ref="C90:S90"/>
    <mergeCell ref="C92:S92"/>
    <mergeCell ref="C94:S94"/>
    <mergeCell ref="C95:S95"/>
    <mergeCell ref="B96:S96"/>
    <mergeCell ref="B98:S98"/>
    <mergeCell ref="B99:S99"/>
    <mergeCell ref="G84:K84"/>
    <mergeCell ref="G86:K86"/>
    <mergeCell ref="C93:S93"/>
    <mergeCell ref="C91:S91"/>
    <mergeCell ref="G5:Q5"/>
    <mergeCell ref="G6:S6"/>
    <mergeCell ref="G7:S7"/>
    <mergeCell ref="G8:S9"/>
    <mergeCell ref="G10:S11"/>
    <mergeCell ref="G13:J13"/>
    <mergeCell ref="G27:H27"/>
    <mergeCell ref="G49:K49"/>
    <mergeCell ref="F15:R15"/>
    <mergeCell ref="F30:P30"/>
    <mergeCell ref="I27:N27"/>
    <mergeCell ref="L13:N13"/>
    <mergeCell ref="Q30:S30"/>
    <mergeCell ref="Q31:S31"/>
    <mergeCell ref="F31:P31"/>
    <mergeCell ref="B101:S104"/>
    <mergeCell ref="G50:K50"/>
    <mergeCell ref="G51:K51"/>
    <mergeCell ref="G52:K52"/>
    <mergeCell ref="G53:K53"/>
    <mergeCell ref="G54:K54"/>
    <mergeCell ref="G55:K55"/>
    <mergeCell ref="G56:K56"/>
    <mergeCell ref="G82:H82"/>
    <mergeCell ref="H58:R58"/>
    <mergeCell ref="M84:O84"/>
    <mergeCell ref="P84:S84"/>
    <mergeCell ref="E86:F86"/>
    <mergeCell ref="M86:O86"/>
    <mergeCell ref="P86:S86"/>
    <mergeCell ref="F85:S85"/>
    <mergeCell ref="F87:S87"/>
    <mergeCell ref="B88:S88"/>
    <mergeCell ref="B77:S77"/>
    <mergeCell ref="B78:S79"/>
    <mergeCell ref="B80:S80"/>
    <mergeCell ref="C81:J81"/>
    <mergeCell ref="C82:E82"/>
    <mergeCell ref="B97:S97"/>
    <mergeCell ref="E73:F73"/>
    <mergeCell ref="E74:F74"/>
    <mergeCell ref="E75:F75"/>
    <mergeCell ref="E76:F76"/>
    <mergeCell ref="B6:E6"/>
    <mergeCell ref="B8:E8"/>
    <mergeCell ref="B13:E13"/>
    <mergeCell ref="C31:E31"/>
    <mergeCell ref="F35:P35"/>
    <mergeCell ref="B60:S60"/>
    <mergeCell ref="B61:S63"/>
    <mergeCell ref="B64:S64"/>
    <mergeCell ref="E66:S66"/>
    <mergeCell ref="E67:S67"/>
    <mergeCell ref="B76:D76"/>
    <mergeCell ref="E71:I71"/>
    <mergeCell ref="E72:I72"/>
    <mergeCell ref="E68:I68"/>
    <mergeCell ref="E69:I69"/>
    <mergeCell ref="E70:I70"/>
    <mergeCell ref="C30:E30"/>
    <mergeCell ref="B15:D15"/>
    <mergeCell ref="B27:D27"/>
    <mergeCell ref="B29:D29"/>
  </mergeCells>
  <phoneticPr fontId="1"/>
  <dataValidations count="2">
    <dataValidation type="list" allowBlank="1" showInputMessage="1" showErrorMessage="1" errorTitle="入力エラー" error="プルダウンより選択してください。" sqref="B48 B57 F49:F56 N81 F59 F82 I82 K81 B89:B95" xr:uid="{00000000-0002-0000-0500-000000000000}">
      <formula1>"□,☑"</formula1>
    </dataValidation>
    <dataValidation type="list" allowBlank="1" showInputMessage="1" showErrorMessage="1" sqref="R5:S5" xr:uid="{00000000-0002-0000-0500-000001000000}">
      <formula1>"通常型, 第三国型,第三国型実務"</formula1>
    </dataValidation>
  </dataValidations>
  <printOptions horizontalCentered="1"/>
  <pageMargins left="0.51181102362204722" right="0.51181102362204722" top="0.74803149606299213" bottom="0.55118110236220474" header="0.31496062992125984" footer="0.31496062992125984"/>
  <pageSetup paperSize="9" scale="89" fitToHeight="0" orientation="portrait" blackAndWhite="1" r:id="rId1"/>
  <rowBreaks count="2" manualBreakCount="2">
    <brk id="46" max="18" man="1"/>
    <brk id="87" max="18"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91A2F-4A6D-4925-8756-36239E1AF55B}">
  <sheetPr codeName="Sheet15">
    <tabColor theme="0" tint="-0.499984740745262"/>
  </sheetPr>
  <dimension ref="A1:S86"/>
  <sheetViews>
    <sheetView showGridLines="0" showZeros="0" view="pageBreakPreview" zoomScaleNormal="100" zoomScaleSheetLayoutView="100" workbookViewId="0">
      <selection activeCell="A3" sqref="A3:S3"/>
    </sheetView>
  </sheetViews>
  <sheetFormatPr defaultColWidth="9" defaultRowHeight="17.25" customHeight="1"/>
  <cols>
    <col min="1" max="1" width="6.36328125" style="3" bestFit="1" customWidth="1"/>
    <col min="2" max="2" width="3.453125" style="3" bestFit="1" customWidth="1"/>
    <col min="3" max="3" width="3.453125" style="3" customWidth="1"/>
    <col min="4" max="4" width="7" style="3" customWidth="1"/>
    <col min="5" max="5" width="8.36328125" style="3" customWidth="1"/>
    <col min="6" max="6" width="4.453125" style="3" customWidth="1"/>
    <col min="7" max="7" width="3.36328125" style="3" customWidth="1"/>
    <col min="8" max="8" width="8.36328125" style="3" customWidth="1"/>
    <col min="9" max="9" width="4.453125" style="3" customWidth="1"/>
    <col min="10" max="10" width="3.36328125" style="3" bestFit="1" customWidth="1"/>
    <col min="11" max="11" width="3.36328125" style="3" customWidth="1"/>
    <col min="12" max="12" width="3.36328125" style="3" bestFit="1" customWidth="1"/>
    <col min="13" max="13" width="4.90625" style="3" customWidth="1"/>
    <col min="14" max="14" width="3.36328125" style="3" bestFit="1" customWidth="1"/>
    <col min="15" max="16" width="9" style="3"/>
    <col min="17" max="18" width="7.08984375" style="3" customWidth="1"/>
    <col min="19" max="19" width="5.453125" style="3" customWidth="1"/>
    <col min="20" max="16384" width="9" style="3"/>
  </cols>
  <sheetData>
    <row r="1" spans="1:19" ht="17.25" customHeight="1">
      <c r="A1" s="1274" t="s">
        <v>660</v>
      </c>
      <c r="B1" s="1433"/>
      <c r="C1" s="1433"/>
      <c r="D1" s="1433"/>
      <c r="E1" s="1433"/>
      <c r="F1" s="1433"/>
      <c r="G1" s="1433"/>
      <c r="H1" s="1275"/>
    </row>
    <row r="3" spans="1:19" ht="17.25" customHeight="1">
      <c r="A3" s="1382" t="str">
        <f>①海外研修実施希望申込書!D7</f>
        <v>技術・人材協力を通じた新興国との共創推進事業（研修・専門家派遣・寄附講座開設事業）</v>
      </c>
      <c r="B3" s="1382"/>
      <c r="C3" s="1382"/>
      <c r="D3" s="1382"/>
      <c r="E3" s="1382"/>
      <c r="F3" s="1382"/>
      <c r="G3" s="1382"/>
      <c r="H3" s="1382"/>
      <c r="I3" s="1382"/>
      <c r="J3" s="1382"/>
      <c r="K3" s="1382"/>
      <c r="L3" s="1382"/>
      <c r="M3" s="1382"/>
      <c r="N3" s="1382"/>
      <c r="O3" s="1382"/>
      <c r="P3" s="1382"/>
      <c r="Q3" s="1382"/>
      <c r="R3" s="1382"/>
      <c r="S3" s="1382"/>
    </row>
    <row r="4" spans="1:19" ht="17.25" customHeight="1">
      <c r="A4" s="1382">
        <f>①海外研修実施希望申込書!D8</f>
        <v>0</v>
      </c>
      <c r="B4" s="1382"/>
      <c r="C4" s="1382"/>
      <c r="D4" s="1382"/>
      <c r="E4" s="1382"/>
      <c r="F4" s="1382"/>
      <c r="G4" s="1382"/>
      <c r="H4" s="1382"/>
      <c r="I4" s="1382"/>
      <c r="J4" s="1382"/>
      <c r="K4" s="1382"/>
      <c r="L4" s="1382"/>
      <c r="M4" s="1382"/>
      <c r="N4" s="1382"/>
      <c r="O4" s="1382"/>
      <c r="P4" s="1382"/>
      <c r="Q4" s="1382"/>
      <c r="R4" s="1382"/>
      <c r="S4" s="1382"/>
    </row>
    <row r="5" spans="1:19" ht="17.25" customHeight="1">
      <c r="A5" s="1382" t="s">
        <v>661</v>
      </c>
      <c r="B5" s="1382"/>
      <c r="C5" s="1382"/>
      <c r="D5" s="1382"/>
      <c r="E5" s="1382"/>
      <c r="F5" s="1382"/>
      <c r="G5" s="1382"/>
      <c r="H5" s="1382"/>
      <c r="I5" s="1382"/>
      <c r="J5" s="1382"/>
      <c r="K5" s="1382"/>
      <c r="L5" s="1382"/>
      <c r="M5" s="1382"/>
      <c r="N5" s="1382"/>
      <c r="O5" s="1382"/>
      <c r="P5" s="1382"/>
      <c r="Q5" s="1382"/>
      <c r="R5" s="1382"/>
      <c r="S5" s="1382"/>
    </row>
    <row r="7" spans="1:19" ht="17.25" customHeight="1">
      <c r="A7" s="1362" t="s">
        <v>792</v>
      </c>
      <c r="B7" s="1362"/>
      <c r="C7" s="1362"/>
      <c r="D7" s="1362"/>
      <c r="E7" s="1362"/>
      <c r="F7" s="42" t="s">
        <v>21</v>
      </c>
      <c r="G7" s="1399" t="str">
        <f>①海外研修実施希望申込書!F11</f>
        <v>株式会社AOTS</v>
      </c>
      <c r="H7" s="1399"/>
      <c r="I7" s="1399"/>
      <c r="J7" s="1399"/>
      <c r="K7" s="1399"/>
      <c r="L7" s="1399"/>
      <c r="M7" s="1399"/>
      <c r="N7" s="1399"/>
      <c r="O7" s="1399"/>
      <c r="P7" s="1399"/>
      <c r="Q7" s="1400" t="s">
        <v>880</v>
      </c>
      <c r="R7" s="1383">
        <f>IF(①海外研修実施希望申込書!D7=①海外研修実施希望申込書!P1,⑤海外研修実施計画の概要!R5,#REF!)</f>
        <v>0</v>
      </c>
      <c r="S7" s="1383"/>
    </row>
    <row r="8" spans="1:19" ht="17.25" customHeight="1">
      <c r="A8" s="1363"/>
      <c r="B8" s="1363"/>
      <c r="C8" s="1363"/>
      <c r="D8" s="1363"/>
      <c r="E8" s="1363"/>
      <c r="F8" s="32" t="s">
        <v>22</v>
      </c>
      <c r="G8" s="1398" t="str">
        <f>①海外研修実施希望申込書!F12</f>
        <v>AOTS Co., Ltd.</v>
      </c>
      <c r="H8" s="1398"/>
      <c r="I8" s="1398"/>
      <c r="J8" s="1398"/>
      <c r="K8" s="1398"/>
      <c r="L8" s="1398"/>
      <c r="M8" s="1398"/>
      <c r="N8" s="1398"/>
      <c r="O8" s="1398"/>
      <c r="P8" s="1398"/>
      <c r="Q8" s="1401"/>
      <c r="R8" s="1384">
        <f>①海外研修実施希望申込書!K7</f>
        <v>0</v>
      </c>
      <c r="S8" s="1384"/>
    </row>
    <row r="9" spans="1:19" ht="17.25" customHeight="1">
      <c r="A9" s="33"/>
      <c r="F9" s="1031" t="s">
        <v>116</v>
      </c>
      <c r="G9" s="1053"/>
      <c r="H9" s="1393">
        <f>③海外研修実施申請書!C30</f>
        <v>0</v>
      </c>
      <c r="I9" s="1394"/>
      <c r="J9" s="1080" t="s">
        <v>120</v>
      </c>
      <c r="K9" s="1395"/>
      <c r="L9" s="1396">
        <f>③海外研修実施申請書!F30</f>
        <v>3000</v>
      </c>
      <c r="M9" s="1396"/>
      <c r="N9" s="1396"/>
      <c r="O9" s="1396"/>
      <c r="P9" s="956" t="s">
        <v>121</v>
      </c>
      <c r="Q9" s="1397"/>
      <c r="R9" s="1385">
        <f>③海外研修実施申請書!J30</f>
        <v>0</v>
      </c>
      <c r="S9" s="1386"/>
    </row>
    <row r="10" spans="1:19" ht="17.25" customHeight="1">
      <c r="A10" s="33"/>
      <c r="F10" s="1080" t="s">
        <v>117</v>
      </c>
      <c r="G10" s="1081"/>
      <c r="H10" s="1387">
        <f>③海外研修実施申請書!C33</f>
        <v>0</v>
      </c>
      <c r="I10" s="1387"/>
      <c r="J10" s="1387"/>
      <c r="K10" s="1387"/>
      <c r="L10" s="1387"/>
      <c r="M10" s="1387"/>
      <c r="N10" s="1387"/>
      <c r="O10" s="1387"/>
      <c r="P10" s="1387"/>
      <c r="Q10" s="1387"/>
      <c r="R10" s="1387"/>
      <c r="S10" s="1387"/>
    </row>
    <row r="11" spans="1:19" ht="17.25" customHeight="1">
      <c r="A11" s="32"/>
      <c r="B11" s="29"/>
      <c r="C11" s="29"/>
      <c r="D11" s="29"/>
      <c r="E11" s="29"/>
      <c r="F11" s="1388" t="s">
        <v>119</v>
      </c>
      <c r="G11" s="1389"/>
      <c r="H11" s="1390">
        <f>③海外研修実施申請書!C35</f>
        <v>0</v>
      </c>
      <c r="I11" s="1391"/>
      <c r="J11" s="1391"/>
      <c r="K11" s="1391"/>
      <c r="L11" s="1391"/>
      <c r="M11" s="1391"/>
      <c r="N11" s="1391"/>
      <c r="O11" s="1391"/>
      <c r="P11" s="1391"/>
      <c r="Q11" s="1391"/>
      <c r="R11" s="1391"/>
      <c r="S11" s="1392"/>
    </row>
    <row r="12" spans="1:19" ht="17.25" customHeight="1">
      <c r="A12" s="52" t="s">
        <v>36</v>
      </c>
      <c r="B12" s="1301" t="s">
        <v>37</v>
      </c>
      <c r="C12" s="1301"/>
      <c r="D12" s="1301"/>
      <c r="E12" s="1302"/>
      <c r="F12" s="44" t="s">
        <v>21</v>
      </c>
      <c r="G12" s="1248" t="str">
        <f>①海外研修実施希望申込書!E27</f>
        <v>インドネシア・ジャカルタ</v>
      </c>
      <c r="H12" s="1248"/>
      <c r="I12" s="1248"/>
      <c r="J12" s="1248"/>
      <c r="K12" s="1248"/>
      <c r="L12" s="1248"/>
      <c r="M12" s="1248"/>
      <c r="N12" s="1248"/>
      <c r="O12" s="1248"/>
      <c r="P12" s="1248"/>
      <c r="Q12" s="1248"/>
      <c r="R12" s="1248"/>
      <c r="S12" s="1249"/>
    </row>
    <row r="13" spans="1:19" ht="17.25" customHeight="1">
      <c r="A13" s="34"/>
      <c r="B13" s="14"/>
      <c r="C13" s="14"/>
      <c r="D13" s="14"/>
      <c r="E13" s="51"/>
      <c r="F13" s="29" t="s">
        <v>22</v>
      </c>
      <c r="G13" s="1251" t="str">
        <f>①海外研修実施希望申込書!E28</f>
        <v>Indonesia, Jakarta</v>
      </c>
      <c r="H13" s="1251"/>
      <c r="I13" s="1251"/>
      <c r="J13" s="1251"/>
      <c r="K13" s="1251"/>
      <c r="L13" s="1251"/>
      <c r="M13" s="1251"/>
      <c r="N13" s="1251"/>
      <c r="O13" s="1251"/>
      <c r="P13" s="1251"/>
      <c r="Q13" s="1251"/>
      <c r="R13" s="1251"/>
      <c r="S13" s="1252"/>
    </row>
    <row r="14" spans="1:19" ht="17.25" customHeight="1">
      <c r="A14" s="52" t="s">
        <v>8</v>
      </c>
      <c r="B14" s="1301" t="s">
        <v>26</v>
      </c>
      <c r="C14" s="1301"/>
      <c r="D14" s="1301"/>
      <c r="E14" s="1302"/>
      <c r="F14" s="1364" t="s">
        <v>21</v>
      </c>
      <c r="G14" s="1332" t="str">
        <f>①海外研修実施希望申込書!C33</f>
        <v>現場リーダーのための生産管理研修</v>
      </c>
      <c r="H14" s="1332"/>
      <c r="I14" s="1332"/>
      <c r="J14" s="1332"/>
      <c r="K14" s="1332"/>
      <c r="L14" s="1332"/>
      <c r="M14" s="1332"/>
      <c r="N14" s="1332"/>
      <c r="O14" s="1332"/>
      <c r="P14" s="1332"/>
      <c r="Q14" s="1332"/>
      <c r="R14" s="1332"/>
      <c r="S14" s="1333"/>
    </row>
    <row r="15" spans="1:19" ht="17.25" customHeight="1">
      <c r="A15" s="34"/>
      <c r="B15" s="14"/>
      <c r="C15" s="14"/>
      <c r="D15" s="14"/>
      <c r="E15" s="51"/>
      <c r="F15" s="1365"/>
      <c r="G15" s="1334"/>
      <c r="H15" s="1334"/>
      <c r="I15" s="1334"/>
      <c r="J15" s="1334"/>
      <c r="K15" s="1334"/>
      <c r="L15" s="1334"/>
      <c r="M15" s="1334"/>
      <c r="N15" s="1334"/>
      <c r="O15" s="1334"/>
      <c r="P15" s="1334"/>
      <c r="Q15" s="1334"/>
      <c r="R15" s="1334"/>
      <c r="S15" s="1335"/>
    </row>
    <row r="16" spans="1:19" ht="17.25" customHeight="1">
      <c r="A16" s="34"/>
      <c r="B16" s="14"/>
      <c r="C16" s="14"/>
      <c r="D16" s="14"/>
      <c r="E16" s="51"/>
      <c r="F16" s="1323" t="s">
        <v>22</v>
      </c>
      <c r="G16" s="1336" t="str">
        <f>①海外研修実施希望申込書!C35</f>
        <v>Production Management Training for Leaders at a Manufacutruing Site</v>
      </c>
      <c r="H16" s="1336"/>
      <c r="I16" s="1336"/>
      <c r="J16" s="1336"/>
      <c r="K16" s="1336"/>
      <c r="L16" s="1336"/>
      <c r="M16" s="1336"/>
      <c r="N16" s="1336"/>
      <c r="O16" s="1336"/>
      <c r="P16" s="1336"/>
      <c r="Q16" s="1336"/>
      <c r="R16" s="1336"/>
      <c r="S16" s="1337"/>
    </row>
    <row r="17" spans="1:19" ht="17.25" customHeight="1">
      <c r="A17" s="37"/>
      <c r="B17" s="48"/>
      <c r="C17" s="48"/>
      <c r="D17" s="48"/>
      <c r="E17" s="49"/>
      <c r="F17" s="1364"/>
      <c r="G17" s="1338"/>
      <c r="H17" s="1338"/>
      <c r="I17" s="1338"/>
      <c r="J17" s="1338"/>
      <c r="K17" s="1338"/>
      <c r="L17" s="1338"/>
      <c r="M17" s="1338"/>
      <c r="N17" s="1338"/>
      <c r="O17" s="1338"/>
      <c r="P17" s="1338"/>
      <c r="Q17" s="1338"/>
      <c r="R17" s="1338"/>
      <c r="S17" s="1339"/>
    </row>
    <row r="18" spans="1:19" ht="17.25" customHeight="1">
      <c r="A18" s="53" t="s">
        <v>40</v>
      </c>
      <c r="B18" s="1356" t="s">
        <v>294</v>
      </c>
      <c r="C18" s="1357"/>
      <c r="D18" s="1357"/>
      <c r="E18" s="1357"/>
      <c r="F18" s="1307"/>
      <c r="G18" s="1307"/>
      <c r="H18" s="1307"/>
      <c r="I18" s="1307"/>
      <c r="J18" s="1307"/>
      <c r="K18" s="1307"/>
      <c r="L18" s="1307"/>
      <c r="M18" s="1307"/>
      <c r="N18" s="1307"/>
      <c r="O18" s="1307"/>
      <c r="P18" s="1307"/>
      <c r="Q18" s="1307"/>
      <c r="R18" s="1307"/>
      <c r="S18" s="1307"/>
    </row>
    <row r="19" spans="1:19" ht="17.25" customHeight="1">
      <c r="A19" s="36"/>
      <c r="B19" s="1402">
        <f>IF(①海外研修実施希望申込書!D7=①海外研修実施希望申込書!P1,⑤海外研修実施計画の概要!B13,#REF!)</f>
        <v>46204</v>
      </c>
      <c r="C19" s="1402"/>
      <c r="D19" s="1402"/>
      <c r="E19" s="1402"/>
      <c r="F19" s="28" t="s">
        <v>190</v>
      </c>
      <c r="G19" s="1402">
        <f>IF(①海外研修実施希望申込書!D7=①海外研修実施希望申込書!P1,⑤海外研修実施計画の概要!G13,#REF!)</f>
        <v>46208</v>
      </c>
      <c r="H19" s="1402"/>
      <c r="I19" s="1402"/>
      <c r="J19" s="1402"/>
      <c r="K19" s="31" t="s">
        <v>184</v>
      </c>
      <c r="L19" s="1403">
        <f>IF(①海外研修実施希望申込書!D7=①海外研修実施希望申込書!P1,⑤海外研修実施計画の概要!L13,#REF!)</f>
        <v>5</v>
      </c>
      <c r="M19" s="1403"/>
      <c r="N19" s="1403"/>
      <c r="O19" s="29" t="s">
        <v>185</v>
      </c>
      <c r="P19" s="196" t="s">
        <v>797</v>
      </c>
      <c r="Q19" s="29"/>
      <c r="R19" s="29"/>
      <c r="S19" s="12"/>
    </row>
    <row r="20" spans="1:19" ht="17.25" customHeight="1">
      <c r="A20" s="15" t="s">
        <v>41</v>
      </c>
      <c r="B20" s="1306" t="s">
        <v>668</v>
      </c>
      <c r="C20" s="1307"/>
      <c r="D20" s="1307"/>
      <c r="E20" s="1307"/>
      <c r="F20" s="1307"/>
      <c r="G20" s="1307"/>
      <c r="H20" s="1307"/>
      <c r="I20" s="1307"/>
      <c r="J20" s="1307"/>
      <c r="K20" s="1307"/>
      <c r="L20" s="1307"/>
      <c r="M20" s="1307"/>
      <c r="N20" s="1307"/>
      <c r="O20" s="1307"/>
      <c r="P20" s="1307"/>
      <c r="Q20" s="1307"/>
      <c r="R20" s="1307"/>
      <c r="S20" s="1307"/>
    </row>
    <row r="21" spans="1:19" ht="17.25" customHeight="1">
      <c r="A21" s="53"/>
      <c r="B21" s="91"/>
      <c r="C21" s="91"/>
      <c r="D21" s="91"/>
      <c r="E21" s="78" t="s">
        <v>794</v>
      </c>
      <c r="F21" s="1405">
        <f>①海外研修実施希望申込書!J27</f>
        <v>15</v>
      </c>
      <c r="G21" s="1405"/>
      <c r="H21" s="1406" t="s">
        <v>795</v>
      </c>
      <c r="I21" s="1406"/>
      <c r="J21" s="1406"/>
      <c r="K21" s="1406"/>
      <c r="L21" s="1406"/>
      <c r="M21" s="1406"/>
      <c r="N21" s="1406"/>
      <c r="O21" s="1406"/>
      <c r="P21" s="1406"/>
      <c r="Q21" s="1406"/>
      <c r="R21" s="1406"/>
      <c r="S21" s="1407"/>
    </row>
    <row r="22" spans="1:19" ht="37.5" customHeight="1">
      <c r="A22" s="36"/>
      <c r="B22" s="1404"/>
      <c r="C22" s="1404"/>
      <c r="D22" s="1404"/>
      <c r="E22" s="357" t="s">
        <v>796</v>
      </c>
      <c r="F22" s="1436" t="str">
        <f>IF(①海外研修実施希望申込書!D7=①海外研修実施希望申込書!P1,⑤海外研修実施計画の概要!B61,#REF!)</f>
        <v>各職場のリーダークラスを選出</v>
      </c>
      <c r="G22" s="1436"/>
      <c r="H22" s="1436"/>
      <c r="I22" s="1436"/>
      <c r="J22" s="1436"/>
      <c r="K22" s="1436"/>
      <c r="L22" s="1436"/>
      <c r="M22" s="1436"/>
      <c r="N22" s="1436"/>
      <c r="O22" s="1436"/>
      <c r="P22" s="1436"/>
      <c r="Q22" s="1436"/>
      <c r="R22" s="1436"/>
      <c r="S22" s="1437"/>
    </row>
    <row r="23" spans="1:19" ht="17.25" customHeight="1">
      <c r="A23" s="15" t="s">
        <v>46</v>
      </c>
      <c r="B23" s="1306" t="s">
        <v>618</v>
      </c>
      <c r="C23" s="1307"/>
      <c r="D23" s="1307"/>
      <c r="E23" s="1307"/>
      <c r="F23" s="1307"/>
      <c r="G23" s="1307"/>
      <c r="H23" s="1307"/>
      <c r="I23" s="1307"/>
      <c r="J23" s="1307"/>
      <c r="K23" s="1307"/>
      <c r="L23" s="1307"/>
      <c r="M23" s="1307"/>
      <c r="N23" s="1307"/>
      <c r="O23" s="1307"/>
      <c r="P23" s="1307"/>
      <c r="Q23" s="1307"/>
      <c r="R23" s="1307"/>
      <c r="S23" s="1307"/>
    </row>
    <row r="24" spans="1:19" ht="17.25" customHeight="1">
      <c r="A24" s="35"/>
      <c r="B24" s="1308" t="str">
        <f>IF(①海外研修実施希望申込書!D7=①海外研修実施希望申込書!P1,⑤海外研修実施計画の概要!B17,#REF!)</f>
        <v>納期遅れ、品質不良などの製造工程における課題の原因の一つに、各職場における計画的な生産に対する意識の低さが挙げられている。そこで、現場リーダーに対して生産管理の必要性を理解してさせ、生産計画作成における基本的な考え方を習得させる。</v>
      </c>
      <c r="C24" s="1309"/>
      <c r="D24" s="1309"/>
      <c r="E24" s="1309"/>
      <c r="F24" s="1309"/>
      <c r="G24" s="1309"/>
      <c r="H24" s="1309"/>
      <c r="I24" s="1309"/>
      <c r="J24" s="1309"/>
      <c r="K24" s="1309"/>
      <c r="L24" s="1309"/>
      <c r="M24" s="1309"/>
      <c r="N24" s="1309"/>
      <c r="O24" s="1309"/>
      <c r="P24" s="1309"/>
      <c r="Q24" s="1309"/>
      <c r="R24" s="1309"/>
      <c r="S24" s="1309"/>
    </row>
    <row r="25" spans="1:19" ht="17.25" customHeight="1">
      <c r="A25" s="35"/>
      <c r="B25" s="1310"/>
      <c r="C25" s="1311"/>
      <c r="D25" s="1311"/>
      <c r="E25" s="1311"/>
      <c r="F25" s="1311"/>
      <c r="G25" s="1311"/>
      <c r="H25" s="1311"/>
      <c r="I25" s="1311"/>
      <c r="J25" s="1311"/>
      <c r="K25" s="1311"/>
      <c r="L25" s="1311"/>
      <c r="M25" s="1311"/>
      <c r="N25" s="1311"/>
      <c r="O25" s="1311"/>
      <c r="P25" s="1311"/>
      <c r="Q25" s="1311"/>
      <c r="R25" s="1311"/>
      <c r="S25" s="1311"/>
    </row>
    <row r="26" spans="1:19" ht="17.25" customHeight="1">
      <c r="A26" s="35"/>
      <c r="B26" s="1310"/>
      <c r="C26" s="1311"/>
      <c r="D26" s="1311"/>
      <c r="E26" s="1311"/>
      <c r="F26" s="1311"/>
      <c r="G26" s="1311"/>
      <c r="H26" s="1311"/>
      <c r="I26" s="1311"/>
      <c r="J26" s="1311"/>
      <c r="K26" s="1311"/>
      <c r="L26" s="1311"/>
      <c r="M26" s="1311"/>
      <c r="N26" s="1311"/>
      <c r="O26" s="1311"/>
      <c r="P26" s="1311"/>
      <c r="Q26" s="1311"/>
      <c r="R26" s="1311"/>
      <c r="S26" s="1311"/>
    </row>
    <row r="27" spans="1:19" ht="17.25" customHeight="1">
      <c r="A27" s="36"/>
      <c r="B27" s="1310"/>
      <c r="C27" s="1311"/>
      <c r="D27" s="1311"/>
      <c r="E27" s="1311"/>
      <c r="F27" s="1311"/>
      <c r="G27" s="1311"/>
      <c r="H27" s="1311"/>
      <c r="I27" s="1311"/>
      <c r="J27" s="1311"/>
      <c r="K27" s="1311"/>
      <c r="L27" s="1311"/>
      <c r="M27" s="1311"/>
      <c r="N27" s="1311"/>
      <c r="O27" s="1311"/>
      <c r="P27" s="1311"/>
      <c r="Q27" s="1311"/>
      <c r="R27" s="1311"/>
      <c r="S27" s="1311"/>
    </row>
    <row r="28" spans="1:19" ht="17.25" customHeight="1">
      <c r="A28" s="15" t="s">
        <v>54</v>
      </c>
      <c r="B28" s="1306" t="s">
        <v>662</v>
      </c>
      <c r="C28" s="1307"/>
      <c r="D28" s="1307"/>
      <c r="E28" s="1307"/>
      <c r="F28" s="1307"/>
      <c r="G28" s="1307"/>
      <c r="H28" s="1307"/>
      <c r="I28" s="1307"/>
      <c r="J28" s="1307"/>
      <c r="K28" s="1307"/>
      <c r="L28" s="1307"/>
      <c r="M28" s="1307"/>
      <c r="N28" s="1307"/>
      <c r="O28" s="1307"/>
      <c r="P28" s="1307"/>
      <c r="Q28" s="1307"/>
      <c r="R28" s="1307"/>
      <c r="S28" s="1307"/>
    </row>
    <row r="29" spans="1:19" ht="17.25" customHeight="1">
      <c r="A29" s="35"/>
      <c r="B29" s="1308" t="str">
        <f>IF(①海外研修実施希望申込書!D7=①海外研修実施希望申込書!P1,⑤海外研修実施計画の概要!B22,#REF!)</f>
        <v>1. 生産管理の必要性
2. 生産管理の概要
3. 生産計画の作り方</v>
      </c>
      <c r="C29" s="1309"/>
      <c r="D29" s="1309"/>
      <c r="E29" s="1309"/>
      <c r="F29" s="1309"/>
      <c r="G29" s="1309"/>
      <c r="H29" s="1309"/>
      <c r="I29" s="1309"/>
      <c r="J29" s="1309"/>
      <c r="K29" s="1309"/>
      <c r="L29" s="1309"/>
      <c r="M29" s="1309"/>
      <c r="N29" s="1309"/>
      <c r="O29" s="1309"/>
      <c r="P29" s="1309"/>
      <c r="Q29" s="1309"/>
      <c r="R29" s="1309"/>
      <c r="S29" s="1309"/>
    </row>
    <row r="30" spans="1:19" ht="17.25" customHeight="1">
      <c r="A30" s="35"/>
      <c r="B30" s="1310"/>
      <c r="C30" s="1311"/>
      <c r="D30" s="1311"/>
      <c r="E30" s="1311"/>
      <c r="F30" s="1311"/>
      <c r="G30" s="1311"/>
      <c r="H30" s="1311"/>
      <c r="I30" s="1311"/>
      <c r="J30" s="1311"/>
      <c r="K30" s="1311"/>
      <c r="L30" s="1311"/>
      <c r="M30" s="1311"/>
      <c r="N30" s="1311"/>
      <c r="O30" s="1311"/>
      <c r="P30" s="1311"/>
      <c r="Q30" s="1311"/>
      <c r="R30" s="1311"/>
      <c r="S30" s="1311"/>
    </row>
    <row r="31" spans="1:19" ht="17.25" customHeight="1">
      <c r="A31" s="35"/>
      <c r="B31" s="1310"/>
      <c r="C31" s="1311"/>
      <c r="D31" s="1311"/>
      <c r="E31" s="1311"/>
      <c r="F31" s="1311"/>
      <c r="G31" s="1311"/>
      <c r="H31" s="1311"/>
      <c r="I31" s="1311"/>
      <c r="J31" s="1311"/>
      <c r="K31" s="1311"/>
      <c r="L31" s="1311"/>
      <c r="M31" s="1311"/>
      <c r="N31" s="1311"/>
      <c r="O31" s="1311"/>
      <c r="P31" s="1311"/>
      <c r="Q31" s="1311"/>
      <c r="R31" s="1311"/>
      <c r="S31" s="1311"/>
    </row>
    <row r="32" spans="1:19" ht="17.25" customHeight="1">
      <c r="A32" s="36"/>
      <c r="B32" s="1310"/>
      <c r="C32" s="1311"/>
      <c r="D32" s="1311"/>
      <c r="E32" s="1311"/>
      <c r="F32" s="1311"/>
      <c r="G32" s="1311"/>
      <c r="H32" s="1311"/>
      <c r="I32" s="1311"/>
      <c r="J32" s="1311"/>
      <c r="K32" s="1311"/>
      <c r="L32" s="1311"/>
      <c r="M32" s="1311"/>
      <c r="N32" s="1311"/>
      <c r="O32" s="1311"/>
      <c r="P32" s="1311"/>
      <c r="Q32" s="1311"/>
      <c r="R32" s="1311"/>
      <c r="S32" s="1311"/>
    </row>
    <row r="33" spans="1:19" ht="17.25" customHeight="1">
      <c r="A33" s="15" t="s">
        <v>56</v>
      </c>
      <c r="B33" s="1306" t="s">
        <v>63</v>
      </c>
      <c r="C33" s="1307"/>
      <c r="D33" s="1307"/>
      <c r="E33" s="1307"/>
      <c r="F33" s="1307"/>
      <c r="G33" s="1307"/>
      <c r="H33" s="1307"/>
      <c r="I33" s="1307"/>
      <c r="J33" s="1307"/>
      <c r="K33" s="1307"/>
      <c r="L33" s="1307"/>
      <c r="M33" s="1307"/>
      <c r="N33" s="1307"/>
      <c r="O33" s="1307"/>
      <c r="P33" s="1307"/>
      <c r="Q33" s="1307"/>
      <c r="R33" s="1307"/>
      <c r="S33" s="1307"/>
    </row>
    <row r="34" spans="1:19" ht="17.25" customHeight="1">
      <c r="A34" s="35"/>
      <c r="B34" s="1322" t="s">
        <v>64</v>
      </c>
      <c r="C34" s="1322"/>
      <c r="D34" s="1322"/>
      <c r="E34" s="514">
        <f>①海外研修実施希望申込書!D64</f>
        <v>2</v>
      </c>
      <c r="G34" s="1322" t="s">
        <v>65</v>
      </c>
      <c r="H34" s="1322"/>
      <c r="I34" s="1341" t="str">
        <f>①海外研修実施希望申込書!H64</f>
        <v>日本語</v>
      </c>
      <c r="J34" s="1341"/>
      <c r="K34" s="1341"/>
      <c r="L34" s="1341"/>
      <c r="M34" s="1341"/>
      <c r="N34" s="1341"/>
      <c r="S34" s="27"/>
    </row>
    <row r="35" spans="1:19" ht="17.25" customHeight="1">
      <c r="A35" s="35"/>
      <c r="B35" s="3" t="s">
        <v>417</v>
      </c>
      <c r="E35" s="514">
        <f>①海外研修実施希望申込書!D65</f>
        <v>0</v>
      </c>
      <c r="F35" s="193"/>
      <c r="G35" s="193"/>
      <c r="H35" s="193"/>
      <c r="I35" s="26"/>
      <c r="J35" s="26"/>
      <c r="K35" s="26"/>
      <c r="L35" s="26"/>
      <c r="M35" s="26"/>
      <c r="N35" s="26"/>
      <c r="S35" s="27"/>
    </row>
    <row r="36" spans="1:19" ht="17.25" customHeight="1">
      <c r="A36" s="35"/>
      <c r="B36" s="1323" t="s">
        <v>66</v>
      </c>
      <c r="C36" s="1323"/>
      <c r="D36" s="1323"/>
      <c r="E36" s="1373" t="str">
        <f>①海外研修実施希望申込書!D66</f>
        <v>日本語</v>
      </c>
      <c r="F36" s="1373"/>
      <c r="G36" s="1373"/>
      <c r="H36" s="1373"/>
      <c r="I36" s="10" t="str">
        <f>①海外研修実施希望申込書!G66</f>
        <v>⇔</v>
      </c>
      <c r="J36" s="1373" t="str">
        <f>①海外研修実施希望申込書!H66</f>
        <v>インドネシア語</v>
      </c>
      <c r="K36" s="1373"/>
      <c r="L36" s="1373"/>
      <c r="M36" s="1373"/>
      <c r="N36" s="1373"/>
      <c r="O36" s="1373"/>
      <c r="S36" s="27"/>
    </row>
    <row r="37" spans="1:19" ht="17.25" customHeight="1">
      <c r="A37" s="35"/>
      <c r="B37" s="30"/>
      <c r="C37" s="1004" t="s">
        <v>1054</v>
      </c>
      <c r="D37" s="1004"/>
      <c r="E37" s="1004"/>
      <c r="F37" s="1004" t="s">
        <v>1052</v>
      </c>
      <c r="G37" s="1004"/>
      <c r="H37" s="1004"/>
      <c r="I37" s="1004"/>
      <c r="J37" s="1004"/>
      <c r="K37" s="1004"/>
      <c r="L37" s="1004"/>
      <c r="M37" s="1004"/>
      <c r="N37" s="1004"/>
      <c r="O37" s="1004"/>
      <c r="P37" s="1004"/>
      <c r="Q37" s="1343" t="s">
        <v>1053</v>
      </c>
      <c r="R37" s="1343"/>
      <c r="S37" s="1343"/>
    </row>
    <row r="38" spans="1:19" ht="17.25" customHeight="1">
      <c r="A38" s="35"/>
      <c r="B38" s="18" t="s">
        <v>16</v>
      </c>
      <c r="C38" s="1408">
        <f>IF(①海外研修実施希望申込書!D7=①海外研修実施希望申込書!P1,⑤海外研修実施計画の概要!C31,#REF!)</f>
        <v>0</v>
      </c>
      <c r="D38" s="1408"/>
      <c r="E38" s="1408"/>
      <c r="F38" s="1409">
        <f>IF(①海外研修実施希望申込書!D7=①海外研修実施希望申込書!P1,⑤海外研修実施計画の概要!F31,#REF!)</f>
        <v>0</v>
      </c>
      <c r="G38" s="1409"/>
      <c r="H38" s="1409"/>
      <c r="I38" s="1409"/>
      <c r="J38" s="1409"/>
      <c r="K38" s="1409"/>
      <c r="L38" s="1409"/>
      <c r="M38" s="1409"/>
      <c r="N38" s="1409"/>
      <c r="O38" s="1409"/>
      <c r="P38" s="1409"/>
      <c r="Q38" s="1411">
        <f>IF(①海外研修実施希望申込書!D7=①海外研修実施希望申込書!P1,⑤海外研修実施計画の概要!Q31,#REF!)</f>
        <v>0</v>
      </c>
      <c r="R38" s="1411"/>
      <c r="S38" s="1411"/>
    </row>
    <row r="39" spans="1:19" ht="17.25" customHeight="1">
      <c r="A39" s="35"/>
      <c r="B39" s="21" t="s">
        <v>17</v>
      </c>
      <c r="C39" s="1408">
        <f>IF(①海外研修実施希望申込書!D7=①海外研修実施希望申込書!P1,⑤海外研修実施計画の概要!C32,#REF!)</f>
        <v>0</v>
      </c>
      <c r="D39" s="1408"/>
      <c r="E39" s="1408"/>
      <c r="F39" s="1409">
        <f>IF(①海外研修実施希望申込書!D7=①海外研修実施希望申込書!P1,⑤海外研修実施計画の概要!F32,#REF!)</f>
        <v>0</v>
      </c>
      <c r="G39" s="1409"/>
      <c r="H39" s="1409"/>
      <c r="I39" s="1409"/>
      <c r="J39" s="1409"/>
      <c r="K39" s="1409"/>
      <c r="L39" s="1409"/>
      <c r="M39" s="1409"/>
      <c r="N39" s="1409"/>
      <c r="O39" s="1409"/>
      <c r="P39" s="1409"/>
      <c r="Q39" s="1410">
        <f>IF(①海外研修実施希望申込書!D7=①海外研修実施希望申込書!P1,⑤海外研修実施計画の概要!Q32,#REF!)</f>
        <v>0</v>
      </c>
      <c r="R39" s="1410"/>
      <c r="S39" s="1410"/>
    </row>
    <row r="40" spans="1:19" ht="17.25" customHeight="1">
      <c r="A40" s="35"/>
      <c r="B40" s="21" t="s">
        <v>18</v>
      </c>
      <c r="C40" s="1408">
        <f>IF(①海外研修実施希望申込書!D7=①海外研修実施希望申込書!P1,⑤海外研修実施計画の概要!C33,#REF!)</f>
        <v>0</v>
      </c>
      <c r="D40" s="1408"/>
      <c r="E40" s="1408"/>
      <c r="F40" s="1409">
        <f>IF(①海外研修実施希望申込書!D7=①海外研修実施希望申込書!P1,⑤海外研修実施計画の概要!F33,#REF!)</f>
        <v>0</v>
      </c>
      <c r="G40" s="1409"/>
      <c r="H40" s="1409"/>
      <c r="I40" s="1409"/>
      <c r="J40" s="1409"/>
      <c r="K40" s="1409"/>
      <c r="L40" s="1409"/>
      <c r="M40" s="1409"/>
      <c r="N40" s="1409"/>
      <c r="O40" s="1409"/>
      <c r="P40" s="1409"/>
      <c r="Q40" s="1410">
        <f>IF(①海外研修実施希望申込書!D7=①海外研修実施希望申込書!P1,⑤海外研修実施計画の概要!Q33,#REF!)</f>
        <v>0</v>
      </c>
      <c r="R40" s="1410"/>
      <c r="S40" s="1410"/>
    </row>
    <row r="41" spans="1:19" ht="17.25" customHeight="1">
      <c r="A41" s="35"/>
      <c r="B41" s="21" t="s">
        <v>459</v>
      </c>
      <c r="C41" s="1408" t="e">
        <f>IF(①海外研修実施希望申込書!D8=①海外研修実施希望申込書!P2,⑤海外研修実施計画の概要!C34,#REF!)</f>
        <v>#REF!</v>
      </c>
      <c r="D41" s="1408"/>
      <c r="E41" s="1408"/>
      <c r="F41" s="1409" t="e">
        <f>IF(①海外研修実施希望申込書!D8=①海外研修実施希望申込書!P2,⑤海外研修実施計画の概要!F34,#REF!)</f>
        <v>#REF!</v>
      </c>
      <c r="G41" s="1409"/>
      <c r="H41" s="1409"/>
      <c r="I41" s="1409"/>
      <c r="J41" s="1409"/>
      <c r="K41" s="1409"/>
      <c r="L41" s="1409"/>
      <c r="M41" s="1409"/>
      <c r="N41" s="1409"/>
      <c r="O41" s="1409"/>
      <c r="P41" s="1409"/>
      <c r="Q41" s="1410" t="e">
        <f>IF(①海外研修実施希望申込書!D8=①海外研修実施希望申込書!P2,⑤海外研修実施計画の概要!Q34,#REF!)</f>
        <v>#REF!</v>
      </c>
      <c r="R41" s="1410"/>
      <c r="S41" s="1410"/>
    </row>
    <row r="42" spans="1:19" ht="17.25" customHeight="1">
      <c r="A42" s="36"/>
      <c r="B42" s="21" t="s">
        <v>1154</v>
      </c>
      <c r="C42" s="1408">
        <f>IF(①海外研修実施希望申込書!D9=①海外研修実施希望申込書!P3,⑤海外研修実施計画の概要!C35,#REF!)</f>
        <v>0</v>
      </c>
      <c r="D42" s="1408"/>
      <c r="E42" s="1408"/>
      <c r="F42" s="1409">
        <f>IF(①海外研修実施希望申込書!D9=①海外研修実施希望申込書!P3,⑤海外研修実施計画の概要!F35,#REF!)</f>
        <v>0</v>
      </c>
      <c r="G42" s="1409"/>
      <c r="H42" s="1409"/>
      <c r="I42" s="1409"/>
      <c r="J42" s="1409"/>
      <c r="K42" s="1409"/>
      <c r="L42" s="1409"/>
      <c r="M42" s="1409"/>
      <c r="N42" s="1409"/>
      <c r="O42" s="1409"/>
      <c r="P42" s="1409"/>
      <c r="Q42" s="1410">
        <f>IF(①海外研修実施希望申込書!D9=①海外研修実施希望申込書!P3,⑤海外研修実施計画の概要!Q35,#REF!)</f>
        <v>0</v>
      </c>
      <c r="R42" s="1410"/>
      <c r="S42" s="1410"/>
    </row>
    <row r="43" spans="1:19" ht="17.25" customHeight="1">
      <c r="A43" s="15" t="s">
        <v>58</v>
      </c>
      <c r="B43" s="1306" t="s">
        <v>619</v>
      </c>
      <c r="C43" s="1307"/>
      <c r="D43" s="1307"/>
      <c r="E43" s="1307"/>
      <c r="F43" s="1307"/>
      <c r="G43" s="1307"/>
      <c r="H43" s="1307"/>
      <c r="I43" s="1307"/>
      <c r="J43" s="1307"/>
      <c r="K43" s="1307"/>
      <c r="L43" s="1307"/>
      <c r="M43" s="1307"/>
      <c r="N43" s="1307"/>
      <c r="O43" s="1307"/>
      <c r="P43" s="1307"/>
      <c r="Q43" s="1307"/>
      <c r="R43" s="1307"/>
      <c r="S43" s="1307"/>
    </row>
    <row r="44" spans="1:19" ht="5.25" customHeight="1">
      <c r="A44" s="35"/>
      <c r="B44" s="1329"/>
      <c r="C44" s="1366"/>
      <c r="D44" s="1366"/>
      <c r="E44" s="1366"/>
      <c r="F44" s="1366"/>
      <c r="G44" s="1366"/>
      <c r="H44" s="1366"/>
      <c r="I44" s="1366"/>
      <c r="J44" s="1366"/>
      <c r="K44" s="1366"/>
      <c r="L44" s="1366"/>
      <c r="M44" s="1366"/>
      <c r="N44" s="1366"/>
      <c r="O44" s="1366"/>
      <c r="P44" s="1366"/>
      <c r="Q44" s="1366"/>
      <c r="R44" s="1366"/>
      <c r="S44" s="1366"/>
    </row>
    <row r="45" spans="1:19" ht="17.25" customHeight="1">
      <c r="A45" s="35"/>
      <c r="B45" s="1412">
        <f>IF(①海外研修実施希望申込書!D7=①海外研修実施希望申込書!P1,⑤海外研修実施計画の概要!B38,#REF!)</f>
        <v>0</v>
      </c>
      <c r="C45" s="1309"/>
      <c r="D45" s="1309"/>
      <c r="E45" s="1309"/>
      <c r="F45" s="1309"/>
      <c r="G45" s="1309"/>
      <c r="H45" s="1309"/>
      <c r="I45" s="1309"/>
      <c r="J45" s="1309"/>
      <c r="K45" s="1309"/>
      <c r="L45" s="1309"/>
      <c r="M45" s="1309"/>
      <c r="N45" s="1309"/>
      <c r="O45" s="1309"/>
      <c r="P45" s="1309"/>
      <c r="Q45" s="1309"/>
      <c r="R45" s="1309"/>
      <c r="S45" s="1309"/>
    </row>
    <row r="46" spans="1:19" ht="17.25" customHeight="1">
      <c r="A46" s="35"/>
      <c r="B46" s="1310"/>
      <c r="C46" s="1311"/>
      <c r="D46" s="1311"/>
      <c r="E46" s="1311"/>
      <c r="F46" s="1311"/>
      <c r="G46" s="1311"/>
      <c r="H46" s="1311"/>
      <c r="I46" s="1311"/>
      <c r="J46" s="1311"/>
      <c r="K46" s="1311"/>
      <c r="L46" s="1311"/>
      <c r="M46" s="1311"/>
      <c r="N46" s="1311"/>
      <c r="O46" s="1311"/>
      <c r="P46" s="1311"/>
      <c r="Q46" s="1311"/>
      <c r="R46" s="1311"/>
      <c r="S46" s="1311"/>
    </row>
    <row r="47" spans="1:19" ht="17.25" customHeight="1">
      <c r="A47" s="35"/>
      <c r="B47" s="1310"/>
      <c r="C47" s="1311"/>
      <c r="D47" s="1311"/>
      <c r="E47" s="1311"/>
      <c r="F47" s="1311"/>
      <c r="G47" s="1311"/>
      <c r="H47" s="1311"/>
      <c r="I47" s="1311"/>
      <c r="J47" s="1311"/>
      <c r="K47" s="1311"/>
      <c r="L47" s="1311"/>
      <c r="M47" s="1311"/>
      <c r="N47" s="1311"/>
      <c r="O47" s="1311"/>
      <c r="P47" s="1311"/>
      <c r="Q47" s="1311"/>
      <c r="R47" s="1311"/>
      <c r="S47" s="1311"/>
    </row>
    <row r="48" spans="1:19" ht="17.25" customHeight="1">
      <c r="A48" s="39"/>
      <c r="B48" s="1413"/>
      <c r="C48" s="1414"/>
      <c r="D48" s="1414"/>
      <c r="E48" s="1414"/>
      <c r="F48" s="1414"/>
      <c r="G48" s="1414"/>
      <c r="H48" s="1414"/>
      <c r="I48" s="1414"/>
      <c r="J48" s="1414"/>
      <c r="K48" s="1414"/>
      <c r="L48" s="1414"/>
      <c r="M48" s="1414"/>
      <c r="N48" s="1414"/>
      <c r="O48" s="1414"/>
      <c r="P48" s="1414"/>
      <c r="Q48" s="1414"/>
      <c r="R48" s="1414"/>
      <c r="S48" s="1414"/>
    </row>
    <row r="49" spans="1:19" ht="17.25" hidden="1" customHeight="1">
      <c r="A49" s="35"/>
      <c r="B49" s="1329" t="s">
        <v>341</v>
      </c>
      <c r="C49" s="1366"/>
      <c r="D49" s="1366"/>
      <c r="E49" s="1366"/>
      <c r="F49" s="1366"/>
      <c r="G49" s="1366"/>
      <c r="H49" s="1366"/>
      <c r="I49" s="1366"/>
      <c r="J49" s="1366"/>
      <c r="K49" s="1366"/>
      <c r="L49" s="1366"/>
      <c r="M49" s="1366"/>
      <c r="N49" s="1366"/>
      <c r="O49" s="1366"/>
      <c r="P49" s="1366"/>
      <c r="Q49" s="1366"/>
      <c r="R49" s="1366"/>
      <c r="S49" s="1366"/>
    </row>
    <row r="50" spans="1:19" ht="17.25" hidden="1" customHeight="1">
      <c r="A50" s="35"/>
      <c r="B50" s="1367"/>
      <c r="C50" s="1368"/>
      <c r="D50" s="1368"/>
      <c r="E50" s="1368"/>
      <c r="F50" s="1368"/>
      <c r="G50" s="1368"/>
      <c r="H50" s="1368"/>
      <c r="I50" s="1368"/>
      <c r="J50" s="1368"/>
      <c r="K50" s="1368"/>
      <c r="L50" s="1368"/>
      <c r="M50" s="1368"/>
      <c r="N50" s="1368"/>
      <c r="O50" s="1368"/>
      <c r="P50" s="1368"/>
      <c r="Q50" s="1368"/>
      <c r="R50" s="1368"/>
      <c r="S50" s="1368"/>
    </row>
    <row r="51" spans="1:19" ht="17.25" hidden="1" customHeight="1">
      <c r="A51" s="35"/>
      <c r="B51" s="1369"/>
      <c r="C51" s="1370"/>
      <c r="D51" s="1370"/>
      <c r="E51" s="1370"/>
      <c r="F51" s="1370"/>
      <c r="G51" s="1370"/>
      <c r="H51" s="1370"/>
      <c r="I51" s="1370"/>
      <c r="J51" s="1370"/>
      <c r="K51" s="1370"/>
      <c r="L51" s="1370"/>
      <c r="M51" s="1370"/>
      <c r="N51" s="1370"/>
      <c r="O51" s="1370"/>
      <c r="P51" s="1370"/>
      <c r="Q51" s="1370"/>
      <c r="R51" s="1370"/>
      <c r="S51" s="1370"/>
    </row>
    <row r="52" spans="1:19" ht="17.25" hidden="1" customHeight="1">
      <c r="A52" s="35"/>
      <c r="B52" s="1369"/>
      <c r="C52" s="1370"/>
      <c r="D52" s="1370"/>
      <c r="E52" s="1370"/>
      <c r="F52" s="1370"/>
      <c r="G52" s="1370"/>
      <c r="H52" s="1370"/>
      <c r="I52" s="1370"/>
      <c r="J52" s="1370"/>
      <c r="K52" s="1370"/>
      <c r="L52" s="1370"/>
      <c r="M52" s="1370"/>
      <c r="N52" s="1370"/>
      <c r="O52" s="1370"/>
      <c r="P52" s="1370"/>
      <c r="Q52" s="1370"/>
      <c r="R52" s="1370"/>
      <c r="S52" s="1370"/>
    </row>
    <row r="53" spans="1:19" ht="17.25" hidden="1" customHeight="1">
      <c r="A53" s="36"/>
      <c r="B53" s="1369"/>
      <c r="C53" s="1370"/>
      <c r="D53" s="1370"/>
      <c r="E53" s="1370"/>
      <c r="F53" s="1370"/>
      <c r="G53" s="1370"/>
      <c r="H53" s="1370"/>
      <c r="I53" s="1370"/>
      <c r="J53" s="1370"/>
      <c r="K53" s="1370"/>
      <c r="L53" s="1370"/>
      <c r="M53" s="1370"/>
      <c r="N53" s="1370"/>
      <c r="O53" s="1370"/>
      <c r="P53" s="1370"/>
      <c r="Q53" s="1370"/>
      <c r="R53" s="1370"/>
      <c r="S53" s="1370"/>
    </row>
    <row r="54" spans="1:19" ht="17.25" hidden="1" customHeight="1">
      <c r="A54" s="15" t="s">
        <v>62</v>
      </c>
      <c r="B54" s="1306" t="s">
        <v>664</v>
      </c>
      <c r="C54" s="1307"/>
      <c r="D54" s="1307"/>
      <c r="E54" s="1307"/>
      <c r="F54" s="1307"/>
      <c r="G54" s="1307"/>
      <c r="H54" s="1307"/>
      <c r="I54" s="1307"/>
      <c r="J54" s="1307"/>
      <c r="K54" s="1307"/>
      <c r="L54" s="1307"/>
      <c r="M54" s="1307"/>
      <c r="N54" s="1307"/>
      <c r="O54" s="1307"/>
      <c r="P54" s="1307"/>
      <c r="Q54" s="1307"/>
      <c r="R54" s="1307"/>
      <c r="S54" s="1307"/>
    </row>
    <row r="55" spans="1:19" ht="17.25" hidden="1" customHeight="1">
      <c r="A55" s="53"/>
      <c r="B55" s="91" t="s">
        <v>665</v>
      </c>
      <c r="C55" s="91"/>
      <c r="D55" s="1434"/>
      <c r="E55" s="1434"/>
      <c r="F55" s="1434"/>
      <c r="G55" s="1434"/>
      <c r="H55" s="1434"/>
      <c r="I55" s="1434"/>
      <c r="J55" s="1434"/>
      <c r="K55" s="1434"/>
      <c r="L55" s="1434"/>
      <c r="M55" s="1434"/>
      <c r="N55" s="1434"/>
      <c r="O55" s="1434"/>
      <c r="P55" s="1434"/>
      <c r="Q55" s="1434"/>
      <c r="R55" s="1434"/>
      <c r="S55" s="1435"/>
    </row>
    <row r="56" spans="1:19" ht="17.25" hidden="1" customHeight="1">
      <c r="A56" s="35"/>
      <c r="B56" s="4" t="str">
        <f>IF(①海外研修実施希望申込書!D58="公募","☑","□")</f>
        <v>□</v>
      </c>
      <c r="C56" s="1374" t="s">
        <v>152</v>
      </c>
      <c r="D56" s="1374"/>
      <c r="E56" s="1361" t="str">
        <f>IF(①海外研修実施希望申込書!D58="公募",①海外研修実施希望申込書!J27,"")</f>
        <v/>
      </c>
      <c r="F56" s="1361"/>
      <c r="G56" s="1361"/>
      <c r="H56" s="1361"/>
      <c r="S56" s="27"/>
    </row>
    <row r="57" spans="1:19" ht="17.25" hidden="1" customHeight="1">
      <c r="A57" s="35"/>
      <c r="C57" s="10" t="s">
        <v>16</v>
      </c>
      <c r="D57" s="3" t="s">
        <v>274</v>
      </c>
      <c r="F57" s="4" t="s">
        <v>151</v>
      </c>
      <c r="G57" s="1322" t="s">
        <v>28</v>
      </c>
      <c r="H57" s="1322"/>
      <c r="I57" s="1322"/>
      <c r="J57" s="1322"/>
      <c r="K57" s="1322"/>
      <c r="S57" s="27"/>
    </row>
    <row r="58" spans="1:19" ht="17.25" hidden="1" customHeight="1">
      <c r="A58" s="35"/>
      <c r="F58" s="4" t="s">
        <v>151</v>
      </c>
      <c r="G58" s="1322" t="s">
        <v>29</v>
      </c>
      <c r="H58" s="1322"/>
      <c r="I58" s="1322"/>
      <c r="J58" s="1322"/>
      <c r="K58" s="1322"/>
      <c r="L58" s="4" t="s">
        <v>184</v>
      </c>
      <c r="M58" s="1415"/>
      <c r="N58" s="1415"/>
      <c r="O58" s="1415"/>
      <c r="P58" s="1415"/>
      <c r="Q58" s="1415"/>
      <c r="R58" s="1415"/>
      <c r="S58" s="27" t="s">
        <v>185</v>
      </c>
    </row>
    <row r="59" spans="1:19" ht="17.25" hidden="1" customHeight="1">
      <c r="A59" s="35"/>
      <c r="F59" s="4" t="s">
        <v>151</v>
      </c>
      <c r="G59" s="1322" t="s">
        <v>155</v>
      </c>
      <c r="H59" s="1322"/>
      <c r="I59" s="1322"/>
      <c r="J59" s="1322"/>
      <c r="K59" s="1322"/>
      <c r="L59" s="4" t="s">
        <v>184</v>
      </c>
      <c r="M59" s="1415" t="s">
        <v>187</v>
      </c>
      <c r="N59" s="1415"/>
      <c r="O59" s="1415"/>
      <c r="P59" s="1415"/>
      <c r="Q59" s="1415"/>
      <c r="R59" s="1415"/>
      <c r="S59" s="27" t="s">
        <v>185</v>
      </c>
    </row>
    <row r="60" spans="1:19" ht="17.25" hidden="1" customHeight="1">
      <c r="A60" s="35"/>
      <c r="F60" s="4" t="s">
        <v>151</v>
      </c>
      <c r="G60" s="1322" t="s">
        <v>30</v>
      </c>
      <c r="H60" s="1322"/>
      <c r="I60" s="1322"/>
      <c r="J60" s="1322"/>
      <c r="K60" s="1322"/>
      <c r="L60" s="4" t="s">
        <v>184</v>
      </c>
      <c r="M60" s="1415"/>
      <c r="N60" s="1415"/>
      <c r="O60" s="1415"/>
      <c r="P60" s="1415"/>
      <c r="Q60" s="1415"/>
      <c r="R60" s="1415"/>
      <c r="S60" s="27" t="s">
        <v>185</v>
      </c>
    </row>
    <row r="61" spans="1:19" ht="17.25" hidden="1" customHeight="1">
      <c r="A61" s="35"/>
      <c r="C61" s="10" t="s">
        <v>17</v>
      </c>
      <c r="D61" s="3" t="s">
        <v>276</v>
      </c>
      <c r="F61" s="4" t="s">
        <v>151</v>
      </c>
      <c r="G61" s="1322" t="s">
        <v>31</v>
      </c>
      <c r="H61" s="1322"/>
      <c r="I61" s="1322"/>
      <c r="J61" s="1322"/>
      <c r="K61" s="1322"/>
      <c r="L61" s="4"/>
      <c r="M61" s="26"/>
      <c r="N61" s="26"/>
      <c r="O61" s="26"/>
      <c r="P61" s="26"/>
      <c r="Q61" s="26"/>
      <c r="R61" s="26"/>
      <c r="S61" s="27"/>
    </row>
    <row r="62" spans="1:19" ht="17.25" hidden="1" customHeight="1">
      <c r="A62" s="35"/>
      <c r="F62" s="4" t="s">
        <v>151</v>
      </c>
      <c r="G62" s="1322" t="s">
        <v>158</v>
      </c>
      <c r="H62" s="1322"/>
      <c r="I62" s="1322"/>
      <c r="J62" s="1322"/>
      <c r="K62" s="1322"/>
      <c r="L62" s="4"/>
      <c r="M62" s="26"/>
      <c r="N62" s="26"/>
      <c r="O62" s="26"/>
      <c r="P62" s="26"/>
      <c r="Q62" s="26"/>
      <c r="R62" s="26"/>
      <c r="S62" s="27"/>
    </row>
    <row r="63" spans="1:19" ht="17.25" hidden="1" customHeight="1">
      <c r="A63" s="35"/>
      <c r="F63" s="4" t="s">
        <v>151</v>
      </c>
      <c r="G63" s="1322" t="s">
        <v>159</v>
      </c>
      <c r="H63" s="1322"/>
      <c r="I63" s="1322"/>
      <c r="J63" s="1322"/>
      <c r="K63" s="1322"/>
      <c r="L63" s="4" t="s">
        <v>184</v>
      </c>
      <c r="M63" s="1415" t="s">
        <v>189</v>
      </c>
      <c r="N63" s="1415"/>
      <c r="O63" s="1415"/>
      <c r="P63" s="1415"/>
      <c r="Q63" s="1415"/>
      <c r="R63" s="1415"/>
      <c r="S63" s="27" t="s">
        <v>185</v>
      </c>
    </row>
    <row r="64" spans="1:19" ht="17.25" hidden="1" customHeight="1">
      <c r="A64" s="35"/>
      <c r="F64" s="4" t="s">
        <v>151</v>
      </c>
      <c r="G64" s="1322" t="s">
        <v>30</v>
      </c>
      <c r="H64" s="1322"/>
      <c r="I64" s="1322"/>
      <c r="J64" s="1322"/>
      <c r="K64" s="1322"/>
      <c r="L64" s="4" t="s">
        <v>184</v>
      </c>
      <c r="M64" s="1415"/>
      <c r="N64" s="1415"/>
      <c r="O64" s="1415"/>
      <c r="P64" s="1415"/>
      <c r="Q64" s="1415"/>
      <c r="R64" s="1415"/>
      <c r="S64" s="27" t="s">
        <v>185</v>
      </c>
    </row>
    <row r="65" spans="1:19" ht="17.25" hidden="1" customHeight="1">
      <c r="A65" s="35"/>
      <c r="B65" s="4" t="str">
        <f>IF(①海外研修実施希望申込書!D58="推薦","☑","□")</f>
        <v>□</v>
      </c>
      <c r="C65" s="1374" t="s">
        <v>160</v>
      </c>
      <c r="D65" s="1374"/>
      <c r="E65" s="1361" t="str">
        <f>IF(①海外研修実施希望申込書!D58="推薦",①海外研修実施希望申込書!J27,"")</f>
        <v/>
      </c>
      <c r="F65" s="1361"/>
      <c r="G65" s="1361"/>
      <c r="H65" s="1361"/>
      <c r="S65" s="27"/>
    </row>
    <row r="66" spans="1:19" ht="17.25" hidden="1" customHeight="1">
      <c r="A66" s="39"/>
      <c r="B66" s="40"/>
      <c r="C66" s="1375" t="s">
        <v>161</v>
      </c>
      <c r="D66" s="1375"/>
      <c r="E66" s="1375"/>
      <c r="F66" s="1375"/>
      <c r="G66" s="47" t="s">
        <v>184</v>
      </c>
      <c r="H66" s="1325"/>
      <c r="I66" s="1325"/>
      <c r="J66" s="1325"/>
      <c r="K66" s="1325"/>
      <c r="L66" s="1325"/>
      <c r="M66" s="1325"/>
      <c r="N66" s="1325"/>
      <c r="O66" s="1325"/>
      <c r="P66" s="1325"/>
      <c r="Q66" s="1325"/>
      <c r="R66" s="1325"/>
      <c r="S66" s="38" t="s">
        <v>185</v>
      </c>
    </row>
    <row r="67" spans="1:19" ht="17.25" hidden="1" customHeight="1">
      <c r="A67" s="109"/>
      <c r="B67" s="1376" t="s">
        <v>162</v>
      </c>
      <c r="C67" s="1376"/>
      <c r="D67" s="1376"/>
      <c r="E67" s="1376"/>
      <c r="F67" s="110" t="s">
        <v>88</v>
      </c>
      <c r="G67" s="108" t="s">
        <v>75</v>
      </c>
      <c r="H67" s="108"/>
      <c r="I67" s="108"/>
      <c r="J67" s="108"/>
      <c r="K67" s="108"/>
      <c r="L67" s="108"/>
      <c r="M67" s="108"/>
      <c r="N67" s="108"/>
      <c r="O67" s="108"/>
      <c r="P67" s="108"/>
      <c r="Q67" s="108"/>
      <c r="R67" s="108"/>
      <c r="S67" s="111"/>
    </row>
    <row r="68" spans="1:19" ht="17.25" hidden="1" customHeight="1">
      <c r="A68" s="15" t="s">
        <v>67</v>
      </c>
      <c r="B68" s="1306" t="s">
        <v>663</v>
      </c>
      <c r="C68" s="1307"/>
      <c r="D68" s="1307"/>
      <c r="E68" s="1307"/>
      <c r="F68" s="1307"/>
      <c r="G68" s="1307"/>
      <c r="H68" s="1307"/>
      <c r="I68" s="1307"/>
      <c r="J68" s="1307"/>
      <c r="K68" s="1307"/>
      <c r="L68" s="1307"/>
      <c r="M68" s="1307"/>
      <c r="N68" s="1307"/>
      <c r="O68" s="1307"/>
      <c r="P68" s="1307"/>
      <c r="Q68" s="1307"/>
      <c r="R68" s="1307"/>
      <c r="S68" s="1307"/>
    </row>
    <row r="69" spans="1:19" ht="17.25" hidden="1" customHeight="1">
      <c r="A69" s="35"/>
      <c r="B69" s="1308" t="str">
        <f>①海外研修実施希望申込書!B60</f>
        <v>各職場のリーダークラスを選出</v>
      </c>
      <c r="C69" s="1309"/>
      <c r="D69" s="1309"/>
      <c r="E69" s="1309"/>
      <c r="F69" s="1309"/>
      <c r="G69" s="1309"/>
      <c r="H69" s="1309"/>
      <c r="I69" s="1309"/>
      <c r="J69" s="1309"/>
      <c r="K69" s="1309"/>
      <c r="L69" s="1309"/>
      <c r="M69" s="1309"/>
      <c r="N69" s="1309"/>
      <c r="O69" s="1309"/>
      <c r="P69" s="1309"/>
      <c r="Q69" s="1309"/>
      <c r="R69" s="1309"/>
      <c r="S69" s="1309"/>
    </row>
    <row r="70" spans="1:19" ht="17.25" hidden="1" customHeight="1">
      <c r="A70" s="35"/>
      <c r="B70" s="1310"/>
      <c r="C70" s="1311"/>
      <c r="D70" s="1311"/>
      <c r="E70" s="1311"/>
      <c r="F70" s="1311"/>
      <c r="G70" s="1311"/>
      <c r="H70" s="1311"/>
      <c r="I70" s="1311"/>
      <c r="J70" s="1311"/>
      <c r="K70" s="1311"/>
      <c r="L70" s="1311"/>
      <c r="M70" s="1311"/>
      <c r="N70" s="1311"/>
      <c r="O70" s="1311"/>
      <c r="P70" s="1311"/>
      <c r="Q70" s="1311"/>
      <c r="R70" s="1311"/>
      <c r="S70" s="1311"/>
    </row>
    <row r="71" spans="1:19" ht="17.25" hidden="1" customHeight="1">
      <c r="A71" s="36"/>
      <c r="B71" s="1310"/>
      <c r="C71" s="1311"/>
      <c r="D71" s="1311"/>
      <c r="E71" s="1311"/>
      <c r="F71" s="1311"/>
      <c r="G71" s="1311"/>
      <c r="H71" s="1311"/>
      <c r="I71" s="1311"/>
      <c r="J71" s="1311"/>
      <c r="K71" s="1311"/>
      <c r="L71" s="1311"/>
      <c r="M71" s="1311"/>
      <c r="N71" s="1311"/>
      <c r="O71" s="1311"/>
      <c r="P71" s="1311"/>
      <c r="Q71" s="1311"/>
      <c r="R71" s="1311"/>
      <c r="S71" s="1311"/>
    </row>
    <row r="72" spans="1:19" ht="17.25" hidden="1" customHeight="1">
      <c r="A72" s="15" t="s">
        <v>62</v>
      </c>
      <c r="B72" s="1306" t="s">
        <v>666</v>
      </c>
      <c r="C72" s="1307"/>
      <c r="D72" s="1307"/>
      <c r="E72" s="1307"/>
      <c r="F72" s="1307"/>
      <c r="G72" s="1307"/>
      <c r="H72" s="1307"/>
      <c r="I72" s="1307"/>
      <c r="J72" s="1307"/>
      <c r="K72" s="1307"/>
      <c r="L72" s="1307"/>
      <c r="M72" s="1307"/>
      <c r="N72" s="1307"/>
      <c r="O72" s="1307"/>
      <c r="P72" s="1307"/>
      <c r="Q72" s="1307"/>
      <c r="R72" s="1307"/>
      <c r="S72" s="1307"/>
    </row>
    <row r="73" spans="1:19" ht="17.25" customHeight="1">
      <c r="A73" s="15" t="s">
        <v>62</v>
      </c>
      <c r="B73" s="239" t="s">
        <v>667</v>
      </c>
      <c r="C73" s="240"/>
      <c r="D73" s="240"/>
      <c r="E73" s="1429">
        <f>⑧海外研修実施予算概算!D48</f>
        <v>0</v>
      </c>
      <c r="F73" s="1430"/>
      <c r="G73" s="1430"/>
      <c r="H73" s="1430"/>
      <c r="I73" s="1431" t="s">
        <v>793</v>
      </c>
      <c r="J73" s="1431"/>
      <c r="K73" s="1431"/>
      <c r="L73" s="1431"/>
      <c r="M73" s="1431"/>
      <c r="N73" s="1431"/>
      <c r="O73" s="1431"/>
      <c r="P73" s="1431"/>
      <c r="Q73" s="1431"/>
      <c r="R73" s="1431"/>
      <c r="S73" s="1432"/>
    </row>
    <row r="74" spans="1:19" ht="17.25" customHeight="1">
      <c r="A74" s="15" t="s">
        <v>67</v>
      </c>
      <c r="B74" s="1312" t="s">
        <v>31</v>
      </c>
      <c r="C74" s="1312"/>
      <c r="D74" s="1312"/>
      <c r="E74" s="1312"/>
      <c r="F74" s="1312"/>
      <c r="G74" s="1312"/>
      <c r="H74" s="1312"/>
      <c r="I74" s="1312"/>
      <c r="J74" s="1312"/>
      <c r="K74" s="1312"/>
      <c r="L74" s="1312"/>
      <c r="M74" s="1312"/>
      <c r="N74" s="1312"/>
      <c r="O74" s="1312"/>
      <c r="P74" s="1312"/>
      <c r="Q74" s="1312"/>
      <c r="R74" s="1312"/>
      <c r="S74" s="1306"/>
    </row>
    <row r="75" spans="1:19" ht="17.25" customHeight="1">
      <c r="A75" s="35"/>
      <c r="B75" s="3" t="s">
        <v>69</v>
      </c>
      <c r="E75" s="131" t="str">
        <f>IF(①海外研修実施希望申込書!D7=①海外研修実施希望申込書!P1,⑤海外研修実施計画の概要!E65,#REF!)</f>
        <v>Kaigai Kenshu Inc.</v>
      </c>
      <c r="F75" s="171"/>
      <c r="G75" s="171"/>
      <c r="H75" s="171"/>
      <c r="I75" s="171"/>
      <c r="J75" s="171"/>
      <c r="K75" s="171"/>
      <c r="L75" s="171"/>
      <c r="M75" s="171"/>
      <c r="N75" s="171"/>
      <c r="O75" s="171"/>
      <c r="P75" s="171"/>
      <c r="Q75" s="171"/>
      <c r="R75" s="171"/>
      <c r="S75" s="172"/>
    </row>
    <row r="76" spans="1:19" ht="17.25" customHeight="1">
      <c r="A76" s="35"/>
      <c r="B76" s="3" t="s">
        <v>168</v>
      </c>
      <c r="E76" s="1341" cm="1">
        <f t="array" ref="E76">IF(①海外研修実施希望申込書!D7=①海外研修実施希望申込書!P1,⑤海外研修実施計画の概要!E66,#REF!)</f>
        <v>0</v>
      </c>
      <c r="F76" s="1313"/>
      <c r="G76" s="1313"/>
      <c r="H76" s="1313"/>
      <c r="I76" s="1313"/>
      <c r="J76" s="1313"/>
      <c r="K76" s="1313"/>
      <c r="L76" s="1313"/>
      <c r="M76" s="1313"/>
      <c r="N76" s="1313"/>
      <c r="O76" s="1313"/>
      <c r="P76" s="1313"/>
      <c r="Q76" s="1313"/>
      <c r="R76" s="1313"/>
      <c r="S76" s="1314"/>
    </row>
    <row r="77" spans="1:19" ht="17.25" hidden="1" customHeight="1">
      <c r="A77" s="35"/>
      <c r="B77" s="14" t="s">
        <v>420</v>
      </c>
      <c r="C77" s="14"/>
      <c r="D77" s="14"/>
      <c r="E77" s="1426" t="s">
        <v>423</v>
      </c>
      <c r="F77" s="1418"/>
      <c r="G77" s="1418"/>
      <c r="H77" s="1418"/>
      <c r="I77" s="1418"/>
      <c r="J77" s="1418"/>
      <c r="K77" s="1418"/>
      <c r="L77" s="1418"/>
      <c r="M77" s="1418"/>
      <c r="N77" s="1418"/>
      <c r="O77" s="1418"/>
      <c r="P77" s="1418"/>
      <c r="Q77" s="1418"/>
      <c r="R77" s="1418"/>
      <c r="S77" s="1427"/>
    </row>
    <row r="78" spans="1:19" ht="17.25" hidden="1" customHeight="1">
      <c r="A78" s="35"/>
      <c r="B78" s="14" t="s">
        <v>83</v>
      </c>
      <c r="C78" s="14"/>
      <c r="D78" s="14"/>
      <c r="E78" s="1428" t="s">
        <v>421</v>
      </c>
      <c r="F78" s="1418"/>
      <c r="G78" s="1418"/>
      <c r="H78" s="1418"/>
      <c r="I78" s="1418"/>
      <c r="J78" s="358"/>
      <c r="K78" s="171"/>
      <c r="L78" s="358"/>
      <c r="M78" s="171"/>
      <c r="N78" s="359"/>
      <c r="O78" s="359"/>
      <c r="P78" s="359"/>
      <c r="Q78" s="360"/>
      <c r="R78" s="358"/>
      <c r="S78" s="361"/>
    </row>
    <row r="79" spans="1:19" ht="17.25" hidden="1" customHeight="1">
      <c r="A79" s="35"/>
      <c r="B79" s="14" t="s">
        <v>85</v>
      </c>
      <c r="C79" s="14"/>
      <c r="D79" s="14"/>
      <c r="E79" s="1428" t="s">
        <v>301</v>
      </c>
      <c r="F79" s="1418"/>
      <c r="G79" s="1418"/>
      <c r="H79" s="1418"/>
      <c r="I79" s="1418"/>
      <c r="J79" s="358"/>
      <c r="K79" s="358"/>
      <c r="L79" s="358"/>
      <c r="M79" s="171"/>
      <c r="N79" s="359"/>
      <c r="O79" s="359"/>
      <c r="P79" s="359"/>
      <c r="Q79" s="360"/>
      <c r="R79" s="358"/>
      <c r="S79" s="361"/>
    </row>
    <row r="80" spans="1:19" ht="17.25" hidden="1" customHeight="1">
      <c r="A80" s="35"/>
      <c r="B80" s="3" t="s">
        <v>424</v>
      </c>
      <c r="E80" s="1348"/>
      <c r="F80" s="1418"/>
      <c r="G80" s="1418"/>
      <c r="H80" s="1418"/>
      <c r="I80" s="1418"/>
      <c r="J80" s="171"/>
      <c r="K80" s="171"/>
      <c r="L80" s="171"/>
      <c r="M80" s="171"/>
      <c r="N80" s="359"/>
      <c r="O80" s="359"/>
      <c r="P80" s="171"/>
      <c r="Q80" s="171"/>
      <c r="R80" s="359"/>
      <c r="S80" s="362"/>
    </row>
    <row r="81" spans="1:19" ht="17.25" hidden="1" customHeight="1">
      <c r="A81" s="35"/>
      <c r="B81" s="3" t="s">
        <v>429</v>
      </c>
      <c r="E81" s="1419"/>
      <c r="F81" s="1418"/>
      <c r="G81" s="1418"/>
      <c r="H81" s="1418"/>
      <c r="I81" s="1418"/>
      <c r="J81" s="171"/>
      <c r="K81" s="363"/>
      <c r="L81" s="171"/>
      <c r="M81" s="364"/>
      <c r="N81" s="171"/>
      <c r="O81" s="171"/>
      <c r="P81" s="171"/>
      <c r="Q81" s="171"/>
      <c r="R81" s="171"/>
      <c r="S81" s="172"/>
    </row>
    <row r="82" spans="1:19" ht="17.25" hidden="1" customHeight="1">
      <c r="A82" s="35"/>
      <c r="B82" s="3" t="s">
        <v>430</v>
      </c>
      <c r="E82" s="1419"/>
      <c r="F82" s="1418"/>
      <c r="G82" s="1418"/>
      <c r="H82" s="1418"/>
      <c r="I82" s="1418"/>
      <c r="J82" s="365"/>
      <c r="K82" s="363"/>
      <c r="L82" s="366"/>
      <c r="M82" s="364"/>
      <c r="N82" s="367"/>
      <c r="O82" s="368"/>
      <c r="P82" s="369"/>
      <c r="Q82" s="171"/>
      <c r="R82" s="370"/>
      <c r="S82" s="371"/>
    </row>
    <row r="83" spans="1:19" ht="17.25" customHeight="1">
      <c r="A83" s="35"/>
      <c r="B83" s="3" t="s">
        <v>425</v>
      </c>
      <c r="E83" s="1420">
        <f>IF(①海外研修実施希望申込書!D7=①海外研修実施希望申込書!P1,⑤海外研修実施計画の概要!E73,#REF!)</f>
        <v>0</v>
      </c>
      <c r="F83" s="1421"/>
      <c r="G83" s="1421"/>
      <c r="H83" s="171"/>
      <c r="I83" s="171"/>
      <c r="J83" s="365"/>
      <c r="K83" s="363"/>
      <c r="L83" s="366"/>
      <c r="M83" s="364"/>
      <c r="N83" s="367"/>
      <c r="O83" s="368"/>
      <c r="P83" s="369"/>
      <c r="Q83" s="171"/>
      <c r="R83" s="370"/>
      <c r="S83" s="371"/>
    </row>
    <row r="84" spans="1:19" ht="17.25" customHeight="1">
      <c r="A84" s="35"/>
      <c r="B84" s="81" t="s">
        <v>426</v>
      </c>
      <c r="E84" s="1422">
        <f>IF(①海外研修実施希望申込書!D7=①海外研修実施希望申込書!P1,⑤海外研修実施計画の概要!E74,#REF!)</f>
        <v>0</v>
      </c>
      <c r="F84" s="1423"/>
      <c r="G84" s="1381"/>
      <c r="H84" s="171"/>
      <c r="I84" s="171"/>
      <c r="J84" s="365"/>
      <c r="K84" s="363"/>
      <c r="L84" s="366"/>
      <c r="M84" s="364"/>
      <c r="N84" s="367"/>
      <c r="O84" s="368"/>
      <c r="P84" s="369"/>
      <c r="Q84" s="171"/>
      <c r="R84" s="370"/>
      <c r="S84" s="371"/>
    </row>
    <row r="85" spans="1:19" ht="17.25" customHeight="1">
      <c r="A85" s="35"/>
      <c r="B85" s="105" t="s">
        <v>427</v>
      </c>
      <c r="E85" s="1424">
        <f>IF(①海外研修実施希望申込書!D7=①海外研修実施希望申込書!P1,⑤海外研修実施計画の概要!E75,#REF!)</f>
        <v>0</v>
      </c>
      <c r="F85" s="1425"/>
      <c r="G85" s="1381"/>
      <c r="H85" s="171"/>
      <c r="I85" s="171"/>
      <c r="J85" s="365"/>
      <c r="K85" s="363"/>
      <c r="L85" s="366"/>
      <c r="M85" s="364"/>
      <c r="N85" s="372"/>
      <c r="O85" s="373"/>
      <c r="P85" s="369"/>
      <c r="Q85" s="171"/>
      <c r="R85" s="370"/>
      <c r="S85" s="371"/>
    </row>
    <row r="86" spans="1:19" ht="17.25" customHeight="1">
      <c r="A86" s="36"/>
      <c r="B86" s="1416" t="s">
        <v>428</v>
      </c>
      <c r="C86" s="1417"/>
      <c r="D86" s="1417"/>
      <c r="E86" s="516">
        <f>IF(①海外研修実施希望申込書!D7=①海外研修実施希望申込書!P1,⑤海外研修実施計画の概要!E76,#REF!)/100</f>
        <v>0</v>
      </c>
      <c r="F86" s="515"/>
      <c r="G86" s="515"/>
      <c r="H86" s="196"/>
      <c r="I86" s="196"/>
      <c r="J86" s="374"/>
      <c r="K86" s="375"/>
      <c r="L86" s="376"/>
      <c r="M86" s="377"/>
      <c r="N86" s="378"/>
      <c r="O86" s="379"/>
      <c r="P86" s="380"/>
      <c r="Q86" s="196"/>
      <c r="R86" s="381"/>
      <c r="S86" s="382"/>
    </row>
  </sheetData>
  <mergeCells count="110">
    <mergeCell ref="C41:E41"/>
    <mergeCell ref="F41:P41"/>
    <mergeCell ref="Q41:S41"/>
    <mergeCell ref="A1:H1"/>
    <mergeCell ref="A5:S5"/>
    <mergeCell ref="D55:S55"/>
    <mergeCell ref="B72:S72"/>
    <mergeCell ref="F22:S22"/>
    <mergeCell ref="B69:S71"/>
    <mergeCell ref="C65:D65"/>
    <mergeCell ref="E65:H65"/>
    <mergeCell ref="C66:F66"/>
    <mergeCell ref="H66:R66"/>
    <mergeCell ref="B67:E67"/>
    <mergeCell ref="B68:S68"/>
    <mergeCell ref="G61:K61"/>
    <mergeCell ref="G62:K62"/>
    <mergeCell ref="G63:K63"/>
    <mergeCell ref="M63:R63"/>
    <mergeCell ref="G64:K64"/>
    <mergeCell ref="M64:R64"/>
    <mergeCell ref="G58:K58"/>
    <mergeCell ref="M58:R58"/>
    <mergeCell ref="G59:K59"/>
    <mergeCell ref="M59:R59"/>
    <mergeCell ref="G60:K60"/>
    <mergeCell ref="M60:R60"/>
    <mergeCell ref="B86:D86"/>
    <mergeCell ref="E80:I80"/>
    <mergeCell ref="E81:I81"/>
    <mergeCell ref="E82:I82"/>
    <mergeCell ref="E83:G83"/>
    <mergeCell ref="E84:G84"/>
    <mergeCell ref="E85:G85"/>
    <mergeCell ref="B74:S74"/>
    <mergeCell ref="E76:S76"/>
    <mergeCell ref="E77:S77"/>
    <mergeCell ref="E78:I78"/>
    <mergeCell ref="E79:I79"/>
    <mergeCell ref="E73:H73"/>
    <mergeCell ref="I73:S73"/>
    <mergeCell ref="G57:K57"/>
    <mergeCell ref="C42:E42"/>
    <mergeCell ref="F42:P42"/>
    <mergeCell ref="Q42:S42"/>
    <mergeCell ref="B43:S43"/>
    <mergeCell ref="B44:S44"/>
    <mergeCell ref="B45:S48"/>
    <mergeCell ref="B49:S49"/>
    <mergeCell ref="B50:S53"/>
    <mergeCell ref="B54:S54"/>
    <mergeCell ref="C56:D56"/>
    <mergeCell ref="E56:H56"/>
    <mergeCell ref="C39:E39"/>
    <mergeCell ref="F39:P39"/>
    <mergeCell ref="Q39:S39"/>
    <mergeCell ref="C40:E40"/>
    <mergeCell ref="F40:P40"/>
    <mergeCell ref="Q40:S40"/>
    <mergeCell ref="C37:E37"/>
    <mergeCell ref="F37:P37"/>
    <mergeCell ref="Q37:S37"/>
    <mergeCell ref="C38:E38"/>
    <mergeCell ref="F38:P38"/>
    <mergeCell ref="Q38:S38"/>
    <mergeCell ref="B36:D36"/>
    <mergeCell ref="E36:H36"/>
    <mergeCell ref="J36:O36"/>
    <mergeCell ref="B20:S20"/>
    <mergeCell ref="B22:D22"/>
    <mergeCell ref="B23:S23"/>
    <mergeCell ref="B24:S27"/>
    <mergeCell ref="B28:S28"/>
    <mergeCell ref="B29:S32"/>
    <mergeCell ref="B33:S33"/>
    <mergeCell ref="B34:D34"/>
    <mergeCell ref="G34:H34"/>
    <mergeCell ref="I34:N34"/>
    <mergeCell ref="F21:G21"/>
    <mergeCell ref="H21:S21"/>
    <mergeCell ref="B19:E19"/>
    <mergeCell ref="G19:J19"/>
    <mergeCell ref="L19:N19"/>
    <mergeCell ref="B12:E12"/>
    <mergeCell ref="G12:S12"/>
    <mergeCell ref="G13:S13"/>
    <mergeCell ref="B14:E14"/>
    <mergeCell ref="F14:F15"/>
    <mergeCell ref="G14:S15"/>
    <mergeCell ref="A3:S3"/>
    <mergeCell ref="A7:E8"/>
    <mergeCell ref="R7:S7"/>
    <mergeCell ref="R8:S8"/>
    <mergeCell ref="F16:F17"/>
    <mergeCell ref="G16:S17"/>
    <mergeCell ref="B18:S18"/>
    <mergeCell ref="R9:S9"/>
    <mergeCell ref="F10:G10"/>
    <mergeCell ref="H10:S10"/>
    <mergeCell ref="F11:G11"/>
    <mergeCell ref="H11:S11"/>
    <mergeCell ref="F9:G9"/>
    <mergeCell ref="H9:I9"/>
    <mergeCell ref="J9:K9"/>
    <mergeCell ref="L9:O9"/>
    <mergeCell ref="P9:Q9"/>
    <mergeCell ref="A4:S4"/>
    <mergeCell ref="G8:P8"/>
    <mergeCell ref="G7:P7"/>
    <mergeCell ref="Q7:Q8"/>
  </mergeCells>
  <phoneticPr fontId="1"/>
  <dataValidations count="2">
    <dataValidation type="list" allowBlank="1" showInputMessage="1" showErrorMessage="1" sqref="V10:W11 Z9:AA9" xr:uid="{72F6D166-A5B9-4FE6-9358-ACA5A8EE3A07}">
      <formula1>"通常型, 第三国型"</formula1>
    </dataValidation>
    <dataValidation type="list" allowBlank="1" showInputMessage="1" showErrorMessage="1" errorTitle="入力エラー" error="プルダウンより選択してください。" sqref="B56 B65 F57:F64 F67" xr:uid="{09417F26-8493-4880-A42B-39B124D0CC28}">
      <formula1>"□,☑"</formula1>
    </dataValidation>
  </dataValidations>
  <printOptions horizontalCentered="1"/>
  <pageMargins left="0.51181102362204722" right="0.51181102362204722" top="0.74803149606299213" bottom="0.55118110236220474" header="0.31496062992125984" footer="0.31496062992125984"/>
  <pageSetup paperSize="9" scale="80" fitToHeight="2" orientation="portrait" blackAndWhite="1"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7FFC2-7E5C-43C4-BB23-33D7882E3272}">
  <sheetPr codeName="Sheet16">
    <tabColor theme="0" tint="-0.499984740745262"/>
  </sheetPr>
  <dimension ref="A1:M26"/>
  <sheetViews>
    <sheetView view="pageBreakPreview" zoomScale="115" zoomScaleNormal="85" zoomScaleSheetLayoutView="115" workbookViewId="0">
      <selection activeCell="L16" sqref="L16"/>
    </sheetView>
  </sheetViews>
  <sheetFormatPr defaultColWidth="8.7265625" defaultRowHeight="13"/>
  <cols>
    <col min="1" max="1" width="5.7265625" style="3" customWidth="1"/>
    <col min="2" max="2" width="8.7265625" style="3"/>
    <col min="3" max="3" width="11.6328125" style="3" customWidth="1"/>
    <col min="4" max="12" width="8.7265625" style="3"/>
    <col min="13" max="13" width="14.7265625" style="3" bestFit="1" customWidth="1"/>
    <col min="14" max="16384" width="8.7265625" style="3"/>
  </cols>
  <sheetData>
    <row r="1" spans="1:13" ht="18" customHeight="1">
      <c r="H1" s="1153" t="s">
        <v>1059</v>
      </c>
      <c r="I1" s="1153"/>
      <c r="J1" s="1153"/>
    </row>
    <row r="2" spans="1:13" ht="18" customHeight="1">
      <c r="H2" s="1442">
        <v>45809</v>
      </c>
      <c r="I2" s="1153"/>
      <c r="J2" s="1153"/>
    </row>
    <row r="3" spans="1:13" ht="16.149999999999999" customHeight="1">
      <c r="A3" s="3" t="str">
        <f>③海外研修実施申請書!E14</f>
        <v>株式会社AOTS</v>
      </c>
    </row>
    <row r="4" spans="1:13" ht="16.149999999999999" customHeight="1">
      <c r="A4" s="3" t="str">
        <f>③海外研修実施申請書!D19</f>
        <v>代表取締役</v>
      </c>
    </row>
    <row r="5" spans="1:13" ht="16.149999999999999" customHeight="1">
      <c r="A5" s="265" t="str">
        <f>③海外研修実施申請書!D20</f>
        <v>田中　太郎</v>
      </c>
    </row>
    <row r="7" spans="1:13" ht="20.149999999999999" customHeight="1">
      <c r="G7" s="1441" t="s">
        <v>684</v>
      </c>
      <c r="H7" s="1441"/>
      <c r="I7" s="1441"/>
      <c r="J7" s="1441"/>
    </row>
    <row r="8" spans="1:13" ht="20.149999999999999" customHeight="1">
      <c r="G8" s="10" t="s">
        <v>685</v>
      </c>
      <c r="H8" s="1441" t="s">
        <v>1060</v>
      </c>
      <c r="I8" s="1441"/>
      <c r="J8" s="1441"/>
      <c r="L8" s="716" t="s">
        <v>1151</v>
      </c>
    </row>
    <row r="10" spans="1:13" ht="13.5" thickBot="1"/>
    <row r="11" spans="1:13" ht="13.5" thickBot="1">
      <c r="L11" s="3" t="s">
        <v>1152</v>
      </c>
      <c r="M11" s="718">
        <v>45807</v>
      </c>
    </row>
    <row r="12" spans="1:13" ht="13.5" thickBot="1">
      <c r="L12" s="3" t="s">
        <v>1153</v>
      </c>
      <c r="M12" s="717">
        <v>10</v>
      </c>
    </row>
    <row r="13" spans="1:13" ht="37.5" customHeight="1">
      <c r="A13" s="1082" t="str">
        <f>①海外研修実施希望申込書!D7</f>
        <v>技術・人材協力を通じた新興国との共創推進事業（研修・専門家派遣・寄附講座開設事業）</v>
      </c>
      <c r="B13" s="1082"/>
      <c r="C13" s="1082"/>
      <c r="D13" s="1082"/>
      <c r="E13" s="1082"/>
      <c r="F13" s="1082"/>
      <c r="G13" s="1082"/>
      <c r="H13" s="1082"/>
      <c r="I13" s="1082"/>
      <c r="J13" s="1082"/>
    </row>
    <row r="14" spans="1:13" ht="23.15" customHeight="1">
      <c r="A14" s="1082" t="s">
        <v>686</v>
      </c>
      <c r="B14" s="1082"/>
      <c r="C14" s="1082"/>
      <c r="D14" s="1082"/>
      <c r="E14" s="1082"/>
      <c r="F14" s="1082"/>
      <c r="G14" s="1082"/>
      <c r="H14" s="1082"/>
      <c r="I14" s="1082"/>
      <c r="J14" s="1082"/>
    </row>
    <row r="16" spans="1:13" ht="154.5" customHeight="1">
      <c r="A16" s="1292" t="str">
        <f>"謹啓　時下ますますご盛栄のこととお慶び申し上げます。
平素は格別のご高配を賜り、厚く御礼申し上げます。
さて、貴社より申請がありました海外研修について、"&amp;TEXT(M11, "yyyy年m月d日")&amp;"に開催された"&amp;A13&amp;"第"&amp;M12&amp;"回審査委員会に諮りました。
その結果、当協会として実施が適当であると承認しましたのでお知らせ致します。
　　　　　　　　　　　　　　　　　　　　　　　　　　　　　　　　　　　　　　　　　　　　　　　　　　　　　　　　　　　　　　謹白"</f>
        <v>謹啓　時下ますますご盛栄のこととお慶び申し上げます。
平素は格別のご高配を賜り、厚く御礼申し上げます。
さて、貴社より申請がありました海外研修について、2025年5月30日に開催された技術・人材協力を通じた新興国との共創推進事業（研修・専門家派遣・寄附講座開設事業）第10回審査委員会に諮りました。
その結果、当協会として実施が適当であると承認しましたのでお知らせ致します。
　　　　　　　　　　　　　　　　　　　　　　　　　　　　　　　　　　　　　　　　　　　　　　　　　　　　　　　　　　　　　　謹白</v>
      </c>
      <c r="B16" s="1374"/>
      <c r="C16" s="1374"/>
      <c r="D16" s="1374"/>
      <c r="E16" s="1374"/>
      <c r="F16" s="1374"/>
      <c r="G16" s="1374"/>
      <c r="H16" s="1374"/>
      <c r="I16" s="1374"/>
      <c r="J16" s="1374"/>
    </row>
    <row r="18" spans="1:10" ht="23.15" customHeight="1">
      <c r="A18" s="1082" t="s">
        <v>105</v>
      </c>
      <c r="B18" s="1082"/>
      <c r="C18" s="1082"/>
      <c r="D18" s="1082"/>
      <c r="E18" s="1082"/>
      <c r="F18" s="1082"/>
      <c r="G18" s="1082"/>
      <c r="H18" s="1082"/>
      <c r="I18" s="1082"/>
      <c r="J18" s="1082"/>
    </row>
    <row r="19" spans="1:10" ht="23.15" customHeight="1">
      <c r="A19" s="10"/>
      <c r="B19" s="10"/>
      <c r="C19" s="10"/>
      <c r="D19" s="10"/>
      <c r="E19" s="10"/>
      <c r="F19" s="10"/>
      <c r="G19" s="10"/>
      <c r="H19" s="10"/>
      <c r="I19" s="10"/>
      <c r="J19" s="10"/>
    </row>
    <row r="20" spans="1:10" ht="29.15" customHeight="1">
      <c r="B20" s="1440" t="s">
        <v>687</v>
      </c>
      <c r="C20" s="1440"/>
      <c r="D20" s="1374" t="str">
        <f>IF(①海外研修実施希望申込書!D7=①海外研修実施希望申込書!P1,⑤海外研修実施計画の概要!G6,#REF!)</f>
        <v>インドネシア・ジャカルタ</v>
      </c>
      <c r="E20" s="1374"/>
      <c r="F20" s="1374"/>
      <c r="G20" s="1374"/>
      <c r="H20" s="1374"/>
      <c r="I20" s="1374"/>
      <c r="J20" s="1374"/>
    </row>
    <row r="21" spans="1:10" ht="29.15" customHeight="1">
      <c r="B21" s="1440" t="s">
        <v>688</v>
      </c>
      <c r="C21" s="1440"/>
      <c r="D21" s="1374" t="str">
        <f>IF(①海外研修実施希望申込書!D7=①海外研修実施希望申込書!P1,⑤海外研修実施計画の概要!G8,#REF!)</f>
        <v>現場リーダーのための生産管理研修</v>
      </c>
      <c r="E21" s="1374"/>
      <c r="F21" s="1374"/>
      <c r="G21" s="1374"/>
      <c r="H21" s="1374"/>
      <c r="I21" s="1374"/>
      <c r="J21" s="1374"/>
    </row>
    <row r="22" spans="1:10" ht="29.15" customHeight="1">
      <c r="B22" s="1440" t="s">
        <v>689</v>
      </c>
      <c r="C22" s="1440"/>
      <c r="D22" s="1438">
        <f>IF(①海外研修実施希望申込書!D7=①海外研修実施希望申込書!P1,⑤海外研修実施計画の概要!L13,#REF!)</f>
        <v>5</v>
      </c>
      <c r="E22" s="1438"/>
      <c r="F22" s="1438"/>
      <c r="G22" s="1438"/>
      <c r="H22" s="1438"/>
      <c r="I22" s="1438"/>
      <c r="J22" s="1438"/>
    </row>
    <row r="23" spans="1:10" ht="29.15" customHeight="1">
      <c r="B23" s="1440" t="s">
        <v>690</v>
      </c>
      <c r="C23" s="1440"/>
      <c r="D23" s="1439">
        <f>IF(①海外研修実施希望申込書!D7=①海外研修実施希望申込書!P1,⑤海外研修実施計画の概要!B15,#REF!)</f>
        <v>15</v>
      </c>
      <c r="E23" s="1439"/>
      <c r="F23" s="1439"/>
      <c r="G23" s="1439"/>
      <c r="H23" s="1439"/>
      <c r="I23" s="1439"/>
      <c r="J23" s="1439"/>
    </row>
    <row r="24" spans="1:10" ht="23.65" customHeight="1"/>
    <row r="26" spans="1:10">
      <c r="J26" s="4" t="s">
        <v>691</v>
      </c>
    </row>
  </sheetData>
  <mergeCells count="16">
    <mergeCell ref="H2:J2"/>
    <mergeCell ref="H1:J1"/>
    <mergeCell ref="G7:J7"/>
    <mergeCell ref="A13:J13"/>
    <mergeCell ref="A14:J14"/>
    <mergeCell ref="A16:J16"/>
    <mergeCell ref="A18:J18"/>
    <mergeCell ref="H8:J8"/>
    <mergeCell ref="D20:J20"/>
    <mergeCell ref="D21:J21"/>
    <mergeCell ref="D22:J22"/>
    <mergeCell ref="D23:J23"/>
    <mergeCell ref="B20:C20"/>
    <mergeCell ref="B21:C21"/>
    <mergeCell ref="B22:C22"/>
    <mergeCell ref="B23:C2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C62A0-846A-4D8D-82EB-00256F77D6FD}">
  <sheetPr codeName="Sheet17">
    <tabColor theme="0" tint="-0.499984740745262"/>
  </sheetPr>
  <dimension ref="A1:AX2"/>
  <sheetViews>
    <sheetView zoomScale="110" zoomScaleNormal="110" workbookViewId="0"/>
  </sheetViews>
  <sheetFormatPr defaultColWidth="12.6328125" defaultRowHeight="12"/>
  <cols>
    <col min="1" max="1" width="9.26953125" style="198" customWidth="1"/>
    <col min="2" max="2" width="51.90625" style="198" customWidth="1"/>
    <col min="3" max="5" width="9.26953125" style="198" customWidth="1"/>
    <col min="6" max="6" width="19.08984375" style="198" customWidth="1"/>
    <col min="7" max="7" width="8" style="198" bestFit="1" customWidth="1"/>
    <col min="8" max="8" width="6.36328125" style="198" bestFit="1" customWidth="1"/>
    <col min="9" max="9" width="17.08984375" style="198" bestFit="1" customWidth="1"/>
    <col min="10" max="10" width="4.7265625" style="198" bestFit="1" customWidth="1"/>
    <col min="11" max="13" width="12.6328125" style="198"/>
    <col min="14" max="14" width="4.7265625" style="198" bestFit="1" customWidth="1"/>
    <col min="15" max="15" width="26.453125" style="198" bestFit="1" customWidth="1"/>
    <col min="16" max="45" width="12.6328125" style="346"/>
    <col min="46" max="48" width="12.6328125" style="198"/>
    <col min="49" max="49" width="51.26953125" style="198" customWidth="1"/>
    <col min="50" max="50" width="50.7265625" style="198" customWidth="1"/>
    <col min="51" max="16384" width="12.6328125" style="198"/>
  </cols>
  <sheetData>
    <row r="1" spans="1:50" s="723" customFormat="1">
      <c r="A1" s="730" t="s">
        <v>828</v>
      </c>
      <c r="B1" s="730" t="s">
        <v>856</v>
      </c>
      <c r="C1" s="730" t="s">
        <v>858</v>
      </c>
      <c r="D1" s="730" t="s">
        <v>882</v>
      </c>
      <c r="E1" s="730" t="s">
        <v>19</v>
      </c>
      <c r="F1" s="730" t="s">
        <v>829</v>
      </c>
      <c r="G1" s="730" t="s">
        <v>864</v>
      </c>
      <c r="H1" s="730" t="s">
        <v>874</v>
      </c>
      <c r="I1" s="730" t="s">
        <v>830</v>
      </c>
      <c r="J1" s="730" t="s">
        <v>860</v>
      </c>
      <c r="K1" s="730" t="s">
        <v>861</v>
      </c>
      <c r="L1" s="730" t="s">
        <v>831</v>
      </c>
      <c r="M1" s="730" t="s">
        <v>832</v>
      </c>
      <c r="N1" s="730" t="s">
        <v>833</v>
      </c>
      <c r="O1" s="730" t="s">
        <v>834</v>
      </c>
      <c r="P1" s="347" t="s">
        <v>835</v>
      </c>
      <c r="Q1" s="347" t="s">
        <v>863</v>
      </c>
      <c r="R1" s="347" t="s">
        <v>836</v>
      </c>
      <c r="S1" s="347" t="s">
        <v>837</v>
      </c>
      <c r="T1" s="347" t="s">
        <v>514</v>
      </c>
      <c r="U1" s="347" t="s">
        <v>516</v>
      </c>
      <c r="V1" s="347" t="s">
        <v>518</v>
      </c>
      <c r="W1" s="347" t="s">
        <v>838</v>
      </c>
      <c r="X1" s="347" t="s">
        <v>839</v>
      </c>
      <c r="Y1" s="347" t="s">
        <v>840</v>
      </c>
      <c r="Z1" s="347" t="s">
        <v>841</v>
      </c>
      <c r="AA1" s="347" t="s">
        <v>1156</v>
      </c>
      <c r="AB1" s="347" t="s">
        <v>522</v>
      </c>
      <c r="AC1" s="347" t="s">
        <v>842</v>
      </c>
      <c r="AD1" s="347" t="s">
        <v>843</v>
      </c>
      <c r="AE1" s="347" t="s">
        <v>844</v>
      </c>
      <c r="AF1" s="347" t="s">
        <v>845</v>
      </c>
      <c r="AG1" s="347" t="s">
        <v>846</v>
      </c>
      <c r="AH1" s="347" t="s">
        <v>847</v>
      </c>
      <c r="AI1" s="347" t="s">
        <v>577</v>
      </c>
      <c r="AJ1" s="347" t="s">
        <v>1127</v>
      </c>
      <c r="AK1" s="347" t="s">
        <v>848</v>
      </c>
      <c r="AL1" s="347" t="s">
        <v>615</v>
      </c>
      <c r="AM1" s="347" t="s">
        <v>576</v>
      </c>
      <c r="AN1" s="347" t="s">
        <v>524</v>
      </c>
      <c r="AO1" s="347" t="s">
        <v>849</v>
      </c>
      <c r="AP1" s="347" t="s">
        <v>850</v>
      </c>
      <c r="AQ1" s="347" t="s">
        <v>851</v>
      </c>
      <c r="AR1" s="347" t="s">
        <v>852</v>
      </c>
      <c r="AS1" s="347" t="s">
        <v>853</v>
      </c>
      <c r="AT1" s="347" t="s">
        <v>875</v>
      </c>
      <c r="AU1" s="731" t="s">
        <v>1015</v>
      </c>
      <c r="AV1" s="731" t="s">
        <v>1145</v>
      </c>
      <c r="AW1" s="732" t="s">
        <v>1157</v>
      </c>
      <c r="AX1" s="732" t="s">
        <v>1158</v>
      </c>
    </row>
    <row r="2" spans="1:50" s="523" customFormat="1" ht="62.25" customHeight="1">
      <c r="A2" s="518" t="s">
        <v>854</v>
      </c>
      <c r="B2" s="518" t="str">
        <f>①海外研修実施希望申込書!D7</f>
        <v>技術・人材協力を通じた新興国との共創推進事業（研修・専門家派遣・寄附講座開設事業）</v>
      </c>
      <c r="C2" s="518">
        <f>①海外研修実施希望申込書!D8</f>
        <v>0</v>
      </c>
      <c r="D2" s="518">
        <f>①海外研修実施希望申込書!J7</f>
        <v>0</v>
      </c>
      <c r="E2" s="518">
        <f>①海外研修実施希望申込書!K7</f>
        <v>0</v>
      </c>
      <c r="F2" s="518" t="str">
        <f>③海外研修実施申請書!E14</f>
        <v>株式会社AOTS</v>
      </c>
      <c r="G2" s="518">
        <f>①海外研修実施希望申込書!K8</f>
        <v>0</v>
      </c>
      <c r="H2" s="519">
        <f>⑰海外研修完了報告及び精算払請求書!D43</f>
        <v>0.66666666666666663</v>
      </c>
      <c r="I2" s="518" t="str">
        <f>IF(①海外研修実施希望申込書!D7=①海外研修実施希望申込書!P1,⑤海外研修実施計画の概要!G6,#REF!)</f>
        <v>インドネシア・ジャカルタ</v>
      </c>
      <c r="J2" s="518">
        <f>IF(①海外研修実施希望申込書!D7=①海外研修実施希望申込書!P1,⑤海外研修実施計画の概要!B15,#REF!)</f>
        <v>15</v>
      </c>
      <c r="K2" s="518">
        <f>IF(①海外研修実施希望申込書!D7=①海外研修実施希望申込書!P1,⑤海外研修実施計画の概要!F15,#REF!)</f>
        <v>0</v>
      </c>
      <c r="L2" s="520">
        <f>IF(①海外研修実施希望申込書!D7=①海外研修実施希望申込書!P1,⑤海外研修実施計画の概要!B13,#REF!)</f>
        <v>46204</v>
      </c>
      <c r="M2" s="520">
        <f>IF(①海外研修実施希望申込書!D7=①海外研修実施希望申込書!P1,⑤海外研修実施計画の概要!G13,#REF!)</f>
        <v>46208</v>
      </c>
      <c r="N2" s="518">
        <f>IF(①海外研修実施希望申込書!D7=①海外研修実施希望申込書!P1,⑤海外研修実施計画の概要!L13,#REF!)</f>
        <v>5</v>
      </c>
      <c r="O2" s="518" t="str">
        <f>IF(①海外研修実施希望申込書!D7=①海外研修実施希望申込書!P1,⑤海外研修実施計画の概要!G8,#REF!)</f>
        <v>現場リーダーのための生産管理研修</v>
      </c>
      <c r="P2" s="521">
        <f>⑧海外研修実施予算概算!D48</f>
        <v>0</v>
      </c>
      <c r="Q2" s="521">
        <f>ROUND(P2*H2,0)</f>
        <v>0</v>
      </c>
      <c r="R2" s="521">
        <f>P2-Q2</f>
        <v>0</v>
      </c>
      <c r="S2" s="521">
        <f>ROUNDDOWN(P2*0.1,0)</f>
        <v>0</v>
      </c>
      <c r="T2" s="521">
        <f>⑧海外研修実施予算概算!D5</f>
        <v>0</v>
      </c>
      <c r="U2" s="521">
        <f>⑧海外研修実施予算概算!D6</f>
        <v>0</v>
      </c>
      <c r="V2" s="521">
        <f>⑧海外研修実施予算概算!D7</f>
        <v>0</v>
      </c>
      <c r="W2" s="521"/>
      <c r="X2" s="521">
        <f>⑧海外研修実施予算概算!D17</f>
        <v>0</v>
      </c>
      <c r="Y2" s="521">
        <f>⑧海外研修実施予算概算!D18</f>
        <v>0</v>
      </c>
      <c r="Z2" s="521">
        <f>⑧海外研修実施予算概算!D19</f>
        <v>0</v>
      </c>
      <c r="AA2" s="521">
        <f>⑧海外研修実施予算概算!D20</f>
        <v>0</v>
      </c>
      <c r="AB2" s="521">
        <f>⑧海外研修実施予算概算!D22</f>
        <v>0</v>
      </c>
      <c r="AC2" s="521">
        <f>⑧海外研修実施予算概算!D23</f>
        <v>0</v>
      </c>
      <c r="AD2" s="521">
        <f>⑧海外研修実施予算概算!D24</f>
        <v>0</v>
      </c>
      <c r="AE2" s="521">
        <f>⑧海外研修実施予算概算!D25</f>
        <v>0</v>
      </c>
      <c r="AF2" s="521">
        <f>⑧海外研修実施予算概算!D26</f>
        <v>0</v>
      </c>
      <c r="AG2" s="521">
        <f>⑧海外研修実施予算概算!D28</f>
        <v>0</v>
      </c>
      <c r="AH2" s="521">
        <f>⑧海外研修実施予算概算!D29</f>
        <v>0</v>
      </c>
      <c r="AI2" s="521">
        <f>⑧海外研修実施予算概算!D31</f>
        <v>0</v>
      </c>
      <c r="AJ2" s="521">
        <f>⑧海外研修実施予算概算!D32</f>
        <v>0</v>
      </c>
      <c r="AK2" s="521">
        <f>⑧海外研修実施予算概算!D34</f>
        <v>0</v>
      </c>
      <c r="AL2" s="521">
        <f>⑧海外研修実施予算概算!D35</f>
        <v>0</v>
      </c>
      <c r="AM2" s="521">
        <f>⑧海外研修実施予算概算!D35</f>
        <v>0</v>
      </c>
      <c r="AN2" s="521">
        <f>⑧海外研修実施予算概算!D41</f>
        <v>0</v>
      </c>
      <c r="AO2" s="521">
        <f>⑧海外研修実施予算概算!D43</f>
        <v>0</v>
      </c>
      <c r="AP2" s="521">
        <f>⑧海外研修実施予算概算!D44</f>
        <v>0</v>
      </c>
      <c r="AQ2" s="521">
        <f>⑧海外研修実施予算概算!D45</f>
        <v>0</v>
      </c>
      <c r="AR2" s="521">
        <f>⑧海外研修実施予算概算!D46</f>
        <v>0</v>
      </c>
      <c r="AS2" s="521">
        <f>⑧海外研修実施予算概算!D47</f>
        <v>0</v>
      </c>
      <c r="AT2" s="521"/>
      <c r="AU2" s="733">
        <f>【非表示】審査結果通知書!M11</f>
        <v>45807</v>
      </c>
      <c r="AV2" s="522">
        <f>【非表示】審査会用!F21</f>
        <v>15</v>
      </c>
      <c r="AW2" s="734" t="str">
        <f>①海外研修実施希望申込書!B46</f>
        <v>納期遅れ、品質不良などの製造工程における課題の原因の一つに、各職場における計画的な生産に対する意識の低さが挙げられている。そこで、現場リーダーに対して生産管理の必要性を理解してさせ、生産計画作成における基本的な考え方を習得させる。</v>
      </c>
      <c r="AX2" s="348">
        <f>IF(①海外研修実施希望申込書!D7=①海外研修実施希望申込書!P1,⑤海外研修実施計画の概要!B38,#REF!)</f>
        <v>0</v>
      </c>
    </row>
  </sheetData>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47C8-85B5-4184-9439-AB1C5D97452C}">
  <sheetPr codeName="Sheet18">
    <tabColor theme="0" tint="-0.499984740745262"/>
    <pageSetUpPr fitToPage="1"/>
  </sheetPr>
  <dimension ref="A1:M7"/>
  <sheetViews>
    <sheetView view="pageBreakPreview" zoomScaleNormal="85" zoomScaleSheetLayoutView="100" workbookViewId="0">
      <selection activeCell="A2" sqref="A2:A5"/>
    </sheetView>
  </sheetViews>
  <sheetFormatPr defaultColWidth="9" defaultRowHeight="13"/>
  <cols>
    <col min="1" max="1" width="6.08984375" style="441" customWidth="1"/>
    <col min="2" max="2" width="8.90625" style="441" customWidth="1"/>
    <col min="3" max="3" width="16.08984375" style="441" customWidth="1"/>
    <col min="4" max="4" width="9.6328125" style="441" customWidth="1"/>
    <col min="5" max="5" width="12.08984375" style="441" customWidth="1"/>
    <col min="6" max="6" width="7.453125" style="441" bestFit="1" customWidth="1"/>
    <col min="7" max="7" width="12.36328125" style="441" customWidth="1"/>
    <col min="8" max="8" width="17" style="441" customWidth="1"/>
    <col min="9" max="9" width="6.453125" style="441" customWidth="1"/>
    <col min="10" max="10" width="11.36328125" style="442" customWidth="1"/>
    <col min="11" max="11" width="19.90625" style="442" customWidth="1"/>
    <col min="12" max="12" width="76.08984375" style="442" customWidth="1"/>
    <col min="13" max="13" width="17" style="442" customWidth="1"/>
    <col min="14" max="14" width="10.08984375" style="441" customWidth="1"/>
    <col min="15" max="16384" width="9" style="441"/>
  </cols>
  <sheetData>
    <row r="1" spans="1:13" ht="29.25" customHeight="1">
      <c r="M1" s="443" t="s">
        <v>979</v>
      </c>
    </row>
    <row r="2" spans="1:13" ht="13.5" customHeight="1">
      <c r="A2" s="1444" t="s">
        <v>980</v>
      </c>
      <c r="B2" s="1444" t="s">
        <v>981</v>
      </c>
      <c r="C2" s="1445" t="s">
        <v>982</v>
      </c>
      <c r="D2" s="1445" t="s">
        <v>864</v>
      </c>
      <c r="E2" s="1443" t="s">
        <v>983</v>
      </c>
      <c r="F2" s="1444" t="s">
        <v>984</v>
      </c>
      <c r="G2" s="1443" t="s">
        <v>985</v>
      </c>
      <c r="H2" s="1443" t="s">
        <v>986</v>
      </c>
      <c r="I2" s="1443" t="s">
        <v>987</v>
      </c>
      <c r="J2" s="1443" t="s">
        <v>988</v>
      </c>
      <c r="K2" s="1443" t="s">
        <v>989</v>
      </c>
      <c r="L2" s="1443" t="s">
        <v>990</v>
      </c>
      <c r="M2" s="1443" t="s">
        <v>30</v>
      </c>
    </row>
    <row r="3" spans="1:13" ht="13.5" customHeight="1">
      <c r="A3" s="1444"/>
      <c r="B3" s="1444"/>
      <c r="C3" s="1445"/>
      <c r="D3" s="1443"/>
      <c r="E3" s="1443"/>
      <c r="F3" s="1444"/>
      <c r="G3" s="1443"/>
      <c r="H3" s="1443"/>
      <c r="I3" s="1443"/>
      <c r="J3" s="1443"/>
      <c r="K3" s="1443"/>
      <c r="L3" s="1443"/>
      <c r="M3" s="1444"/>
    </row>
    <row r="4" spans="1:13" ht="13.5" customHeight="1">
      <c r="A4" s="1444"/>
      <c r="B4" s="1444"/>
      <c r="C4" s="1445"/>
      <c r="D4" s="1443"/>
      <c r="E4" s="1443"/>
      <c r="F4" s="1444"/>
      <c r="G4" s="1443"/>
      <c r="H4" s="1443"/>
      <c r="I4" s="1443"/>
      <c r="J4" s="1443"/>
      <c r="K4" s="1443"/>
      <c r="L4" s="1443"/>
      <c r="M4" s="1444"/>
    </row>
    <row r="5" spans="1:13" ht="14.25" customHeight="1">
      <c r="A5" s="1444"/>
      <c r="B5" s="1444"/>
      <c r="C5" s="1445"/>
      <c r="D5" s="1443"/>
      <c r="E5" s="1443"/>
      <c r="F5" s="1444"/>
      <c r="G5" s="1443"/>
      <c r="H5" s="1443"/>
      <c r="I5" s="1443"/>
      <c r="J5" s="1443"/>
      <c r="K5" s="1443"/>
      <c r="L5" s="1443"/>
      <c r="M5" s="1444"/>
    </row>
    <row r="6" spans="1:13" ht="144.65" customHeight="1">
      <c r="A6" s="761">
        <v>1</v>
      </c>
      <c r="B6" s="761">
        <f>①海外研修実施希望申込書!J7</f>
        <v>0</v>
      </c>
      <c r="C6" s="444" t="str">
        <f>①海外研修実施希望申込書!F11</f>
        <v>株式会社AOTS</v>
      </c>
      <c r="D6" s="762">
        <f>①海外研修実施希望申込書!K8</f>
        <v>0</v>
      </c>
      <c r="E6" s="761">
        <f>③海外研修実施申請書!C35</f>
        <v>0</v>
      </c>
      <c r="F6" s="761" t="str">
        <f>①海外研修実施希望申込書!J28</f>
        <v>インドネシア</v>
      </c>
      <c r="G6" s="761" t="str">
        <f>①海外研修実施希望申込書!E27</f>
        <v>インドネシア・ジャカルタ</v>
      </c>
      <c r="H6" s="761" t="str">
        <f>①海外研修実施希望申込書!D68&amp;" ("&amp;①海外研修実施希望申込書!D69&amp;")"</f>
        <v>Kaigai Kenshu Inc. (例）子会社、取引先、販売代理店等)</v>
      </c>
      <c r="I6" s="761">
        <f>①海外研修実施希望申込書!J27</f>
        <v>15</v>
      </c>
      <c r="J6" s="762" t="str">
        <f>'【非表示】データ（集計用）'!L2&amp;"～"&amp;'【非表示】データ（集計用）'!M2&amp;"("&amp;'【非表示】データ（集計用）'!N3&amp;" 日間)"</f>
        <v>46204～46208( 日間)</v>
      </c>
      <c r="K6" s="762" t="str">
        <f>①海外研修実施希望申込書!C33</f>
        <v>現場リーダーのための生産管理研修</v>
      </c>
      <c r="L6" s="763" t="str">
        <f>IF(①海外研修実施希望申込書!D7=①海外研修実施希望申込書!P1,⑤海外研修実施計画の概要!B17,#REF!)</f>
        <v>納期遅れ、品質不良などの製造工程における課題の原因の一つに、各職場における計画的な生産に対する意識の低さが挙げられている。そこで、現場リーダーに対して生産管理の必要性を理解してさせ、生産計画作成における基本的な考え方を習得させる。</v>
      </c>
      <c r="M6" s="764"/>
    </row>
    <row r="7" spans="1:13" ht="70.900000000000006" customHeight="1"/>
  </sheetData>
  <mergeCells count="13">
    <mergeCell ref="F2:F5"/>
    <mergeCell ref="A2:A5"/>
    <mergeCell ref="B2:B5"/>
    <mergeCell ref="C2:C5"/>
    <mergeCell ref="D2:D5"/>
    <mergeCell ref="E2:E5"/>
    <mergeCell ref="M2:M5"/>
    <mergeCell ref="G2:G5"/>
    <mergeCell ref="H2:H5"/>
    <mergeCell ref="I2:I5"/>
    <mergeCell ref="J2:J5"/>
    <mergeCell ref="K2:K5"/>
    <mergeCell ref="L2:L5"/>
  </mergeCells>
  <phoneticPr fontId="1"/>
  <printOptions horizontalCentered="1"/>
  <pageMargins left="0.23622047244094491" right="0.23622047244094491" top="0.55118110236220474" bottom="0.55118110236220474" header="0.31496062992125984" footer="0.31496062992125984"/>
  <pageSetup paperSize="9" scale="65" fitToHeight="0" orientation="landscape" r:id="rId1"/>
  <headerFoot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BDA43-A649-4B46-BB8D-7138B7A165FD}">
  <sheetPr codeName="Sheet49">
    <tabColor theme="0" tint="-0.499984740745262"/>
    <pageSetUpPr fitToPage="1"/>
  </sheetPr>
  <dimension ref="A1:O20"/>
  <sheetViews>
    <sheetView zoomScale="110" zoomScaleNormal="110" workbookViewId="0">
      <selection activeCell="I19" sqref="I19"/>
    </sheetView>
  </sheetViews>
  <sheetFormatPr defaultColWidth="12.6328125" defaultRowHeight="18" customHeight="1"/>
  <cols>
    <col min="1" max="1" width="2.7265625" style="742" customWidth="1"/>
    <col min="2" max="2" width="20.6328125" style="742" customWidth="1"/>
    <col min="3" max="5" width="15.6328125" style="742" customWidth="1"/>
    <col min="6" max="6" width="15.6328125" style="743" customWidth="1"/>
    <col min="7" max="10" width="15.6328125" style="742" customWidth="1"/>
    <col min="11" max="14" width="12.6328125" style="743"/>
    <col min="15" max="17" width="12.6328125" style="742"/>
    <col min="18" max="18" width="51.26953125" style="742" customWidth="1"/>
    <col min="19" max="19" width="50.7265625" style="742" customWidth="1"/>
    <col min="20" max="16384" width="12.6328125" style="742"/>
  </cols>
  <sheetData>
    <row r="1" spans="1:15" ht="18" customHeight="1">
      <c r="B1" s="1446" t="s">
        <v>1166</v>
      </c>
      <c r="C1" s="1447"/>
      <c r="D1" s="1447"/>
      <c r="E1" s="1447"/>
      <c r="F1" s="1447"/>
      <c r="G1" s="1447"/>
      <c r="H1" s="1447"/>
      <c r="I1" s="1447"/>
      <c r="J1" s="1448"/>
      <c r="O1" s="743"/>
    </row>
    <row r="2" spans="1:15" ht="18" customHeight="1">
      <c r="B2" s="757" t="s">
        <v>1183</v>
      </c>
      <c r="C2" s="758" t="s">
        <v>1178</v>
      </c>
      <c r="D2" s="759" t="s">
        <v>1181</v>
      </c>
      <c r="E2" s="759" t="s">
        <v>1182</v>
      </c>
      <c r="F2" s="759" t="s">
        <v>113</v>
      </c>
      <c r="G2" s="759" t="s">
        <v>1160</v>
      </c>
      <c r="H2" s="759" t="s">
        <v>1185</v>
      </c>
      <c r="I2" s="767" t="s">
        <v>1161</v>
      </c>
      <c r="J2" s="760" t="s">
        <v>1208</v>
      </c>
    </row>
    <row r="3" spans="1:15" ht="18" customHeight="1">
      <c r="A3" s="742">
        <v>1</v>
      </c>
      <c r="B3" s="748">
        <f>'⑫出張業務日程表、緊急連絡先（1人目）'!D28</f>
        <v>0</v>
      </c>
      <c r="C3" s="749">
        <f>'⑫出張業務日程表、緊急連絡先（1人目）'!D29</f>
        <v>0</v>
      </c>
      <c r="D3" s="755" t="str">
        <f>'⑫出張業務日程表、緊急連絡先（1人目）'!D32</f>
        <v xml:space="preserve">    /  /</v>
      </c>
      <c r="E3" s="755" t="str">
        <f>'⑫出張業務日程表、緊急連絡先（1人目）'!F32</f>
        <v xml:space="preserve">    /  /</v>
      </c>
      <c r="F3" s="749">
        <f>'⑫出張業務日程表、緊急連絡先（1人目）'!D30</f>
        <v>0</v>
      </c>
      <c r="G3" s="749">
        <f>'⑫出張業務日程表、緊急連絡先（1人目）'!D31</f>
        <v>0</v>
      </c>
      <c r="H3" s="749">
        <f>'⑫出張業務日程表、緊急連絡先（1人目）'!D33</f>
        <v>0</v>
      </c>
      <c r="I3" s="768">
        <f>'⑫出張業務日程表、緊急連絡先（1人目）'!D34</f>
        <v>0</v>
      </c>
      <c r="J3" s="752">
        <f>'⑫出張業務日程表、緊急連絡先（1人目）'!D35</f>
        <v>0</v>
      </c>
    </row>
    <row r="4" spans="1:15" ht="18" customHeight="1">
      <c r="A4" s="742">
        <v>2</v>
      </c>
      <c r="B4" s="748">
        <f>'⑫出張業務日程表、緊急連絡先（2人目）'!D28</f>
        <v>0</v>
      </c>
      <c r="C4" s="749">
        <f>'⑫出張業務日程表、緊急連絡先（2人目）'!D29</f>
        <v>0</v>
      </c>
      <c r="D4" s="755" t="str">
        <f>'⑫出張業務日程表、緊急連絡先（2人目）'!D32</f>
        <v xml:space="preserve">    /  /</v>
      </c>
      <c r="E4" s="755" t="str">
        <f>'⑫出張業務日程表、緊急連絡先（2人目）'!F32</f>
        <v xml:space="preserve">    /  /</v>
      </c>
      <c r="F4" s="749">
        <f>'⑫出張業務日程表、緊急連絡先（2人目）'!D30</f>
        <v>0</v>
      </c>
      <c r="G4" s="749">
        <f>'⑫出張業務日程表、緊急連絡先（2人目）'!D31</f>
        <v>0</v>
      </c>
      <c r="H4" s="749">
        <f>'⑫出張業務日程表、緊急連絡先（2人目）'!D33</f>
        <v>0</v>
      </c>
      <c r="I4" s="768">
        <f>'⑫出張業務日程表、緊急連絡先（2人目）'!D34</f>
        <v>0</v>
      </c>
      <c r="J4" s="752">
        <f>'⑫出張業務日程表、緊急連絡先（2人目）'!D35</f>
        <v>0</v>
      </c>
    </row>
    <row r="5" spans="1:15" ht="18" customHeight="1">
      <c r="A5" s="742">
        <v>3</v>
      </c>
      <c r="B5" s="748">
        <f>'⑫出張業務日程表、緊急連絡先（3人目）'!D28</f>
        <v>0</v>
      </c>
      <c r="C5" s="749">
        <f>'⑫出張業務日程表、緊急連絡先（3人目）'!D29</f>
        <v>0</v>
      </c>
      <c r="D5" s="755" t="str">
        <f>'⑫出張業務日程表、緊急連絡先（3人目）'!D32</f>
        <v xml:space="preserve">    /  /</v>
      </c>
      <c r="E5" s="755" t="str">
        <f>'⑫出張業務日程表、緊急連絡先（3人目）'!F32</f>
        <v xml:space="preserve">    /  /</v>
      </c>
      <c r="F5" s="749">
        <f>'⑫出張業務日程表、緊急連絡先（3人目）'!D30</f>
        <v>0</v>
      </c>
      <c r="G5" s="749">
        <f>'⑫出張業務日程表、緊急連絡先（3人目）'!D31</f>
        <v>0</v>
      </c>
      <c r="H5" s="749">
        <f>'⑫出張業務日程表、緊急連絡先（3人目）'!D33</f>
        <v>0</v>
      </c>
      <c r="I5" s="768">
        <f>'⑫出張業務日程表、緊急連絡先（3人目）'!D34</f>
        <v>0</v>
      </c>
      <c r="J5" s="752">
        <f>'⑫出張業務日程表、緊急連絡先（3人目）'!D35</f>
        <v>0</v>
      </c>
    </row>
    <row r="6" spans="1:15" ht="18" customHeight="1">
      <c r="A6" s="742">
        <v>4</v>
      </c>
      <c r="B6" s="748">
        <f>'⑫出張業務日程表、緊急連絡先（4人目）'!D28</f>
        <v>0</v>
      </c>
      <c r="C6" s="749">
        <f>'⑫出張業務日程表、緊急連絡先（4人目）'!D29</f>
        <v>0</v>
      </c>
      <c r="D6" s="755" t="str">
        <f>'⑫出張業務日程表、緊急連絡先（4人目）'!D32</f>
        <v xml:space="preserve">    /  /</v>
      </c>
      <c r="E6" s="755" t="str">
        <f>'⑫出張業務日程表、緊急連絡先（4人目）'!F32</f>
        <v xml:space="preserve">    /  /</v>
      </c>
      <c r="F6" s="749">
        <f>'⑫出張業務日程表、緊急連絡先（4人目）'!D30</f>
        <v>0</v>
      </c>
      <c r="G6" s="749">
        <f>'⑫出張業務日程表、緊急連絡先（4人目）'!D31</f>
        <v>0</v>
      </c>
      <c r="H6" s="749">
        <f>'⑫出張業務日程表、緊急連絡先（4人目）'!D33</f>
        <v>0</v>
      </c>
      <c r="I6" s="768">
        <f>'⑫出張業務日程表、緊急連絡先（4人目）'!D34</f>
        <v>0</v>
      </c>
      <c r="J6" s="752">
        <f>'⑫出張業務日程表、緊急連絡先（4人目）'!D35</f>
        <v>0</v>
      </c>
    </row>
    <row r="7" spans="1:15" ht="18" customHeight="1">
      <c r="A7" s="742">
        <v>5</v>
      </c>
      <c r="B7" s="748">
        <f>'⑫出張業務日程表、緊急連絡先（5人目）'!D28</f>
        <v>0</v>
      </c>
      <c r="C7" s="749">
        <f>'⑫出張業務日程表、緊急連絡先（5人目）'!D29</f>
        <v>0</v>
      </c>
      <c r="D7" s="755" t="str">
        <f>'⑫出張業務日程表、緊急連絡先（5人目）'!D32</f>
        <v xml:space="preserve">    /  /</v>
      </c>
      <c r="E7" s="755" t="str">
        <f>'⑫出張業務日程表、緊急連絡先（5人目）'!F32</f>
        <v xml:space="preserve">    /  /</v>
      </c>
      <c r="F7" s="749">
        <f>'⑫出張業務日程表、緊急連絡先（5人目）'!D30</f>
        <v>0</v>
      </c>
      <c r="G7" s="749">
        <f>'⑫出張業務日程表、緊急連絡先（5人目）'!D31</f>
        <v>0</v>
      </c>
      <c r="H7" s="749">
        <f>'⑫出張業務日程表、緊急連絡先（5人目）'!D33</f>
        <v>0</v>
      </c>
      <c r="I7" s="768">
        <f>'⑫出張業務日程表、緊急連絡先（5人目）'!D34</f>
        <v>0</v>
      </c>
      <c r="J7" s="752">
        <f>'⑫出張業務日程表、緊急連絡先（5人目）'!D35</f>
        <v>0</v>
      </c>
    </row>
    <row r="8" spans="1:15" ht="18" customHeight="1">
      <c r="A8" s="742">
        <v>6</v>
      </c>
      <c r="B8" s="748">
        <f>'⑫出張業務日程表、緊急連絡先（6人目）'!D28</f>
        <v>0</v>
      </c>
      <c r="C8" s="749">
        <f>'⑫出張業務日程表、緊急連絡先（6人目）'!D29</f>
        <v>0</v>
      </c>
      <c r="D8" s="755" t="str">
        <f>'⑫出張業務日程表、緊急連絡先（6人目）'!D32</f>
        <v xml:space="preserve">    /  /</v>
      </c>
      <c r="E8" s="755" t="str">
        <f>'⑫出張業務日程表、緊急連絡先（6人目）'!F32</f>
        <v xml:space="preserve">    /  /</v>
      </c>
      <c r="F8" s="749">
        <f>'⑫出張業務日程表、緊急連絡先（6人目）'!D30</f>
        <v>0</v>
      </c>
      <c r="G8" s="749">
        <f>'⑫出張業務日程表、緊急連絡先（6人目）'!D31</f>
        <v>0</v>
      </c>
      <c r="H8" s="749">
        <f>'⑫出張業務日程表、緊急連絡先（6人目）'!D33</f>
        <v>0</v>
      </c>
      <c r="I8" s="768">
        <f>'⑫出張業務日程表、緊急連絡先（6人目）'!D34</f>
        <v>0</v>
      </c>
      <c r="J8" s="752">
        <f>'⑫出張業務日程表、緊急連絡先（6人目）'!D35</f>
        <v>0</v>
      </c>
      <c r="O8" s="743"/>
    </row>
    <row r="10" spans="1:15" ht="18" customHeight="1">
      <c r="B10" s="1446" t="s">
        <v>1165</v>
      </c>
      <c r="C10" s="1447"/>
      <c r="D10" s="1447"/>
      <c r="E10" s="1448"/>
      <c r="F10" s="742"/>
      <c r="O10" s="743"/>
    </row>
    <row r="11" spans="1:15" ht="18" customHeight="1">
      <c r="B11" s="757" t="s">
        <v>1159</v>
      </c>
      <c r="C11" s="759" t="s">
        <v>1186</v>
      </c>
      <c r="D11" s="759" t="s">
        <v>1179</v>
      </c>
      <c r="E11" s="760" t="s">
        <v>1180</v>
      </c>
      <c r="F11" s="742"/>
      <c r="O11" s="743"/>
    </row>
    <row r="12" spans="1:15" ht="18" customHeight="1">
      <c r="B12" s="748" t="str">
        <f>'⑫出張業務日程表、緊急連絡先（1人目）'!D36</f>
        <v>インドネシア・ジャカルタ</v>
      </c>
      <c r="C12" s="749">
        <f>'⑫出張業務日程表、緊急連絡先（1人目）'!D38</f>
        <v>0</v>
      </c>
      <c r="D12" s="753">
        <f>'⑫出張業務日程表、緊急連絡先（1人目）'!D37</f>
        <v>46204</v>
      </c>
      <c r="E12" s="754">
        <f>'⑫出張業務日程表、緊急連絡先（1人目）'!F37</f>
        <v>46208</v>
      </c>
      <c r="F12" s="742"/>
      <c r="O12" s="743"/>
    </row>
    <row r="14" spans="1:15" ht="18" customHeight="1">
      <c r="A14" s="746"/>
      <c r="B14" s="1446" t="s">
        <v>1168</v>
      </c>
      <c r="C14" s="1447"/>
      <c r="D14" s="1447"/>
      <c r="E14" s="1448"/>
      <c r="F14" s="742"/>
      <c r="L14" s="742"/>
      <c r="M14" s="742"/>
      <c r="N14" s="742"/>
    </row>
    <row r="15" spans="1:15" s="744" customFormat="1" ht="18" customHeight="1">
      <c r="A15" s="747"/>
      <c r="B15" s="757" t="s">
        <v>1164</v>
      </c>
      <c r="C15" s="759" t="s">
        <v>1184</v>
      </c>
      <c r="D15" s="759" t="s">
        <v>1169</v>
      </c>
      <c r="E15" s="760" t="s">
        <v>1023</v>
      </c>
      <c r="K15" s="745"/>
    </row>
    <row r="16" spans="1:15" ht="18" customHeight="1">
      <c r="A16" s="746"/>
      <c r="B16" s="748" t="str">
        <f>'⑫出張業務日程表、緊急連絡先（1人目）'!D39</f>
        <v>株式会社AOTS</v>
      </c>
      <c r="C16" s="749" t="str">
        <f>'⑫出張業務日程表、緊急連絡先（1人目）'!D40</f>
        <v>山田　二郎</v>
      </c>
      <c r="D16" s="750">
        <f>'⑫出張業務日程表、緊急連絡先（1人目）'!D41</f>
        <v>0</v>
      </c>
      <c r="E16" s="751" t="str">
        <f>'⑫出張業務日程表、緊急連絡先（1人目）'!D42</f>
        <v>yamada@aots.co.jp</v>
      </c>
      <c r="F16" s="742"/>
      <c r="L16" s="742"/>
      <c r="M16" s="742"/>
      <c r="N16" s="742"/>
    </row>
    <row r="17" spans="2:14" ht="18" customHeight="1">
      <c r="F17" s="742"/>
    </row>
    <row r="18" spans="2:14" ht="18" customHeight="1">
      <c r="B18" s="1446" t="s">
        <v>1167</v>
      </c>
      <c r="C18" s="1447"/>
      <c r="D18" s="1447"/>
      <c r="E18" s="1448"/>
      <c r="F18" s="742"/>
      <c r="G18" s="744"/>
      <c r="L18" s="742"/>
      <c r="M18" s="742"/>
      <c r="N18" s="742"/>
    </row>
    <row r="19" spans="2:14" ht="18" customHeight="1">
      <c r="B19" s="757" t="s">
        <v>1162</v>
      </c>
      <c r="C19" s="759" t="s">
        <v>1184</v>
      </c>
      <c r="D19" s="759" t="s">
        <v>1169</v>
      </c>
      <c r="E19" s="760" t="s">
        <v>1163</v>
      </c>
      <c r="F19" s="742"/>
      <c r="G19" s="744"/>
      <c r="L19" s="742"/>
      <c r="M19" s="742"/>
      <c r="N19" s="742"/>
    </row>
    <row r="20" spans="2:14" ht="18" customHeight="1">
      <c r="B20" s="748" t="str">
        <f>'⑫出張業務日程表、緊急連絡先（1人目）'!D43</f>
        <v>Kaigai Kenshu Inc.</v>
      </c>
      <c r="C20" s="749">
        <f>'⑫出張業務日程表、緊急連絡先（1人目）'!D44</f>
        <v>0</v>
      </c>
      <c r="D20" s="749">
        <f>'⑫出張業務日程表、緊急連絡先（1人目）'!D45</f>
        <v>0</v>
      </c>
      <c r="E20" s="752">
        <f>'⑫出張業務日程表、緊急連絡先（1人目）'!D46</f>
        <v>0</v>
      </c>
      <c r="F20" s="742"/>
      <c r="G20" s="744"/>
      <c r="L20" s="742"/>
      <c r="M20" s="742"/>
      <c r="N20" s="742"/>
    </row>
  </sheetData>
  <mergeCells count="4">
    <mergeCell ref="B14:E14"/>
    <mergeCell ref="B10:E10"/>
    <mergeCell ref="B18:E18"/>
    <mergeCell ref="B1:J1"/>
  </mergeCells>
  <phoneticPr fontId="1"/>
  <printOptions horizontalCentered="1"/>
  <pageMargins left="0.70866141732283472" right="0.70866141732283472" top="0.74803149606299213" bottom="0.74803149606299213" header="0.31496062992125984" footer="0.31496062992125984"/>
  <pageSetup paperSize="9" scale="90" orientation="landscape"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tabColor theme="4" tint="0.59999389629810485"/>
  </sheetPr>
  <dimension ref="A1:AQ82"/>
  <sheetViews>
    <sheetView showGridLines="0" view="pageBreakPreview" zoomScaleNormal="100" zoomScaleSheetLayoutView="100" workbookViewId="0"/>
  </sheetViews>
  <sheetFormatPr defaultColWidth="9" defaultRowHeight="17.25" customHeight="1"/>
  <cols>
    <col min="1" max="1" width="3.36328125" style="3" bestFit="1" customWidth="1"/>
    <col min="2" max="2" width="9" style="3"/>
    <col min="3" max="3" width="9" style="3" customWidth="1"/>
    <col min="4" max="6" width="9" style="3"/>
    <col min="7" max="7" width="13.08984375" style="3" bestFit="1" customWidth="1"/>
    <col min="8" max="8" width="10.6328125" style="3" customWidth="1"/>
    <col min="9" max="9" width="11.08984375" style="3" customWidth="1"/>
    <col min="10" max="10" width="3.36328125" style="3" customWidth="1"/>
    <col min="11" max="12" width="9" style="3"/>
    <col min="13" max="13" width="3.36328125" style="3" customWidth="1"/>
    <col min="14" max="43" width="9" style="894"/>
    <col min="44" max="16384" width="9" style="3"/>
  </cols>
  <sheetData>
    <row r="1" spans="1:13" ht="17.149999999999999" customHeight="1">
      <c r="M1" s="4"/>
    </row>
    <row r="2" spans="1:13" ht="17.149999999999999" customHeight="1">
      <c r="A2" s="1022" t="s">
        <v>193</v>
      </c>
      <c r="B2" s="1022"/>
      <c r="C2" s="1022"/>
      <c r="D2" s="1022"/>
      <c r="E2" s="1022"/>
      <c r="F2" s="1022"/>
      <c r="G2" s="1022"/>
      <c r="H2" s="1022"/>
      <c r="I2" s="1022"/>
      <c r="J2" s="1022"/>
      <c r="K2" s="1022"/>
      <c r="L2" s="1022"/>
      <c r="M2" s="1022"/>
    </row>
    <row r="3" spans="1:13" ht="17.149999999999999" customHeight="1">
      <c r="I3" s="4"/>
      <c r="J3" s="4" t="s">
        <v>194</v>
      </c>
      <c r="K3" s="1258">
        <v>46113</v>
      </c>
      <c r="L3" s="1258"/>
      <c r="M3" s="1258"/>
    </row>
    <row r="4" spans="1:13" ht="20.149999999999999" customHeight="1">
      <c r="A4" s="1497" t="s">
        <v>195</v>
      </c>
      <c r="B4" s="1497"/>
      <c r="C4" s="1497"/>
      <c r="D4" s="1459"/>
      <c r="E4" s="1460"/>
      <c r="F4" s="1460"/>
      <c r="G4" s="1460"/>
      <c r="H4" s="1460"/>
      <c r="I4" s="1460"/>
      <c r="J4" s="1460"/>
      <c r="K4" s="45"/>
      <c r="L4" s="45"/>
      <c r="M4" s="46"/>
    </row>
    <row r="5" spans="1:13" ht="20.149999999999999" customHeight="1">
      <c r="A5" s="1150" t="s">
        <v>196</v>
      </c>
      <c r="B5" s="1150"/>
      <c r="C5" s="1150"/>
      <c r="D5" s="1461">
        <f>⑤海外研修実施計画の概要!C31</f>
        <v>0</v>
      </c>
      <c r="E5" s="1462"/>
      <c r="F5" s="1462"/>
      <c r="G5" s="1462"/>
      <c r="H5" s="1462"/>
      <c r="I5" s="1462"/>
      <c r="J5" s="1462"/>
      <c r="K5" s="56" t="s">
        <v>197</v>
      </c>
      <c r="L5" s="1468"/>
      <c r="M5" s="1469"/>
    </row>
    <row r="6" spans="1:13" ht="20.149999999999999" customHeight="1">
      <c r="A6" s="1004" t="s">
        <v>1442</v>
      </c>
      <c r="B6" s="1004"/>
      <c r="C6" s="1004"/>
      <c r="D6" s="877" t="s">
        <v>1443</v>
      </c>
      <c r="E6" s="905">
        <v>0</v>
      </c>
      <c r="F6" s="904">
        <v>0</v>
      </c>
      <c r="G6" s="1487">
        <v>0</v>
      </c>
      <c r="H6" s="1488"/>
      <c r="I6" s="55" t="s">
        <v>198</v>
      </c>
      <c r="J6" s="1479"/>
      <c r="K6" s="1480"/>
      <c r="L6" s="1480"/>
      <c r="M6" s="1481"/>
    </row>
    <row r="7" spans="1:13" ht="20.149999999999999" customHeight="1">
      <c r="A7" s="1004" t="s">
        <v>199</v>
      </c>
      <c r="B7" s="1004"/>
      <c r="C7" s="1004"/>
      <c r="D7" s="1470"/>
      <c r="E7" s="1471"/>
      <c r="F7" s="1471"/>
      <c r="G7" s="1471"/>
      <c r="H7" s="1471"/>
      <c r="I7" s="1471"/>
      <c r="J7" s="1471"/>
      <c r="K7" s="1471"/>
      <c r="L7" s="1471"/>
      <c r="M7" s="1472"/>
    </row>
    <row r="8" spans="1:13" ht="17.149999999999999" customHeight="1">
      <c r="A8" s="1004" t="s">
        <v>200</v>
      </c>
      <c r="B8" s="1004"/>
      <c r="C8" s="1004"/>
      <c r="D8" s="1473"/>
      <c r="E8" s="1474"/>
      <c r="F8" s="1474"/>
      <c r="G8" s="1474"/>
      <c r="H8" s="1474"/>
      <c r="I8" s="1474"/>
      <c r="J8" s="1474"/>
      <c r="K8" s="1474"/>
      <c r="L8" s="1474"/>
      <c r="M8" s="1475"/>
    </row>
    <row r="9" spans="1:13" ht="17.149999999999999" customHeight="1">
      <c r="A9" s="1004"/>
      <c r="B9" s="1004"/>
      <c r="C9" s="1004"/>
      <c r="D9" s="1476"/>
      <c r="E9" s="1018"/>
      <c r="F9" s="1018"/>
      <c r="G9" s="1018"/>
      <c r="H9" s="1018"/>
      <c r="I9" s="1018"/>
      <c r="J9" s="1018"/>
      <c r="K9" s="1018"/>
      <c r="L9" s="1018"/>
      <c r="M9" s="1019"/>
    </row>
    <row r="10" spans="1:13" ht="20.149999999999999" customHeight="1">
      <c r="A10" s="1004" t="s">
        <v>201</v>
      </c>
      <c r="B10" s="1004"/>
      <c r="C10" s="1004"/>
      <c r="D10" s="1484"/>
      <c r="E10" s="1485"/>
      <c r="F10" s="1486"/>
      <c r="G10" s="1482"/>
      <c r="H10" s="1483"/>
      <c r="I10" s="103" t="s">
        <v>202</v>
      </c>
      <c r="J10" s="1463">
        <v>0</v>
      </c>
      <c r="K10" s="1464"/>
      <c r="L10" s="1477">
        <v>0</v>
      </c>
      <c r="M10" s="1478"/>
    </row>
    <row r="11" spans="1:13" ht="20.149999999999999" customHeight="1">
      <c r="A11" s="1004" t="s">
        <v>203</v>
      </c>
      <c r="B11" s="1004"/>
      <c r="C11" s="1004"/>
      <c r="D11" s="1489"/>
      <c r="E11" s="1490"/>
      <c r="F11" s="1490"/>
      <c r="G11" s="1490"/>
      <c r="H11" s="1490"/>
      <c r="I11" s="1490"/>
      <c r="J11" s="1490"/>
      <c r="K11" s="1490"/>
      <c r="L11" s="1490"/>
      <c r="M11" s="1491"/>
    </row>
    <row r="12" spans="1:13" ht="20.149999999999999" customHeight="1">
      <c r="A12" s="1004" t="s">
        <v>204</v>
      </c>
      <c r="B12" s="1004"/>
      <c r="C12" s="1004"/>
      <c r="D12" s="1492"/>
      <c r="E12" s="1492"/>
      <c r="F12" s="43" t="s">
        <v>205</v>
      </c>
      <c r="G12" s="150"/>
      <c r="H12" s="1496"/>
      <c r="I12" s="1493"/>
      <c r="J12" s="54" t="s">
        <v>206</v>
      </c>
      <c r="K12" s="1493"/>
      <c r="L12" s="1493"/>
      <c r="M12" s="1494"/>
    </row>
    <row r="13" spans="1:13" ht="17.149999999999999" customHeight="1">
      <c r="A13" s="41"/>
      <c r="B13" s="45"/>
      <c r="C13" s="45"/>
      <c r="D13" s="45"/>
      <c r="E13" s="45"/>
      <c r="F13" s="45"/>
      <c r="G13" s="45"/>
      <c r="H13" s="45"/>
      <c r="I13" s="45"/>
      <c r="J13" s="45"/>
      <c r="K13" s="45"/>
      <c r="L13" s="45"/>
      <c r="M13" s="46"/>
    </row>
    <row r="14" spans="1:13" ht="17.149999999999999" customHeight="1">
      <c r="A14" s="33" t="s">
        <v>1070</v>
      </c>
      <c r="M14" s="27"/>
    </row>
    <row r="15" spans="1:13" ht="20.149999999999999" customHeight="1">
      <c r="A15" s="1465" t="s">
        <v>1061</v>
      </c>
      <c r="B15" s="1466"/>
      <c r="C15" s="1466"/>
      <c r="D15" s="1360"/>
      <c r="E15" s="1360"/>
      <c r="F15" s="1360"/>
      <c r="G15" s="1360"/>
      <c r="H15" s="1360"/>
      <c r="I15" s="1360"/>
      <c r="J15" s="1360"/>
      <c r="K15" s="1360"/>
      <c r="L15" s="1360"/>
      <c r="M15" s="1467"/>
    </row>
    <row r="16" spans="1:13" ht="20.149999999999999" customHeight="1">
      <c r="A16" s="1465" t="s">
        <v>1061</v>
      </c>
      <c r="B16" s="1466"/>
      <c r="C16" s="1466"/>
      <c r="D16" s="1360"/>
      <c r="E16" s="1360"/>
      <c r="F16" s="1360"/>
      <c r="G16" s="1360"/>
      <c r="H16" s="1360"/>
      <c r="I16" s="1360"/>
      <c r="J16" s="1360"/>
      <c r="K16" s="1360"/>
      <c r="L16" s="1360"/>
      <c r="M16" s="1467"/>
    </row>
    <row r="17" spans="1:13" ht="20.149999999999999" customHeight="1">
      <c r="A17" s="1465"/>
      <c r="B17" s="1466"/>
      <c r="C17" s="1466"/>
      <c r="D17" s="1360"/>
      <c r="E17" s="1360"/>
      <c r="F17" s="1360"/>
      <c r="G17" s="1360"/>
      <c r="H17" s="1360"/>
      <c r="I17" s="1360"/>
      <c r="J17" s="1360"/>
      <c r="K17" s="1360"/>
      <c r="L17" s="1360"/>
      <c r="M17" s="1467"/>
    </row>
    <row r="18" spans="1:13" ht="20.149999999999999" customHeight="1">
      <c r="A18" s="1465"/>
      <c r="B18" s="1466"/>
      <c r="C18" s="1466"/>
      <c r="D18" s="1360"/>
      <c r="E18" s="1360"/>
      <c r="F18" s="1360"/>
      <c r="G18" s="1360"/>
      <c r="H18" s="1360"/>
      <c r="I18" s="1360"/>
      <c r="J18" s="1360"/>
      <c r="K18" s="1360"/>
      <c r="L18" s="1360"/>
      <c r="M18" s="1467"/>
    </row>
    <row r="19" spans="1:13" ht="20.149999999999999" customHeight="1">
      <c r="A19" s="1465"/>
      <c r="B19" s="1466"/>
      <c r="C19" s="1466"/>
      <c r="D19" s="1360"/>
      <c r="E19" s="1360"/>
      <c r="F19" s="1360"/>
      <c r="G19" s="1360"/>
      <c r="H19" s="1360"/>
      <c r="I19" s="1360"/>
      <c r="J19" s="1360"/>
      <c r="K19" s="1360"/>
      <c r="L19" s="1360"/>
      <c r="M19" s="1467"/>
    </row>
    <row r="20" spans="1:13" ht="20.149999999999999" customHeight="1">
      <c r="A20" s="1465"/>
      <c r="B20" s="1466"/>
      <c r="C20" s="1466"/>
      <c r="D20" s="1360"/>
      <c r="E20" s="1360"/>
      <c r="F20" s="1360"/>
      <c r="G20" s="1360"/>
      <c r="H20" s="1360"/>
      <c r="I20" s="1360"/>
      <c r="J20" s="1360"/>
      <c r="K20" s="1360"/>
      <c r="L20" s="1360"/>
      <c r="M20" s="1467"/>
    </row>
    <row r="21" spans="1:13" ht="20.149999999999999" customHeight="1">
      <c r="A21" s="1465"/>
      <c r="B21" s="1466"/>
      <c r="C21" s="1466"/>
      <c r="D21" s="1360"/>
      <c r="E21" s="1360"/>
      <c r="F21" s="1360"/>
      <c r="G21" s="1360"/>
      <c r="H21" s="1360"/>
      <c r="I21" s="1360"/>
      <c r="J21" s="1360"/>
      <c r="K21" s="1360"/>
      <c r="L21" s="1360"/>
      <c r="M21" s="1467"/>
    </row>
    <row r="22" spans="1:13" ht="20.149999999999999" customHeight="1">
      <c r="A22" s="1465"/>
      <c r="B22" s="1466"/>
      <c r="C22" s="1466"/>
      <c r="D22" s="1360"/>
      <c r="E22" s="1360"/>
      <c r="F22" s="1360"/>
      <c r="G22" s="1360"/>
      <c r="H22" s="1360"/>
      <c r="I22" s="1360"/>
      <c r="J22" s="1360"/>
      <c r="K22" s="1360"/>
      <c r="L22" s="1360"/>
      <c r="M22" s="1467"/>
    </row>
    <row r="23" spans="1:13" ht="17.149999999999999" customHeight="1">
      <c r="A23" s="33"/>
      <c r="M23" s="27"/>
    </row>
    <row r="24" spans="1:13" ht="17.149999999999999" customHeight="1">
      <c r="A24" s="33" t="s">
        <v>207</v>
      </c>
      <c r="M24" s="27"/>
    </row>
    <row r="25" spans="1:13" ht="17.149999999999999" customHeight="1">
      <c r="A25" s="33" t="s">
        <v>1071</v>
      </c>
      <c r="M25" s="27"/>
    </row>
    <row r="26" spans="1:13" ht="20.149999999999999" customHeight="1">
      <c r="A26" s="1465" t="s">
        <v>1061</v>
      </c>
      <c r="B26" s="1466"/>
      <c r="C26" s="1466"/>
      <c r="D26" s="1360"/>
      <c r="E26" s="1360"/>
      <c r="F26" s="1360"/>
      <c r="G26" s="1360"/>
      <c r="H26" s="1360"/>
      <c r="I26" s="1360"/>
      <c r="J26" s="1360"/>
      <c r="K26" s="1360"/>
      <c r="L26" s="1360"/>
      <c r="M26" s="1467"/>
    </row>
    <row r="27" spans="1:13" ht="20.149999999999999" customHeight="1">
      <c r="A27" s="1465" t="s">
        <v>1061</v>
      </c>
      <c r="B27" s="1466"/>
      <c r="C27" s="1466"/>
      <c r="D27" s="1360"/>
      <c r="E27" s="1360"/>
      <c r="F27" s="1360"/>
      <c r="G27" s="1360"/>
      <c r="H27" s="1360"/>
      <c r="I27" s="1360"/>
      <c r="J27" s="1360"/>
      <c r="K27" s="1360"/>
      <c r="L27" s="1360"/>
      <c r="M27" s="1467"/>
    </row>
    <row r="28" spans="1:13" ht="20.149999999999999" customHeight="1">
      <c r="A28" s="1465"/>
      <c r="B28" s="1466"/>
      <c r="C28" s="1466"/>
      <c r="D28" s="1360"/>
      <c r="E28" s="1360"/>
      <c r="F28" s="1360"/>
      <c r="G28" s="1360"/>
      <c r="H28" s="1360"/>
      <c r="I28" s="1360"/>
      <c r="J28" s="1360"/>
      <c r="K28" s="1360"/>
      <c r="L28" s="1360"/>
      <c r="M28" s="1467"/>
    </row>
    <row r="29" spans="1:13" ht="20.149999999999999" customHeight="1">
      <c r="A29" s="1465"/>
      <c r="B29" s="1466"/>
      <c r="C29" s="1466"/>
      <c r="D29" s="1360"/>
      <c r="E29" s="1360"/>
      <c r="F29" s="1360"/>
      <c r="G29" s="1360"/>
      <c r="H29" s="1360"/>
      <c r="I29" s="1360"/>
      <c r="J29" s="1360"/>
      <c r="K29" s="1360"/>
      <c r="L29" s="1360"/>
      <c r="M29" s="1467"/>
    </row>
    <row r="30" spans="1:13" ht="20.149999999999999" customHeight="1">
      <c r="A30" s="1465"/>
      <c r="B30" s="1466"/>
      <c r="C30" s="1466"/>
      <c r="D30" s="1360"/>
      <c r="E30" s="1360"/>
      <c r="F30" s="1360"/>
      <c r="G30" s="1360"/>
      <c r="H30" s="1360"/>
      <c r="I30" s="1360"/>
      <c r="J30" s="1360"/>
      <c r="K30" s="1360"/>
      <c r="L30" s="1360"/>
      <c r="M30" s="1467"/>
    </row>
    <row r="31" spans="1:13" ht="20.149999999999999" customHeight="1">
      <c r="A31" s="1465"/>
      <c r="B31" s="1466"/>
      <c r="C31" s="1466"/>
      <c r="D31" s="1360"/>
      <c r="E31" s="1360"/>
      <c r="F31" s="1360"/>
      <c r="G31" s="1360"/>
      <c r="H31" s="1360"/>
      <c r="I31" s="1360"/>
      <c r="J31" s="1360"/>
      <c r="K31" s="1360"/>
      <c r="L31" s="1360"/>
      <c r="M31" s="1467"/>
    </row>
    <row r="32" spans="1:13" ht="20.149999999999999" customHeight="1">
      <c r="A32" s="1465"/>
      <c r="B32" s="1466"/>
      <c r="C32" s="1466"/>
      <c r="D32" s="1360"/>
      <c r="E32" s="1360"/>
      <c r="F32" s="1360"/>
      <c r="G32" s="1360"/>
      <c r="H32" s="1360"/>
      <c r="I32" s="1360"/>
      <c r="J32" s="1360"/>
      <c r="K32" s="1360"/>
      <c r="L32" s="1360"/>
      <c r="M32" s="1467"/>
    </row>
    <row r="33" spans="1:43" ht="20.149999999999999" customHeight="1">
      <c r="A33" s="1465"/>
      <c r="B33" s="1466"/>
      <c r="C33" s="1466"/>
      <c r="D33" s="1360"/>
      <c r="E33" s="1360"/>
      <c r="F33" s="1360"/>
      <c r="G33" s="1360"/>
      <c r="H33" s="1360"/>
      <c r="I33" s="1360"/>
      <c r="J33" s="1360"/>
      <c r="K33" s="1360"/>
      <c r="L33" s="1360"/>
      <c r="M33" s="1467"/>
    </row>
    <row r="34" spans="1:43" ht="17.149999999999999" customHeight="1">
      <c r="A34" s="33"/>
      <c r="M34" s="27"/>
    </row>
    <row r="35" spans="1:43" ht="17.149999999999999" customHeight="1">
      <c r="A35" s="33" t="s">
        <v>1072</v>
      </c>
      <c r="M35" s="27"/>
    </row>
    <row r="36" spans="1:43" ht="20.149999999999999" customHeight="1">
      <c r="A36" s="1465" t="s">
        <v>1061</v>
      </c>
      <c r="B36" s="1466"/>
      <c r="C36" s="1466"/>
      <c r="D36" s="1360"/>
      <c r="E36" s="1360"/>
      <c r="F36" s="1360"/>
      <c r="G36" s="1360"/>
      <c r="H36" s="1360"/>
      <c r="I36" s="1360"/>
      <c r="J36" s="1360"/>
      <c r="K36" s="1360"/>
      <c r="L36" s="1360"/>
      <c r="M36" s="1467"/>
    </row>
    <row r="37" spans="1:43" ht="20.149999999999999" customHeight="1">
      <c r="A37" s="1465" t="s">
        <v>1061</v>
      </c>
      <c r="B37" s="1466"/>
      <c r="C37" s="1466"/>
      <c r="D37" s="1360"/>
      <c r="E37" s="1360"/>
      <c r="F37" s="1360"/>
      <c r="G37" s="1360"/>
      <c r="H37" s="1360"/>
      <c r="I37" s="1360"/>
      <c r="J37" s="1360"/>
      <c r="K37" s="1360"/>
      <c r="L37" s="1360"/>
      <c r="M37" s="1467"/>
    </row>
    <row r="38" spans="1:43" ht="20.149999999999999" customHeight="1">
      <c r="A38" s="1465"/>
      <c r="B38" s="1466"/>
      <c r="C38" s="1466"/>
      <c r="D38" s="1360"/>
      <c r="E38" s="1360"/>
      <c r="F38" s="1360"/>
      <c r="G38" s="1360"/>
      <c r="H38" s="1360"/>
      <c r="I38" s="1360"/>
      <c r="J38" s="1360"/>
      <c r="K38" s="1360"/>
      <c r="L38" s="1360"/>
      <c r="M38" s="1467"/>
    </row>
    <row r="39" spans="1:43" ht="20.149999999999999" customHeight="1">
      <c r="A39" s="1465"/>
      <c r="B39" s="1466"/>
      <c r="C39" s="1466"/>
      <c r="D39" s="1360"/>
      <c r="E39" s="1360"/>
      <c r="F39" s="1360"/>
      <c r="G39" s="1360"/>
      <c r="H39" s="1360"/>
      <c r="I39" s="1360"/>
      <c r="J39" s="1360"/>
      <c r="K39" s="1360"/>
      <c r="L39" s="1360"/>
      <c r="M39" s="1467"/>
    </row>
    <row r="40" spans="1:43" ht="20.149999999999999" customHeight="1">
      <c r="A40" s="1465"/>
      <c r="B40" s="1466"/>
      <c r="C40" s="1466"/>
      <c r="D40" s="1360"/>
      <c r="E40" s="1360"/>
      <c r="F40" s="1360"/>
      <c r="G40" s="1360"/>
      <c r="H40" s="1360"/>
      <c r="I40" s="1360"/>
      <c r="J40" s="1360"/>
      <c r="K40" s="1360"/>
      <c r="L40" s="1360"/>
      <c r="M40" s="1467"/>
    </row>
    <row r="41" spans="1:43" ht="20.149999999999999" customHeight="1">
      <c r="A41" s="1465"/>
      <c r="B41" s="1466"/>
      <c r="C41" s="1466"/>
      <c r="D41" s="1360"/>
      <c r="E41" s="1360"/>
      <c r="F41" s="1360"/>
      <c r="G41" s="1360"/>
      <c r="H41" s="1360"/>
      <c r="I41" s="1360"/>
      <c r="J41" s="1360"/>
      <c r="K41" s="1360"/>
      <c r="L41" s="1360"/>
      <c r="M41" s="1467"/>
    </row>
    <row r="42" spans="1:43" ht="20.149999999999999" customHeight="1">
      <c r="A42" s="1465"/>
      <c r="B42" s="1466"/>
      <c r="C42" s="1466"/>
      <c r="D42" s="1360"/>
      <c r="E42" s="1360"/>
      <c r="F42" s="1360"/>
      <c r="G42" s="1360"/>
      <c r="H42" s="1360"/>
      <c r="I42" s="1360"/>
      <c r="J42" s="1360"/>
      <c r="K42" s="1360"/>
      <c r="L42" s="1360"/>
      <c r="M42" s="1467"/>
    </row>
    <row r="43" spans="1:43" s="171" customFormat="1" ht="17.149999999999999" customHeight="1">
      <c r="A43" s="170"/>
      <c r="M43" s="172"/>
      <c r="N43" s="894"/>
      <c r="O43" s="894"/>
      <c r="P43" s="894"/>
      <c r="Q43" s="894"/>
      <c r="R43" s="894"/>
      <c r="S43" s="894"/>
      <c r="T43" s="894"/>
      <c r="U43" s="894"/>
      <c r="V43" s="894"/>
      <c r="W43" s="894"/>
      <c r="X43" s="894"/>
      <c r="Y43" s="894"/>
      <c r="Z43" s="894"/>
      <c r="AA43" s="894"/>
      <c r="AB43" s="894"/>
      <c r="AC43" s="894"/>
      <c r="AD43" s="894"/>
      <c r="AE43" s="894"/>
      <c r="AF43" s="894"/>
      <c r="AG43" s="894"/>
      <c r="AH43" s="894"/>
      <c r="AI43" s="894"/>
      <c r="AJ43" s="894"/>
      <c r="AK43" s="894"/>
      <c r="AL43" s="894"/>
      <c r="AM43" s="894"/>
      <c r="AN43" s="894"/>
      <c r="AO43" s="894"/>
      <c r="AP43" s="894"/>
      <c r="AQ43" s="894"/>
    </row>
    <row r="44" spans="1:43" s="171" customFormat="1" ht="17.149999999999999" customHeight="1">
      <c r="A44" s="170" t="s">
        <v>208</v>
      </c>
      <c r="M44" s="172"/>
      <c r="N44" s="894"/>
      <c r="O44" s="894"/>
      <c r="P44" s="894"/>
      <c r="Q44" s="894"/>
      <c r="R44" s="894"/>
      <c r="S44" s="894"/>
      <c r="T44" s="894"/>
      <c r="U44" s="894"/>
      <c r="V44" s="894"/>
      <c r="W44" s="894"/>
      <c r="X44" s="894"/>
      <c r="Y44" s="894"/>
      <c r="Z44" s="894"/>
      <c r="AA44" s="894"/>
      <c r="AB44" s="894"/>
      <c r="AC44" s="894"/>
      <c r="AD44" s="894"/>
      <c r="AE44" s="894"/>
      <c r="AF44" s="894"/>
      <c r="AG44" s="894"/>
      <c r="AH44" s="894"/>
      <c r="AI44" s="894"/>
      <c r="AJ44" s="894"/>
      <c r="AK44" s="894"/>
      <c r="AL44" s="894"/>
      <c r="AM44" s="894"/>
      <c r="AN44" s="894"/>
      <c r="AO44" s="894"/>
      <c r="AP44" s="894"/>
      <c r="AQ44" s="894"/>
    </row>
    <row r="45" spans="1:43" ht="20.149999999999999" customHeight="1">
      <c r="A45" s="1495"/>
      <c r="B45" s="1016"/>
      <c r="C45" s="1016"/>
      <c r="D45" s="1016"/>
      <c r="E45" s="1016"/>
      <c r="F45" s="1016"/>
      <c r="G45" s="1016"/>
      <c r="H45" s="1016"/>
      <c r="I45" s="1016"/>
      <c r="J45" s="1016"/>
      <c r="K45" s="1016"/>
      <c r="L45" s="1016"/>
      <c r="M45" s="1017"/>
      <c r="R45" s="906"/>
      <c r="S45" s="906"/>
    </row>
    <row r="46" spans="1:43" ht="20.149999999999999" customHeight="1">
      <c r="A46" s="1476"/>
      <c r="B46" s="1018"/>
      <c r="C46" s="1018"/>
      <c r="D46" s="1018"/>
      <c r="E46" s="1018"/>
      <c r="F46" s="1018"/>
      <c r="G46" s="1018"/>
      <c r="H46" s="1018"/>
      <c r="I46" s="1018"/>
      <c r="J46" s="1018"/>
      <c r="K46" s="1018"/>
      <c r="L46" s="1018"/>
      <c r="M46" s="1019"/>
    </row>
    <row r="47" spans="1:43" ht="17.149999999999999" customHeight="1"/>
    <row r="48" spans="1:43" ht="17.149999999999999" customHeight="1">
      <c r="A48" s="10" t="s">
        <v>209</v>
      </c>
      <c r="B48" s="1074" t="s">
        <v>1444</v>
      </c>
      <c r="C48" s="1074"/>
      <c r="D48" s="1074"/>
      <c r="E48" s="1074"/>
      <c r="F48" s="1074"/>
      <c r="G48" s="1074"/>
      <c r="H48" s="1074"/>
      <c r="I48" s="1074"/>
      <c r="J48" s="1074"/>
      <c r="K48" s="1074"/>
      <c r="L48" s="1074"/>
    </row>
    <row r="49" spans="1:43" ht="17.149999999999999" customHeight="1">
      <c r="A49" s="10"/>
      <c r="B49" s="1074"/>
      <c r="C49" s="1074"/>
      <c r="D49" s="1074"/>
      <c r="E49" s="1074"/>
      <c r="F49" s="1074"/>
      <c r="G49" s="1074"/>
      <c r="H49" s="1074"/>
      <c r="I49" s="1074"/>
      <c r="J49" s="1074"/>
      <c r="K49" s="1074"/>
      <c r="L49" s="1074"/>
    </row>
    <row r="50" spans="1:43" ht="17.149999999999999" customHeight="1">
      <c r="B50" s="1322" t="s">
        <v>210</v>
      </c>
      <c r="C50" s="1322"/>
      <c r="D50" s="1322"/>
      <c r="E50" s="1322"/>
      <c r="F50" s="1322"/>
      <c r="G50" s="1322"/>
      <c r="H50" s="1322"/>
      <c r="I50" s="1322"/>
      <c r="J50" s="1322"/>
      <c r="K50" s="1322"/>
      <c r="L50" s="1322"/>
    </row>
    <row r="51" spans="1:43" ht="17.149999999999999" customHeight="1">
      <c r="B51" s="1322" t="s">
        <v>211</v>
      </c>
      <c r="C51" s="1322"/>
      <c r="D51" s="1322"/>
      <c r="E51" s="1322"/>
      <c r="F51" s="1322"/>
      <c r="G51" s="1322"/>
      <c r="H51" s="1322"/>
      <c r="I51" s="1322"/>
      <c r="J51" s="1322"/>
      <c r="K51" s="1322"/>
      <c r="L51" s="1322"/>
    </row>
    <row r="52" spans="1:43" ht="17.149999999999999" customHeight="1"/>
    <row r="53" spans="1:43" ht="17.149999999999999" customHeight="1">
      <c r="B53" s="10"/>
      <c r="C53" s="10"/>
      <c r="D53" s="10"/>
      <c r="E53" s="10"/>
      <c r="H53" s="527"/>
      <c r="I53" s="1452" t="s">
        <v>212</v>
      </c>
      <c r="J53" s="1453"/>
      <c r="K53" s="1453"/>
      <c r="L53" s="1454"/>
    </row>
    <row r="54" spans="1:43" ht="17.149999999999999" customHeight="1">
      <c r="B54" s="10"/>
      <c r="C54" s="10"/>
      <c r="D54" s="10"/>
      <c r="E54" s="10"/>
      <c r="I54" s="1449" t="s">
        <v>1062</v>
      </c>
      <c r="J54" s="1450"/>
      <c r="K54" s="1455" t="s">
        <v>1065</v>
      </c>
      <c r="L54" s="1456"/>
    </row>
    <row r="55" spans="1:43" ht="17.149999999999999" customHeight="1">
      <c r="B55" s="525"/>
      <c r="C55" s="525"/>
      <c r="D55" s="526"/>
      <c r="E55" s="526"/>
      <c r="I55" s="1451" t="s">
        <v>1063</v>
      </c>
      <c r="J55" s="1450"/>
      <c r="K55" s="1457">
        <v>6000</v>
      </c>
      <c r="L55" s="1458"/>
    </row>
    <row r="56" spans="1:43" ht="17.149999999999999" customHeight="1">
      <c r="I56" s="1451" t="s">
        <v>1064</v>
      </c>
      <c r="J56" s="1450"/>
      <c r="K56" s="1457">
        <v>7900</v>
      </c>
      <c r="L56" s="1458"/>
    </row>
    <row r="57" spans="1:43" s="171" customFormat="1" ht="17.25" customHeight="1">
      <c r="N57" s="894"/>
      <c r="O57" s="894"/>
      <c r="P57" s="894"/>
      <c r="Q57" s="894"/>
      <c r="R57" s="894"/>
      <c r="S57" s="894"/>
      <c r="T57" s="894"/>
      <c r="U57" s="894"/>
      <c r="V57" s="894"/>
      <c r="W57" s="894"/>
      <c r="X57" s="894"/>
      <c r="Y57" s="894"/>
      <c r="Z57" s="894"/>
      <c r="AA57" s="894"/>
      <c r="AB57" s="894"/>
      <c r="AC57" s="894"/>
      <c r="AD57" s="894"/>
      <c r="AE57" s="894"/>
      <c r="AF57" s="894"/>
      <c r="AG57" s="894"/>
      <c r="AH57" s="894"/>
      <c r="AI57" s="894"/>
      <c r="AJ57" s="894"/>
      <c r="AK57" s="894"/>
      <c r="AL57" s="894"/>
      <c r="AM57" s="894"/>
      <c r="AN57" s="894"/>
      <c r="AO57" s="894"/>
      <c r="AP57" s="894"/>
      <c r="AQ57" s="894"/>
    </row>
    <row r="58" spans="1:43" s="171" customFormat="1" ht="17.25" customHeight="1">
      <c r="N58" s="894"/>
      <c r="O58" s="894"/>
      <c r="P58" s="894"/>
      <c r="Q58" s="894"/>
      <c r="R58" s="894"/>
      <c r="S58" s="894"/>
      <c r="T58" s="894"/>
      <c r="U58" s="894"/>
      <c r="V58" s="894"/>
      <c r="W58" s="894"/>
      <c r="X58" s="894"/>
      <c r="Y58" s="894"/>
      <c r="Z58" s="894"/>
      <c r="AA58" s="894"/>
      <c r="AB58" s="894"/>
      <c r="AC58" s="894"/>
      <c r="AD58" s="894"/>
      <c r="AE58" s="894"/>
      <c r="AF58" s="894"/>
      <c r="AG58" s="894"/>
      <c r="AH58" s="894"/>
      <c r="AI58" s="894"/>
      <c r="AJ58" s="894"/>
      <c r="AK58" s="894"/>
      <c r="AL58" s="894"/>
      <c r="AM58" s="894"/>
      <c r="AN58" s="894"/>
      <c r="AO58" s="894"/>
      <c r="AP58" s="894"/>
      <c r="AQ58" s="894"/>
    </row>
    <row r="59" spans="1:43" s="171" customFormat="1" ht="17.25" customHeight="1">
      <c r="N59" s="894"/>
      <c r="O59" s="894"/>
      <c r="P59" s="894"/>
      <c r="Q59" s="894"/>
      <c r="R59" s="894"/>
      <c r="S59" s="894"/>
      <c r="T59" s="894"/>
      <c r="U59" s="894"/>
      <c r="V59" s="894"/>
      <c r="W59" s="894"/>
      <c r="X59" s="894"/>
      <c r="Y59" s="894"/>
      <c r="Z59" s="894"/>
      <c r="AA59" s="894"/>
      <c r="AB59" s="894"/>
      <c r="AC59" s="894"/>
      <c r="AD59" s="894"/>
      <c r="AE59" s="894"/>
      <c r="AF59" s="894"/>
      <c r="AG59" s="894"/>
      <c r="AH59" s="894"/>
      <c r="AI59" s="894"/>
      <c r="AJ59" s="894"/>
      <c r="AK59" s="894"/>
      <c r="AL59" s="894"/>
      <c r="AM59" s="894"/>
      <c r="AN59" s="894"/>
      <c r="AO59" s="894"/>
      <c r="AP59" s="894"/>
      <c r="AQ59" s="894"/>
    </row>
    <row r="60" spans="1:43" s="171" customFormat="1" ht="17.25" customHeight="1">
      <c r="N60" s="894"/>
      <c r="O60" s="894"/>
      <c r="P60" s="894"/>
      <c r="Q60" s="894"/>
      <c r="R60" s="894"/>
      <c r="S60" s="894"/>
      <c r="T60" s="894"/>
      <c r="U60" s="894"/>
      <c r="V60" s="894"/>
      <c r="W60" s="894"/>
      <c r="X60" s="894"/>
      <c r="Y60" s="894"/>
      <c r="Z60" s="894"/>
      <c r="AA60" s="894"/>
      <c r="AB60" s="894"/>
      <c r="AC60" s="894"/>
      <c r="AD60" s="894"/>
      <c r="AE60" s="894"/>
      <c r="AF60" s="894"/>
      <c r="AG60" s="894"/>
      <c r="AH60" s="894"/>
      <c r="AI60" s="894"/>
      <c r="AJ60" s="894"/>
      <c r="AK60" s="894"/>
      <c r="AL60" s="894"/>
      <c r="AM60" s="894"/>
      <c r="AN60" s="894"/>
      <c r="AO60" s="894"/>
      <c r="AP60" s="894"/>
      <c r="AQ60" s="894"/>
    </row>
    <row r="61" spans="1:43" s="171" customFormat="1" ht="17.25" customHeight="1">
      <c r="N61" s="894"/>
      <c r="O61" s="894"/>
      <c r="P61" s="894"/>
      <c r="Q61" s="894"/>
      <c r="R61" s="894"/>
      <c r="S61" s="894"/>
      <c r="T61" s="894"/>
      <c r="U61" s="894"/>
      <c r="V61" s="894"/>
      <c r="W61" s="894"/>
      <c r="X61" s="894"/>
      <c r="Y61" s="894"/>
      <c r="Z61" s="894"/>
      <c r="AA61" s="894"/>
      <c r="AB61" s="894"/>
      <c r="AC61" s="894"/>
      <c r="AD61" s="894"/>
      <c r="AE61" s="894"/>
      <c r="AF61" s="894"/>
      <c r="AG61" s="894"/>
      <c r="AH61" s="894"/>
      <c r="AI61" s="894"/>
      <c r="AJ61" s="894"/>
      <c r="AK61" s="894"/>
      <c r="AL61" s="894"/>
      <c r="AM61" s="894"/>
      <c r="AN61" s="894"/>
      <c r="AO61" s="894"/>
      <c r="AP61" s="894"/>
      <c r="AQ61" s="894"/>
    </row>
    <row r="62" spans="1:43" s="171" customFormat="1" ht="17.25" customHeight="1">
      <c r="N62" s="894"/>
      <c r="O62" s="894"/>
      <c r="P62" s="894"/>
      <c r="Q62" s="894"/>
      <c r="R62" s="894"/>
      <c r="S62" s="894"/>
      <c r="T62" s="894"/>
      <c r="U62" s="894"/>
      <c r="V62" s="894"/>
      <c r="W62" s="894"/>
      <c r="X62" s="894"/>
      <c r="Y62" s="894"/>
      <c r="Z62" s="894"/>
      <c r="AA62" s="894"/>
      <c r="AB62" s="894"/>
      <c r="AC62" s="894"/>
      <c r="AD62" s="894"/>
      <c r="AE62" s="894"/>
      <c r="AF62" s="894"/>
      <c r="AG62" s="894"/>
      <c r="AH62" s="894"/>
      <c r="AI62" s="894"/>
      <c r="AJ62" s="894"/>
      <c r="AK62" s="894"/>
      <c r="AL62" s="894"/>
      <c r="AM62" s="894"/>
      <c r="AN62" s="894"/>
      <c r="AO62" s="894"/>
      <c r="AP62" s="894"/>
      <c r="AQ62" s="894"/>
    </row>
    <row r="63" spans="1:43" s="171" customFormat="1" ht="17.25" customHeight="1">
      <c r="N63" s="894"/>
      <c r="O63" s="894"/>
      <c r="P63" s="894"/>
      <c r="Q63" s="894"/>
      <c r="R63" s="894"/>
      <c r="S63" s="894"/>
      <c r="T63" s="894"/>
      <c r="U63" s="894"/>
      <c r="V63" s="894"/>
      <c r="W63" s="894"/>
      <c r="X63" s="894"/>
      <c r="Y63" s="894"/>
      <c r="Z63" s="894"/>
      <c r="AA63" s="894"/>
      <c r="AB63" s="894"/>
      <c r="AC63" s="894"/>
      <c r="AD63" s="894"/>
      <c r="AE63" s="894"/>
      <c r="AF63" s="894"/>
      <c r="AG63" s="894"/>
      <c r="AH63" s="894"/>
      <c r="AI63" s="894"/>
      <c r="AJ63" s="894"/>
      <c r="AK63" s="894"/>
      <c r="AL63" s="894"/>
      <c r="AM63" s="894"/>
      <c r="AN63" s="894"/>
      <c r="AO63" s="894"/>
      <c r="AP63" s="894"/>
      <c r="AQ63" s="894"/>
    </row>
    <row r="64" spans="1:43" s="171" customFormat="1" ht="17.25" customHeight="1">
      <c r="N64" s="894"/>
      <c r="O64" s="894"/>
      <c r="P64" s="894"/>
      <c r="Q64" s="894"/>
      <c r="R64" s="894"/>
      <c r="S64" s="894"/>
      <c r="T64" s="894"/>
      <c r="U64" s="894"/>
      <c r="V64" s="894"/>
      <c r="W64" s="894"/>
      <c r="X64" s="894"/>
      <c r="Y64" s="894"/>
      <c r="Z64" s="894"/>
      <c r="AA64" s="894"/>
      <c r="AB64" s="894"/>
      <c r="AC64" s="894"/>
      <c r="AD64" s="894"/>
      <c r="AE64" s="894"/>
      <c r="AF64" s="894"/>
      <c r="AG64" s="894"/>
      <c r="AH64" s="894"/>
      <c r="AI64" s="894"/>
      <c r="AJ64" s="894"/>
      <c r="AK64" s="894"/>
      <c r="AL64" s="894"/>
      <c r="AM64" s="894"/>
      <c r="AN64" s="894"/>
      <c r="AO64" s="894"/>
      <c r="AP64" s="894"/>
      <c r="AQ64" s="894"/>
    </row>
    <row r="65" spans="14:43" s="171" customFormat="1" ht="17.25" customHeight="1">
      <c r="N65" s="894"/>
      <c r="O65" s="894"/>
      <c r="P65" s="894"/>
      <c r="Q65" s="894"/>
      <c r="R65" s="894"/>
      <c r="S65" s="894"/>
      <c r="T65" s="894"/>
      <c r="U65" s="894"/>
      <c r="V65" s="894"/>
      <c r="W65" s="894"/>
      <c r="X65" s="894"/>
      <c r="Y65" s="894"/>
      <c r="Z65" s="894"/>
      <c r="AA65" s="894"/>
      <c r="AB65" s="894"/>
      <c r="AC65" s="894"/>
      <c r="AD65" s="894"/>
      <c r="AE65" s="894"/>
      <c r="AF65" s="894"/>
      <c r="AG65" s="894"/>
      <c r="AH65" s="894"/>
      <c r="AI65" s="894"/>
      <c r="AJ65" s="894"/>
      <c r="AK65" s="894"/>
      <c r="AL65" s="894"/>
      <c r="AM65" s="894"/>
      <c r="AN65" s="894"/>
      <c r="AO65" s="894"/>
      <c r="AP65" s="894"/>
      <c r="AQ65" s="894"/>
    </row>
    <row r="66" spans="14:43" s="171" customFormat="1" ht="17.25" customHeight="1">
      <c r="N66" s="894"/>
      <c r="O66" s="894"/>
      <c r="P66" s="894"/>
      <c r="Q66" s="894"/>
      <c r="R66" s="894"/>
      <c r="S66" s="894"/>
      <c r="T66" s="894"/>
      <c r="U66" s="894"/>
      <c r="V66" s="894"/>
      <c r="W66" s="894"/>
      <c r="X66" s="894"/>
      <c r="Y66" s="894"/>
      <c r="Z66" s="894"/>
      <c r="AA66" s="894"/>
      <c r="AB66" s="894"/>
      <c r="AC66" s="894"/>
      <c r="AD66" s="894"/>
      <c r="AE66" s="894"/>
      <c r="AF66" s="894"/>
      <c r="AG66" s="894"/>
      <c r="AH66" s="894"/>
      <c r="AI66" s="894"/>
      <c r="AJ66" s="894"/>
      <c r="AK66" s="894"/>
      <c r="AL66" s="894"/>
      <c r="AM66" s="894"/>
      <c r="AN66" s="894"/>
      <c r="AO66" s="894"/>
      <c r="AP66" s="894"/>
      <c r="AQ66" s="894"/>
    </row>
    <row r="67" spans="14:43" s="171" customFormat="1" ht="17.25" customHeight="1">
      <c r="N67" s="894"/>
      <c r="O67" s="894"/>
      <c r="P67" s="894"/>
      <c r="Q67" s="894"/>
      <c r="R67" s="894"/>
      <c r="S67" s="894"/>
      <c r="T67" s="894"/>
      <c r="U67" s="894"/>
      <c r="V67" s="894"/>
      <c r="W67" s="894"/>
      <c r="X67" s="894"/>
      <c r="Y67" s="894"/>
      <c r="Z67" s="894"/>
      <c r="AA67" s="894"/>
      <c r="AB67" s="894"/>
      <c r="AC67" s="894"/>
      <c r="AD67" s="894"/>
      <c r="AE67" s="894"/>
      <c r="AF67" s="894"/>
      <c r="AG67" s="894"/>
      <c r="AH67" s="894"/>
      <c r="AI67" s="894"/>
      <c r="AJ67" s="894"/>
      <c r="AK67" s="894"/>
      <c r="AL67" s="894"/>
      <c r="AM67" s="894"/>
      <c r="AN67" s="894"/>
      <c r="AO67" s="894"/>
      <c r="AP67" s="894"/>
      <c r="AQ67" s="894"/>
    </row>
    <row r="68" spans="14:43" s="171" customFormat="1" ht="17.25" customHeight="1">
      <c r="N68" s="894"/>
      <c r="O68" s="894"/>
      <c r="P68" s="894"/>
      <c r="Q68" s="894"/>
      <c r="R68" s="894"/>
      <c r="S68" s="894"/>
      <c r="T68" s="894"/>
      <c r="U68" s="894"/>
      <c r="V68" s="894"/>
      <c r="W68" s="894"/>
      <c r="X68" s="894"/>
      <c r="Y68" s="894"/>
      <c r="Z68" s="894"/>
      <c r="AA68" s="894"/>
      <c r="AB68" s="894"/>
      <c r="AC68" s="894"/>
      <c r="AD68" s="894"/>
      <c r="AE68" s="894"/>
      <c r="AF68" s="894"/>
      <c r="AG68" s="894"/>
      <c r="AH68" s="894"/>
      <c r="AI68" s="894"/>
      <c r="AJ68" s="894"/>
      <c r="AK68" s="894"/>
      <c r="AL68" s="894"/>
      <c r="AM68" s="894"/>
      <c r="AN68" s="894"/>
      <c r="AO68" s="894"/>
      <c r="AP68" s="894"/>
      <c r="AQ68" s="894"/>
    </row>
    <row r="69" spans="14:43" s="171" customFormat="1" ht="17.25" customHeight="1">
      <c r="N69" s="894"/>
      <c r="O69" s="894"/>
      <c r="P69" s="894"/>
      <c r="Q69" s="894"/>
      <c r="R69" s="894"/>
      <c r="S69" s="894"/>
      <c r="T69" s="894"/>
      <c r="U69" s="894"/>
      <c r="V69" s="894"/>
      <c r="W69" s="894"/>
      <c r="X69" s="894"/>
      <c r="Y69" s="894"/>
      <c r="Z69" s="894"/>
      <c r="AA69" s="894"/>
      <c r="AB69" s="894"/>
      <c r="AC69" s="894"/>
      <c r="AD69" s="894"/>
      <c r="AE69" s="894"/>
      <c r="AF69" s="894"/>
      <c r="AG69" s="894"/>
      <c r="AH69" s="894"/>
      <c r="AI69" s="894"/>
      <c r="AJ69" s="894"/>
      <c r="AK69" s="894"/>
      <c r="AL69" s="894"/>
      <c r="AM69" s="894"/>
      <c r="AN69" s="894"/>
      <c r="AO69" s="894"/>
      <c r="AP69" s="894"/>
      <c r="AQ69" s="894"/>
    </row>
    <row r="70" spans="14:43" s="171" customFormat="1" ht="17.25" customHeight="1">
      <c r="N70" s="894"/>
      <c r="O70" s="894"/>
      <c r="P70" s="894"/>
      <c r="Q70" s="894"/>
      <c r="R70" s="894"/>
      <c r="S70" s="894"/>
      <c r="T70" s="894"/>
      <c r="U70" s="894"/>
      <c r="V70" s="894"/>
      <c r="W70" s="894"/>
      <c r="X70" s="894"/>
      <c r="Y70" s="894"/>
      <c r="Z70" s="894"/>
      <c r="AA70" s="894"/>
      <c r="AB70" s="894"/>
      <c r="AC70" s="894"/>
      <c r="AD70" s="894"/>
      <c r="AE70" s="894"/>
      <c r="AF70" s="894"/>
      <c r="AG70" s="894"/>
      <c r="AH70" s="894"/>
      <c r="AI70" s="894"/>
      <c r="AJ70" s="894"/>
      <c r="AK70" s="894"/>
      <c r="AL70" s="894"/>
      <c r="AM70" s="894"/>
      <c r="AN70" s="894"/>
      <c r="AO70" s="894"/>
      <c r="AP70" s="894"/>
      <c r="AQ70" s="894"/>
    </row>
    <row r="71" spans="14:43" s="171" customFormat="1" ht="17.25" customHeight="1">
      <c r="N71" s="894"/>
      <c r="O71" s="894"/>
      <c r="P71" s="894"/>
      <c r="Q71" s="894"/>
      <c r="R71" s="894"/>
      <c r="S71" s="894"/>
      <c r="T71" s="894"/>
      <c r="U71" s="894"/>
      <c r="V71" s="894"/>
      <c r="W71" s="894"/>
      <c r="X71" s="894"/>
      <c r="Y71" s="894"/>
      <c r="Z71" s="894"/>
      <c r="AA71" s="894"/>
      <c r="AB71" s="894"/>
      <c r="AC71" s="894"/>
      <c r="AD71" s="894"/>
      <c r="AE71" s="894"/>
      <c r="AF71" s="894"/>
      <c r="AG71" s="894"/>
      <c r="AH71" s="894"/>
      <c r="AI71" s="894"/>
      <c r="AJ71" s="894"/>
      <c r="AK71" s="894"/>
      <c r="AL71" s="894"/>
      <c r="AM71" s="894"/>
      <c r="AN71" s="894"/>
      <c r="AO71" s="894"/>
      <c r="AP71" s="894"/>
      <c r="AQ71" s="894"/>
    </row>
    <row r="72" spans="14:43" s="171" customFormat="1" ht="17.25" customHeight="1">
      <c r="N72" s="894"/>
      <c r="O72" s="894"/>
      <c r="P72" s="894"/>
      <c r="Q72" s="894"/>
      <c r="R72" s="894"/>
      <c r="S72" s="894"/>
      <c r="T72" s="894"/>
      <c r="U72" s="894"/>
      <c r="V72" s="894"/>
      <c r="W72" s="894"/>
      <c r="X72" s="894"/>
      <c r="Y72" s="894"/>
      <c r="Z72" s="894"/>
      <c r="AA72" s="894"/>
      <c r="AB72" s="894"/>
      <c r="AC72" s="894"/>
      <c r="AD72" s="894"/>
      <c r="AE72" s="894"/>
      <c r="AF72" s="894"/>
      <c r="AG72" s="894"/>
      <c r="AH72" s="894"/>
      <c r="AI72" s="894"/>
      <c r="AJ72" s="894"/>
      <c r="AK72" s="894"/>
      <c r="AL72" s="894"/>
      <c r="AM72" s="894"/>
      <c r="AN72" s="894"/>
      <c r="AO72" s="894"/>
      <c r="AP72" s="894"/>
      <c r="AQ72" s="894"/>
    </row>
    <row r="73" spans="14:43" s="171" customFormat="1" ht="17.25" customHeight="1">
      <c r="N73" s="894"/>
      <c r="O73" s="894"/>
      <c r="P73" s="894"/>
      <c r="Q73" s="894"/>
      <c r="R73" s="894"/>
      <c r="S73" s="894"/>
      <c r="T73" s="894"/>
      <c r="U73" s="894"/>
      <c r="V73" s="894"/>
      <c r="W73" s="894"/>
      <c r="X73" s="894"/>
      <c r="Y73" s="894"/>
      <c r="Z73" s="894"/>
      <c r="AA73" s="894"/>
      <c r="AB73" s="894"/>
      <c r="AC73" s="894"/>
      <c r="AD73" s="894"/>
      <c r="AE73" s="894"/>
      <c r="AF73" s="894"/>
      <c r="AG73" s="894"/>
      <c r="AH73" s="894"/>
      <c r="AI73" s="894"/>
      <c r="AJ73" s="894"/>
      <c r="AK73" s="894"/>
      <c r="AL73" s="894"/>
      <c r="AM73" s="894"/>
      <c r="AN73" s="894"/>
      <c r="AO73" s="894"/>
      <c r="AP73" s="894"/>
      <c r="AQ73" s="894"/>
    </row>
    <row r="74" spans="14:43" s="171" customFormat="1" ht="17.25" customHeight="1">
      <c r="N74" s="894"/>
      <c r="O74" s="894"/>
      <c r="P74" s="894"/>
      <c r="Q74" s="894"/>
      <c r="R74" s="894"/>
      <c r="S74" s="894"/>
      <c r="T74" s="894"/>
      <c r="U74" s="894"/>
      <c r="V74" s="894"/>
      <c r="W74" s="894"/>
      <c r="X74" s="894"/>
      <c r="Y74" s="894"/>
      <c r="Z74" s="894"/>
      <c r="AA74" s="894"/>
      <c r="AB74" s="894"/>
      <c r="AC74" s="894"/>
      <c r="AD74" s="894"/>
      <c r="AE74" s="894"/>
      <c r="AF74" s="894"/>
      <c r="AG74" s="894"/>
      <c r="AH74" s="894"/>
      <c r="AI74" s="894"/>
      <c r="AJ74" s="894"/>
      <c r="AK74" s="894"/>
      <c r="AL74" s="894"/>
      <c r="AM74" s="894"/>
      <c r="AN74" s="894"/>
      <c r="AO74" s="894"/>
      <c r="AP74" s="894"/>
      <c r="AQ74" s="894"/>
    </row>
    <row r="75" spans="14:43" s="171" customFormat="1" ht="17.25" customHeight="1">
      <c r="N75" s="894"/>
      <c r="O75" s="894"/>
      <c r="P75" s="894"/>
      <c r="Q75" s="894"/>
      <c r="R75" s="894"/>
      <c r="S75" s="894"/>
      <c r="T75" s="894"/>
      <c r="U75" s="894"/>
      <c r="V75" s="894"/>
      <c r="W75" s="894"/>
      <c r="X75" s="894"/>
      <c r="Y75" s="894"/>
      <c r="Z75" s="894"/>
      <c r="AA75" s="894"/>
      <c r="AB75" s="894"/>
      <c r="AC75" s="894"/>
      <c r="AD75" s="894"/>
      <c r="AE75" s="894"/>
      <c r="AF75" s="894"/>
      <c r="AG75" s="894"/>
      <c r="AH75" s="894"/>
      <c r="AI75" s="894"/>
      <c r="AJ75" s="894"/>
      <c r="AK75" s="894"/>
      <c r="AL75" s="894"/>
      <c r="AM75" s="894"/>
      <c r="AN75" s="894"/>
      <c r="AO75" s="894"/>
      <c r="AP75" s="894"/>
      <c r="AQ75" s="894"/>
    </row>
    <row r="76" spans="14:43" s="171" customFormat="1" ht="17.25" customHeight="1">
      <c r="N76" s="894"/>
      <c r="O76" s="894"/>
      <c r="P76" s="894"/>
      <c r="Q76" s="894"/>
      <c r="R76" s="894"/>
      <c r="S76" s="894"/>
      <c r="T76" s="894"/>
      <c r="U76" s="894"/>
      <c r="V76" s="894"/>
      <c r="W76" s="894"/>
      <c r="X76" s="894"/>
      <c r="Y76" s="894"/>
      <c r="Z76" s="894"/>
      <c r="AA76" s="894"/>
      <c r="AB76" s="894"/>
      <c r="AC76" s="894"/>
      <c r="AD76" s="894"/>
      <c r="AE76" s="894"/>
      <c r="AF76" s="894"/>
      <c r="AG76" s="894"/>
      <c r="AH76" s="894"/>
      <c r="AI76" s="894"/>
      <c r="AJ76" s="894"/>
      <c r="AK76" s="894"/>
      <c r="AL76" s="894"/>
      <c r="AM76" s="894"/>
      <c r="AN76" s="894"/>
      <c r="AO76" s="894"/>
      <c r="AP76" s="894"/>
      <c r="AQ76" s="894"/>
    </row>
    <row r="77" spans="14:43" s="171" customFormat="1" ht="17.25" customHeight="1">
      <c r="N77" s="894"/>
      <c r="O77" s="894"/>
      <c r="P77" s="894"/>
      <c r="Q77" s="894"/>
      <c r="R77" s="894"/>
      <c r="S77" s="894"/>
      <c r="T77" s="894"/>
      <c r="U77" s="894"/>
      <c r="V77" s="894"/>
      <c r="W77" s="894"/>
      <c r="X77" s="894"/>
      <c r="Y77" s="894"/>
      <c r="Z77" s="894"/>
      <c r="AA77" s="894"/>
      <c r="AB77" s="894"/>
      <c r="AC77" s="894"/>
      <c r="AD77" s="894"/>
      <c r="AE77" s="894"/>
      <c r="AF77" s="894"/>
      <c r="AG77" s="894"/>
      <c r="AH77" s="894"/>
      <c r="AI77" s="894"/>
      <c r="AJ77" s="894"/>
      <c r="AK77" s="894"/>
      <c r="AL77" s="894"/>
      <c r="AM77" s="894"/>
      <c r="AN77" s="894"/>
      <c r="AO77" s="894"/>
      <c r="AP77" s="894"/>
      <c r="AQ77" s="894"/>
    </row>
    <row r="78" spans="14:43" s="171" customFormat="1" ht="17.25" customHeight="1">
      <c r="N78" s="894"/>
      <c r="O78" s="894"/>
      <c r="P78" s="894"/>
      <c r="Q78" s="894"/>
      <c r="R78" s="894"/>
      <c r="S78" s="894"/>
      <c r="T78" s="894"/>
      <c r="U78" s="894"/>
      <c r="V78" s="894"/>
      <c r="W78" s="894"/>
      <c r="X78" s="894"/>
      <c r="Y78" s="894"/>
      <c r="Z78" s="894"/>
      <c r="AA78" s="894"/>
      <c r="AB78" s="894"/>
      <c r="AC78" s="894"/>
      <c r="AD78" s="894"/>
      <c r="AE78" s="894"/>
      <c r="AF78" s="894"/>
      <c r="AG78" s="894"/>
      <c r="AH78" s="894"/>
      <c r="AI78" s="894"/>
      <c r="AJ78" s="894"/>
      <c r="AK78" s="894"/>
      <c r="AL78" s="894"/>
      <c r="AM78" s="894"/>
      <c r="AN78" s="894"/>
      <c r="AO78" s="894"/>
      <c r="AP78" s="894"/>
      <c r="AQ78" s="894"/>
    </row>
    <row r="79" spans="14:43" s="171" customFormat="1" ht="17.25" customHeight="1">
      <c r="N79" s="894"/>
      <c r="O79" s="894"/>
      <c r="P79" s="894"/>
      <c r="Q79" s="894"/>
      <c r="R79" s="894"/>
      <c r="S79" s="894"/>
      <c r="T79" s="894"/>
      <c r="U79" s="894"/>
      <c r="V79" s="894"/>
      <c r="W79" s="894"/>
      <c r="X79" s="894"/>
      <c r="Y79" s="894"/>
      <c r="Z79" s="894"/>
      <c r="AA79" s="894"/>
      <c r="AB79" s="894"/>
      <c r="AC79" s="894"/>
      <c r="AD79" s="894"/>
      <c r="AE79" s="894"/>
      <c r="AF79" s="894"/>
      <c r="AG79" s="894"/>
      <c r="AH79" s="894"/>
      <c r="AI79" s="894"/>
      <c r="AJ79" s="894"/>
      <c r="AK79" s="894"/>
      <c r="AL79" s="894"/>
      <c r="AM79" s="894"/>
      <c r="AN79" s="894"/>
      <c r="AO79" s="894"/>
      <c r="AP79" s="894"/>
      <c r="AQ79" s="894"/>
    </row>
    <row r="80" spans="14:43" s="171" customFormat="1" ht="17.25" customHeight="1">
      <c r="N80" s="894"/>
      <c r="O80" s="894"/>
      <c r="P80" s="894"/>
      <c r="Q80" s="894"/>
      <c r="R80" s="894"/>
      <c r="S80" s="894"/>
      <c r="T80" s="894"/>
      <c r="U80" s="894"/>
      <c r="V80" s="894"/>
      <c r="W80" s="894"/>
      <c r="X80" s="894"/>
      <c r="Y80" s="894"/>
      <c r="Z80" s="894"/>
      <c r="AA80" s="894"/>
      <c r="AB80" s="894"/>
      <c r="AC80" s="894"/>
      <c r="AD80" s="894"/>
      <c r="AE80" s="894"/>
      <c r="AF80" s="894"/>
      <c r="AG80" s="894"/>
      <c r="AH80" s="894"/>
      <c r="AI80" s="894"/>
      <c r="AJ80" s="894"/>
      <c r="AK80" s="894"/>
      <c r="AL80" s="894"/>
      <c r="AM80" s="894"/>
      <c r="AN80" s="894"/>
      <c r="AO80" s="894"/>
      <c r="AP80" s="894"/>
      <c r="AQ80" s="894"/>
    </row>
    <row r="81" spans="14:43" s="171" customFormat="1" ht="17.25" customHeight="1">
      <c r="N81" s="894"/>
      <c r="O81" s="894"/>
      <c r="P81" s="894"/>
      <c r="Q81" s="894"/>
      <c r="R81" s="894"/>
      <c r="S81" s="894"/>
      <c r="T81" s="894"/>
      <c r="U81" s="894"/>
      <c r="V81" s="894"/>
      <c r="W81" s="894"/>
      <c r="X81" s="894"/>
      <c r="Y81" s="894"/>
      <c r="Z81" s="894"/>
      <c r="AA81" s="894"/>
      <c r="AB81" s="894"/>
      <c r="AC81" s="894"/>
      <c r="AD81" s="894"/>
      <c r="AE81" s="894"/>
      <c r="AF81" s="894"/>
      <c r="AG81" s="894"/>
      <c r="AH81" s="894"/>
      <c r="AI81" s="894"/>
      <c r="AJ81" s="894"/>
      <c r="AK81" s="894"/>
      <c r="AL81" s="894"/>
      <c r="AM81" s="894"/>
      <c r="AN81" s="894"/>
      <c r="AO81" s="894"/>
      <c r="AP81" s="894"/>
      <c r="AQ81" s="894"/>
    </row>
    <row r="82" spans="14:43" s="171" customFormat="1" ht="17.25" customHeight="1">
      <c r="N82" s="894"/>
      <c r="O82" s="894"/>
      <c r="P82" s="894"/>
      <c r="Q82" s="894"/>
      <c r="R82" s="894"/>
      <c r="S82" s="894"/>
      <c r="T82" s="894"/>
      <c r="U82" s="894"/>
      <c r="V82" s="894"/>
      <c r="W82" s="894"/>
      <c r="X82" s="894"/>
      <c r="Y82" s="894"/>
      <c r="Z82" s="894"/>
      <c r="AA82" s="894"/>
      <c r="AB82" s="894"/>
      <c r="AC82" s="894"/>
      <c r="AD82" s="894"/>
      <c r="AE82" s="894"/>
      <c r="AF82" s="894"/>
      <c r="AG82" s="894"/>
      <c r="AH82" s="894"/>
      <c r="AI82" s="894"/>
      <c r="AJ82" s="894"/>
      <c r="AK82" s="894"/>
      <c r="AL82" s="894"/>
      <c r="AM82" s="894"/>
      <c r="AN82" s="894"/>
      <c r="AO82" s="894"/>
      <c r="AP82" s="894"/>
      <c r="AQ82" s="894"/>
    </row>
  </sheetData>
  <dataConsolidate/>
  <mergeCells count="82">
    <mergeCell ref="A10:C10"/>
    <mergeCell ref="A4:C4"/>
    <mergeCell ref="A5:C5"/>
    <mergeCell ref="A6:C6"/>
    <mergeCell ref="A7:C7"/>
    <mergeCell ref="A8:C9"/>
    <mergeCell ref="D11:M11"/>
    <mergeCell ref="B51:L51"/>
    <mergeCell ref="B50:L50"/>
    <mergeCell ref="D42:M42"/>
    <mergeCell ref="A22:C22"/>
    <mergeCell ref="A26:C26"/>
    <mergeCell ref="A27:C27"/>
    <mergeCell ref="A28:C28"/>
    <mergeCell ref="D12:E12"/>
    <mergeCell ref="D22:M22"/>
    <mergeCell ref="K12:M12"/>
    <mergeCell ref="A11:C11"/>
    <mergeCell ref="A12:C12"/>
    <mergeCell ref="A45:M46"/>
    <mergeCell ref="H12:I12"/>
    <mergeCell ref="D15:M15"/>
    <mergeCell ref="K3:M3"/>
    <mergeCell ref="L5:M5"/>
    <mergeCell ref="D7:M7"/>
    <mergeCell ref="D8:M9"/>
    <mergeCell ref="L10:M10"/>
    <mergeCell ref="J6:M6"/>
    <mergeCell ref="G10:H10"/>
    <mergeCell ref="D10:F10"/>
    <mergeCell ref="G6:H6"/>
    <mergeCell ref="D16:M16"/>
    <mergeCell ref="D26:M26"/>
    <mergeCell ref="D27:M27"/>
    <mergeCell ref="D28:M28"/>
    <mergeCell ref="A21:C21"/>
    <mergeCell ref="A42:C42"/>
    <mergeCell ref="A29:C29"/>
    <mergeCell ref="A30:C30"/>
    <mergeCell ref="A31:C31"/>
    <mergeCell ref="A32:C32"/>
    <mergeCell ref="D29:M29"/>
    <mergeCell ref="D30:M30"/>
    <mergeCell ref="D31:M31"/>
    <mergeCell ref="D32:M32"/>
    <mergeCell ref="D33:M33"/>
    <mergeCell ref="D41:M41"/>
    <mergeCell ref="A36:C36"/>
    <mergeCell ref="A37:C37"/>
    <mergeCell ref="A38:C38"/>
    <mergeCell ref="A39:C39"/>
    <mergeCell ref="A40:C40"/>
    <mergeCell ref="D36:M36"/>
    <mergeCell ref="D37:M37"/>
    <mergeCell ref="D38:M38"/>
    <mergeCell ref="D39:M39"/>
    <mergeCell ref="D40:M40"/>
    <mergeCell ref="A41:C41"/>
    <mergeCell ref="A2:M2"/>
    <mergeCell ref="D4:J4"/>
    <mergeCell ref="D5:J5"/>
    <mergeCell ref="J10:K10"/>
    <mergeCell ref="A33:C33"/>
    <mergeCell ref="A15:C15"/>
    <mergeCell ref="A16:C16"/>
    <mergeCell ref="A17:C17"/>
    <mergeCell ref="A18:C18"/>
    <mergeCell ref="A19:C19"/>
    <mergeCell ref="A20:C20"/>
    <mergeCell ref="D17:M17"/>
    <mergeCell ref="D18:M18"/>
    <mergeCell ref="D19:M19"/>
    <mergeCell ref="D20:M20"/>
    <mergeCell ref="D21:M21"/>
    <mergeCell ref="B48:L49"/>
    <mergeCell ref="I54:J54"/>
    <mergeCell ref="I56:J56"/>
    <mergeCell ref="I53:L53"/>
    <mergeCell ref="K54:L54"/>
    <mergeCell ref="K55:L55"/>
    <mergeCell ref="K56:L56"/>
    <mergeCell ref="I55:J55"/>
  </mergeCells>
  <phoneticPr fontId="1"/>
  <dataValidations count="5">
    <dataValidation type="list" allowBlank="1" showInputMessage="1" sqref="L5:M5" xr:uid="{00000000-0002-0000-0600-000000000000}">
      <formula1>"男,女"</formula1>
    </dataValidation>
    <dataValidation type="list" allowBlank="1" showInputMessage="1" showErrorMessage="1" errorTitle="入力エラー" error="プルダウンより選択してください。" sqref="D10" xr:uid="{00000000-0002-0000-0600-000001000000}">
      <formula1>"国内,海外"</formula1>
    </dataValidation>
    <dataValidation type="list" allowBlank="1" showInputMessage="1" sqref="D12:E12 H12:I12 K12:L12" xr:uid="{00000000-0002-0000-0600-000003000000}">
      <formula1>"日本語,英語,タイ語,インドネシア語,ベトナム語,中国語"</formula1>
    </dataValidation>
    <dataValidation type="list" allowBlank="1" showInputMessage="1" showErrorMessage="1" errorTitle="入力エラー" error="プルダウンより選択してください。" sqref="G12" xr:uid="{00000000-0002-0000-0600-000004000000}">
      <formula1>"要,不要"</formula1>
    </dataValidation>
    <dataValidation type="list" allowBlank="1" showInputMessage="1" showErrorMessage="1" errorTitle="入力エラー" error="プルダウンより選択してください。" sqref="G10:H10" xr:uid="{6B060E35-EB7C-4F3A-8AFB-EB692F9CEBAD}">
      <formula1>"大学院（博士）,大学院（修士）,大学,短大,高等専門学校,高等学校,その他"</formula1>
    </dataValidation>
  </dataValidations>
  <printOptions horizontalCentered="1"/>
  <pageMargins left="0.39370078740157483" right="0.39370078740157483" top="0.55118110236220474" bottom="0.55118110236220474" header="0.31496062992125984" footer="0.31496062992125984"/>
  <pageSetup paperSize="9" scale="81"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59999389629810485"/>
  </sheetPr>
  <dimension ref="A1:X103"/>
  <sheetViews>
    <sheetView showGridLines="0" view="pageBreakPreview" topLeftCell="A21" zoomScaleNormal="100" zoomScaleSheetLayoutView="100" workbookViewId="0">
      <selection activeCell="D7" sqref="D7:I7"/>
    </sheetView>
  </sheetViews>
  <sheetFormatPr defaultColWidth="9" defaultRowHeight="17.25" customHeight="1"/>
  <cols>
    <col min="1" max="1" width="6.36328125" style="10" bestFit="1" customWidth="1"/>
    <col min="2" max="2" width="5.7265625" style="3" customWidth="1"/>
    <col min="3" max="3" width="9" style="3" customWidth="1"/>
    <col min="4" max="4" width="7.08984375" style="3" bestFit="1" customWidth="1"/>
    <col min="5" max="6" width="9" style="3" customWidth="1"/>
    <col min="7" max="8" width="9" style="3"/>
    <col min="9" max="9" width="14.08984375" style="3" bestFit="1" customWidth="1"/>
    <col min="10" max="10" width="9" style="3"/>
    <col min="11" max="11" width="11.453125" style="3" customWidth="1"/>
    <col min="12" max="15" width="9" style="932"/>
    <col min="16" max="16" width="16.08984375" style="935" customWidth="1"/>
    <col min="17" max="17" width="11.7265625" style="933" customWidth="1"/>
    <col min="18" max="22" width="9" style="933"/>
    <col min="23" max="24" width="9" style="934"/>
    <col min="25" max="16384" width="9" style="3"/>
  </cols>
  <sheetData>
    <row r="1" spans="1:17" ht="17.25" customHeight="1">
      <c r="P1" s="935" t="s">
        <v>1502</v>
      </c>
    </row>
    <row r="2" spans="1:17" ht="17.25" customHeight="1">
      <c r="A2" s="3" t="s">
        <v>32</v>
      </c>
      <c r="J2" s="1038">
        <v>46113</v>
      </c>
      <c r="K2" s="1038"/>
      <c r="P2" s="935" t="s">
        <v>811</v>
      </c>
    </row>
    <row r="3" spans="1:17" ht="17.25" customHeight="1">
      <c r="A3" s="3" t="s">
        <v>33</v>
      </c>
    </row>
    <row r="4" spans="1:17" ht="17.25" customHeight="1">
      <c r="P4" s="935" t="s">
        <v>812</v>
      </c>
      <c r="Q4" s="933" t="s">
        <v>879</v>
      </c>
    </row>
    <row r="5" spans="1:17" ht="17.25" customHeight="1">
      <c r="A5" s="1022" t="s">
        <v>1149</v>
      </c>
      <c r="B5" s="1022"/>
      <c r="C5" s="1022"/>
      <c r="D5" s="1022"/>
      <c r="E5" s="1022"/>
      <c r="F5" s="1022"/>
      <c r="G5" s="1022"/>
      <c r="H5" s="1022"/>
      <c r="I5" s="1022"/>
      <c r="J5" s="1022"/>
      <c r="K5" s="1022"/>
      <c r="P5" s="935" t="s">
        <v>813</v>
      </c>
      <c r="Q5" s="933" t="s">
        <v>886</v>
      </c>
    </row>
    <row r="6" spans="1:17" ht="17.25" customHeight="1">
      <c r="P6" s="935" t="s">
        <v>814</v>
      </c>
    </row>
    <row r="7" spans="1:17" ht="37.5" customHeight="1">
      <c r="A7" s="1031" t="s">
        <v>810</v>
      </c>
      <c r="B7" s="1032"/>
      <c r="C7" s="1032"/>
      <c r="D7" s="1025" t="s">
        <v>1502</v>
      </c>
      <c r="E7" s="1026"/>
      <c r="F7" s="1026"/>
      <c r="G7" s="1026"/>
      <c r="H7" s="1026"/>
      <c r="I7" s="1027"/>
      <c r="J7" s="537"/>
      <c r="K7" s="712"/>
      <c r="P7" s="935" t="s">
        <v>885</v>
      </c>
    </row>
    <row r="8" spans="1:17" ht="21" customHeight="1">
      <c r="A8" s="1033"/>
      <c r="B8" s="1034"/>
      <c r="C8" s="1034"/>
      <c r="D8" s="1035"/>
      <c r="E8" s="1036"/>
      <c r="F8" s="1036"/>
      <c r="G8" s="1036"/>
      <c r="H8" s="1036"/>
      <c r="I8" s="1037"/>
      <c r="J8" s="713" t="s">
        <v>864</v>
      </c>
      <c r="K8" s="714"/>
      <c r="P8" s="935" t="s">
        <v>857</v>
      </c>
    </row>
    <row r="9" spans="1:17" ht="9.65" customHeight="1">
      <c r="P9" s="935" t="s">
        <v>1507</v>
      </c>
    </row>
    <row r="10" spans="1:17" ht="9.65" customHeight="1"/>
    <row r="11" spans="1:17" ht="17.25" customHeight="1">
      <c r="A11" s="1031" t="s">
        <v>34</v>
      </c>
      <c r="B11" s="1032"/>
      <c r="C11" s="1053"/>
      <c r="D11" s="1031" t="s">
        <v>127</v>
      </c>
      <c r="E11" s="1053"/>
      <c r="F11" s="1028" t="s">
        <v>408</v>
      </c>
      <c r="G11" s="1028"/>
      <c r="H11" s="1028"/>
      <c r="I11" s="1028"/>
      <c r="J11" s="1028"/>
      <c r="K11" s="1028"/>
      <c r="P11" s="935" t="s">
        <v>1495</v>
      </c>
    </row>
    <row r="12" spans="1:17" ht="17.25" customHeight="1">
      <c r="A12" s="1056"/>
      <c r="B12" s="1082"/>
      <c r="C12" s="1057"/>
      <c r="D12" s="1054" t="s">
        <v>128</v>
      </c>
      <c r="E12" s="1055"/>
      <c r="F12" s="1029" t="s">
        <v>409</v>
      </c>
      <c r="G12" s="1029"/>
      <c r="H12" s="1029"/>
      <c r="I12" s="1029"/>
      <c r="J12" s="1029"/>
      <c r="K12" s="1029"/>
      <c r="P12" s="935" t="s">
        <v>865</v>
      </c>
    </row>
    <row r="13" spans="1:17" ht="17.25" customHeight="1">
      <c r="A13" s="1056"/>
      <c r="B13" s="1082"/>
      <c r="C13" s="1057"/>
      <c r="D13" s="1054" t="s">
        <v>20</v>
      </c>
      <c r="E13" s="1055"/>
      <c r="F13" s="1030" t="s">
        <v>1402</v>
      </c>
      <c r="G13" s="1030"/>
      <c r="H13" s="1030"/>
      <c r="I13" s="1030"/>
      <c r="J13" s="1030"/>
      <c r="K13" s="1030"/>
      <c r="P13" s="935" t="s">
        <v>866</v>
      </c>
    </row>
    <row r="14" spans="1:17" ht="17.25" customHeight="1">
      <c r="A14" s="1056"/>
      <c r="B14" s="1082"/>
      <c r="C14" s="1057"/>
      <c r="D14" s="1056"/>
      <c r="E14" s="1057"/>
      <c r="F14" s="1045" t="s">
        <v>438</v>
      </c>
      <c r="G14" s="1045"/>
      <c r="H14" s="1045"/>
      <c r="I14" s="1045"/>
      <c r="J14" s="1045"/>
      <c r="K14" s="1045"/>
      <c r="P14" s="935" t="s">
        <v>867</v>
      </c>
    </row>
    <row r="15" spans="1:17" ht="17.25" customHeight="1">
      <c r="A15" s="1056"/>
      <c r="B15" s="1082"/>
      <c r="C15" s="1057"/>
      <c r="D15" s="1058"/>
      <c r="E15" s="1059"/>
      <c r="F15" s="1046"/>
      <c r="G15" s="1046"/>
      <c r="H15" s="1046"/>
      <c r="I15" s="1046"/>
      <c r="J15" s="1046"/>
      <c r="K15" s="1046"/>
    </row>
    <row r="16" spans="1:17" ht="17.25" customHeight="1">
      <c r="A16" s="1056"/>
      <c r="B16" s="1082"/>
      <c r="C16" s="1057"/>
      <c r="D16" s="1039" t="s">
        <v>124</v>
      </c>
      <c r="E16" s="1040"/>
      <c r="F16" s="1023" t="s">
        <v>410</v>
      </c>
      <c r="G16" s="1023"/>
      <c r="H16" s="1023"/>
      <c r="I16" s="1023"/>
      <c r="J16" s="1023"/>
      <c r="K16" s="1023"/>
    </row>
    <row r="17" spans="1:11" ht="17.25" customHeight="1">
      <c r="A17" s="1056"/>
      <c r="B17" s="1082"/>
      <c r="C17" s="1057"/>
      <c r="D17" s="1033" t="s">
        <v>125</v>
      </c>
      <c r="E17" s="1041"/>
      <c r="F17" s="1024" t="s">
        <v>411</v>
      </c>
      <c r="G17" s="1024"/>
      <c r="H17" s="1024"/>
      <c r="I17" s="1024"/>
      <c r="J17" s="1024"/>
      <c r="K17" s="1024"/>
    </row>
    <row r="18" spans="1:11" ht="23.15" customHeight="1">
      <c r="A18" s="1056"/>
      <c r="B18" s="1082"/>
      <c r="C18" s="1057"/>
      <c r="D18" s="1080" t="s">
        <v>892</v>
      </c>
      <c r="E18" s="1081"/>
      <c r="F18" s="1077"/>
      <c r="G18" s="1078"/>
      <c r="H18" s="1078"/>
      <c r="I18" s="1078"/>
      <c r="J18" s="1078"/>
      <c r="K18" s="1079"/>
    </row>
    <row r="19" spans="1:11" ht="17.149999999999999" customHeight="1">
      <c r="A19" s="1056"/>
      <c r="B19" s="1082"/>
      <c r="C19" s="1057"/>
      <c r="D19" s="1080" t="s">
        <v>893</v>
      </c>
      <c r="E19" s="1081"/>
      <c r="F19" s="1083">
        <v>3000</v>
      </c>
      <c r="G19" s="1084"/>
      <c r="H19" s="1084"/>
      <c r="I19" s="390"/>
      <c r="J19" s="390"/>
      <c r="K19" s="388"/>
    </row>
    <row r="20" spans="1:11" ht="17.149999999999999" customHeight="1">
      <c r="A20" s="1033"/>
      <c r="B20" s="1034"/>
      <c r="C20" s="1041"/>
      <c r="D20" s="1080" t="s">
        <v>895</v>
      </c>
      <c r="E20" s="1081"/>
      <c r="F20" s="538"/>
      <c r="G20" s="893" t="s">
        <v>1399</v>
      </c>
      <c r="H20" s="386" t="s">
        <v>1398</v>
      </c>
      <c r="I20" s="386"/>
      <c r="J20" s="711"/>
      <c r="K20" s="387"/>
    </row>
    <row r="21" spans="1:11" ht="17.25" customHeight="1">
      <c r="A21" s="1004" t="s">
        <v>23</v>
      </c>
      <c r="B21" s="1004"/>
      <c r="C21" s="1004"/>
      <c r="D21" s="1001" t="s">
        <v>25</v>
      </c>
      <c r="E21" s="1001"/>
      <c r="F21" s="1047" t="s">
        <v>412</v>
      </c>
      <c r="G21" s="1048"/>
      <c r="H21" s="1048"/>
      <c r="I21" s="1048"/>
      <c r="J21" s="1048"/>
      <c r="K21" s="1049"/>
    </row>
    <row r="22" spans="1:11" ht="17.25" customHeight="1">
      <c r="A22" s="1004"/>
      <c r="B22" s="1004"/>
      <c r="C22" s="1004"/>
      <c r="D22" s="1002" t="s">
        <v>24</v>
      </c>
      <c r="E22" s="1002"/>
      <c r="F22" s="1030" t="s">
        <v>894</v>
      </c>
      <c r="G22" s="1030"/>
      <c r="H22" s="1030"/>
      <c r="I22" s="1030"/>
      <c r="J22" s="1030"/>
      <c r="K22" s="1030"/>
    </row>
    <row r="23" spans="1:11" ht="17.25" customHeight="1">
      <c r="A23" s="1004"/>
      <c r="B23" s="1004"/>
      <c r="C23" s="1004"/>
      <c r="D23" s="1003" t="s">
        <v>35</v>
      </c>
      <c r="E23" s="1003"/>
      <c r="F23" s="24" t="s">
        <v>83</v>
      </c>
      <c r="G23" s="1050" t="s">
        <v>1400</v>
      </c>
      <c r="H23" s="1051"/>
      <c r="I23" s="13" t="s">
        <v>85</v>
      </c>
      <c r="J23" s="1050" t="s">
        <v>1401</v>
      </c>
      <c r="K23" s="1030"/>
    </row>
    <row r="24" spans="1:11" ht="17.25" customHeight="1">
      <c r="A24" s="1004"/>
      <c r="B24" s="1004"/>
      <c r="C24" s="1004"/>
      <c r="D24" s="1004"/>
      <c r="E24" s="1004"/>
      <c r="F24" s="25" t="s">
        <v>84</v>
      </c>
      <c r="G24" s="1052" t="s">
        <v>413</v>
      </c>
      <c r="H24" s="1024"/>
      <c r="I24" s="1024"/>
      <c r="J24" s="1024"/>
      <c r="K24" s="1024"/>
    </row>
    <row r="25" spans="1:11" ht="17.25" customHeight="1">
      <c r="A25" s="121"/>
      <c r="K25" s="27"/>
    </row>
    <row r="26" spans="1:11" ht="17.25" customHeight="1">
      <c r="A26" s="15" t="s">
        <v>36</v>
      </c>
      <c r="B26" s="122" t="s">
        <v>37</v>
      </c>
      <c r="C26" s="122"/>
      <c r="D26" s="45"/>
      <c r="E26" s="45"/>
      <c r="F26" s="45"/>
      <c r="G26" s="45"/>
      <c r="H26" s="45"/>
      <c r="I26" s="45"/>
      <c r="J26" s="45"/>
      <c r="K26" s="46"/>
    </row>
    <row r="27" spans="1:11" ht="17.25" customHeight="1">
      <c r="A27" s="121"/>
      <c r="B27" s="3" t="s">
        <v>131</v>
      </c>
      <c r="D27" s="10" t="s">
        <v>21</v>
      </c>
      <c r="E27" s="1015" t="s">
        <v>414</v>
      </c>
      <c r="F27" s="1015"/>
      <c r="G27" s="1015"/>
      <c r="H27" s="1015"/>
      <c r="I27" s="3" t="s">
        <v>48</v>
      </c>
      <c r="J27" s="1005">
        <v>15</v>
      </c>
      <c r="K27" s="1006"/>
    </row>
    <row r="28" spans="1:11" ht="17.25" customHeight="1">
      <c r="A28" s="121"/>
      <c r="D28" s="10" t="s">
        <v>22</v>
      </c>
      <c r="E28" s="1015" t="s">
        <v>415</v>
      </c>
      <c r="F28" s="1015"/>
      <c r="G28" s="1015"/>
      <c r="H28" s="1015"/>
      <c r="I28" s="171" t="s">
        <v>748</v>
      </c>
      <c r="J28" s="1007" t="s">
        <v>1028</v>
      </c>
      <c r="K28" s="1008"/>
    </row>
    <row r="29" spans="1:11" ht="17.25" customHeight="1">
      <c r="A29" s="121"/>
      <c r="B29" s="3" t="s">
        <v>49</v>
      </c>
      <c r="K29" s="27"/>
    </row>
    <row r="30" spans="1:11" ht="17.149999999999999" customHeight="1">
      <c r="A30" s="121"/>
      <c r="B30" s="1009" t="s">
        <v>1031</v>
      </c>
      <c r="C30" s="1009"/>
      <c r="D30" s="1009"/>
      <c r="E30" s="1009"/>
      <c r="F30" s="1009"/>
      <c r="G30" s="1009"/>
      <c r="H30" s="1009"/>
      <c r="I30" s="1009"/>
      <c r="J30" s="1009"/>
      <c r="K30" s="1010"/>
    </row>
    <row r="31" spans="1:11" ht="17.25" customHeight="1">
      <c r="A31" s="9"/>
      <c r="B31" s="1011"/>
      <c r="C31" s="1011"/>
      <c r="D31" s="1011"/>
      <c r="E31" s="1011"/>
      <c r="F31" s="1011"/>
      <c r="G31" s="1011"/>
      <c r="H31" s="1011"/>
      <c r="I31" s="1011"/>
      <c r="J31" s="1011"/>
      <c r="K31" s="1012"/>
    </row>
    <row r="32" spans="1:11" ht="17.25" customHeight="1">
      <c r="A32" s="15" t="s">
        <v>38</v>
      </c>
      <c r="B32" s="122" t="s">
        <v>39</v>
      </c>
      <c r="C32" s="45"/>
      <c r="D32" s="45"/>
      <c r="E32" s="45"/>
      <c r="F32" s="45"/>
      <c r="G32" s="45"/>
      <c r="H32" s="45"/>
      <c r="I32" s="45"/>
      <c r="J32" s="45"/>
      <c r="K32" s="46"/>
    </row>
    <row r="33" spans="1:11" ht="17.25" customHeight="1">
      <c r="A33" s="121"/>
      <c r="B33" s="3" t="s">
        <v>50</v>
      </c>
      <c r="C33" s="1009" t="s">
        <v>1033</v>
      </c>
      <c r="D33" s="1009"/>
      <c r="E33" s="1009"/>
      <c r="F33" s="1009"/>
      <c r="G33" s="1009"/>
      <c r="H33" s="1009"/>
      <c r="I33" s="1009"/>
      <c r="J33" s="1009"/>
      <c r="K33" s="1010"/>
    </row>
    <row r="34" spans="1:11" ht="17.25" customHeight="1">
      <c r="A34" s="121"/>
      <c r="C34" s="1009"/>
      <c r="D34" s="1009"/>
      <c r="E34" s="1009"/>
      <c r="F34" s="1009"/>
      <c r="G34" s="1009"/>
      <c r="H34" s="1009"/>
      <c r="I34" s="1009"/>
      <c r="J34" s="1009"/>
      <c r="K34" s="1010"/>
    </row>
    <row r="35" spans="1:11" ht="17.25" customHeight="1">
      <c r="A35" s="121"/>
      <c r="B35" s="3" t="s">
        <v>51</v>
      </c>
      <c r="C35" s="1009" t="s">
        <v>1032</v>
      </c>
      <c r="D35" s="1009"/>
      <c r="E35" s="1009"/>
      <c r="F35" s="1009"/>
      <c r="G35" s="1009"/>
      <c r="H35" s="1009"/>
      <c r="I35" s="1009"/>
      <c r="J35" s="1009"/>
      <c r="K35" s="1010"/>
    </row>
    <row r="36" spans="1:11" ht="17.25" customHeight="1">
      <c r="A36" s="9"/>
      <c r="B36" s="29"/>
      <c r="C36" s="1011"/>
      <c r="D36" s="1011"/>
      <c r="E36" s="1011"/>
      <c r="F36" s="1011"/>
      <c r="G36" s="1011"/>
      <c r="H36" s="1011"/>
      <c r="I36" s="1011"/>
      <c r="J36" s="1011"/>
      <c r="K36" s="1012"/>
    </row>
    <row r="37" spans="1:11" ht="17.25" customHeight="1">
      <c r="A37" s="15" t="s">
        <v>40</v>
      </c>
      <c r="B37" s="123" t="s">
        <v>86</v>
      </c>
      <c r="C37" s="45"/>
      <c r="D37" s="45"/>
      <c r="E37" s="45"/>
      <c r="F37" s="45"/>
      <c r="G37" s="45"/>
      <c r="H37" s="45"/>
      <c r="I37" s="45"/>
      <c r="J37" s="45"/>
      <c r="K37" s="46"/>
    </row>
    <row r="38" spans="1:11" ht="17.25" customHeight="1">
      <c r="A38" s="121"/>
      <c r="B38" s="1016" t="s">
        <v>1034</v>
      </c>
      <c r="C38" s="1016"/>
      <c r="D38" s="1016"/>
      <c r="E38" s="1016"/>
      <c r="F38" s="1016"/>
      <c r="G38" s="1016"/>
      <c r="H38" s="1016"/>
      <c r="I38" s="1016"/>
      <c r="J38" s="1016"/>
      <c r="K38" s="1017"/>
    </row>
    <row r="39" spans="1:11" ht="17.25" customHeight="1">
      <c r="A39" s="121"/>
      <c r="B39" s="1016"/>
      <c r="C39" s="1016"/>
      <c r="D39" s="1016"/>
      <c r="E39" s="1016"/>
      <c r="F39" s="1016"/>
      <c r="G39" s="1016"/>
      <c r="H39" s="1016"/>
      <c r="I39" s="1016"/>
      <c r="J39" s="1016"/>
      <c r="K39" s="1017"/>
    </row>
    <row r="40" spans="1:11" ht="17.25" customHeight="1">
      <c r="A40" s="121"/>
      <c r="B40" s="1016"/>
      <c r="C40" s="1016"/>
      <c r="D40" s="1016"/>
      <c r="E40" s="1016"/>
      <c r="F40" s="1016"/>
      <c r="G40" s="1016"/>
      <c r="H40" s="1016"/>
      <c r="I40" s="1016"/>
      <c r="J40" s="1016"/>
      <c r="K40" s="1017"/>
    </row>
    <row r="41" spans="1:11" ht="17.25" customHeight="1">
      <c r="A41" s="9"/>
      <c r="B41" s="1018"/>
      <c r="C41" s="1018"/>
      <c r="D41" s="1018"/>
      <c r="E41" s="1018"/>
      <c r="F41" s="1018"/>
      <c r="G41" s="1018"/>
      <c r="H41" s="1018"/>
      <c r="I41" s="1018"/>
      <c r="J41" s="1018"/>
      <c r="K41" s="1019"/>
    </row>
    <row r="42" spans="1:11" ht="17.25" customHeight="1">
      <c r="A42" s="15" t="s">
        <v>41</v>
      </c>
      <c r="B42" s="123" t="s">
        <v>87</v>
      </c>
      <c r="C42" s="45"/>
      <c r="D42" s="45"/>
      <c r="E42" s="45"/>
      <c r="F42" s="45"/>
      <c r="G42" s="45"/>
      <c r="H42" s="45"/>
      <c r="I42" s="45"/>
      <c r="J42" s="45"/>
      <c r="K42" s="46"/>
    </row>
    <row r="43" spans="1:11" ht="17.25" customHeight="1">
      <c r="A43" s="9"/>
      <c r="B43" s="539" t="s">
        <v>42</v>
      </c>
      <c r="C43" s="29" t="s">
        <v>43</v>
      </c>
      <c r="D43" s="539" t="s">
        <v>42</v>
      </c>
      <c r="E43" s="29" t="s">
        <v>44</v>
      </c>
      <c r="F43" s="29" t="s">
        <v>45</v>
      </c>
      <c r="G43" s="29"/>
      <c r="H43" s="29"/>
      <c r="I43" s="29"/>
      <c r="J43" s="29"/>
      <c r="K43" s="12"/>
    </row>
    <row r="44" spans="1:11" ht="17.25" customHeight="1">
      <c r="A44" s="15" t="s">
        <v>46</v>
      </c>
      <c r="B44" s="122" t="s">
        <v>47</v>
      </c>
      <c r="C44" s="45"/>
      <c r="D44" s="45"/>
      <c r="E44" s="45"/>
      <c r="F44" s="45"/>
      <c r="G44" s="45"/>
      <c r="H44" s="45"/>
      <c r="I44" s="45"/>
      <c r="J44" s="45"/>
      <c r="K44" s="46"/>
    </row>
    <row r="45" spans="1:11" ht="17.25" customHeight="1">
      <c r="A45" s="121"/>
      <c r="B45" s="14" t="s">
        <v>52</v>
      </c>
      <c r="K45" s="27"/>
    </row>
    <row r="46" spans="1:11" ht="17.25" customHeight="1">
      <c r="A46" s="121"/>
      <c r="B46" s="1009" t="s">
        <v>1036</v>
      </c>
      <c r="C46" s="1009"/>
      <c r="D46" s="1009"/>
      <c r="E46" s="1009"/>
      <c r="F46" s="1009"/>
      <c r="G46" s="1009"/>
      <c r="H46" s="1009"/>
      <c r="I46" s="1009"/>
      <c r="J46" s="1009"/>
      <c r="K46" s="1010"/>
    </row>
    <row r="47" spans="1:11" ht="17.25" customHeight="1">
      <c r="A47" s="121"/>
      <c r="B47" s="1009"/>
      <c r="C47" s="1009"/>
      <c r="D47" s="1009"/>
      <c r="E47" s="1009"/>
      <c r="F47" s="1009"/>
      <c r="G47" s="1009"/>
      <c r="H47" s="1009"/>
      <c r="I47" s="1009"/>
      <c r="J47" s="1009"/>
      <c r="K47" s="1010"/>
    </row>
    <row r="48" spans="1:11" ht="17.25" customHeight="1">
      <c r="A48" s="121"/>
      <c r="B48" s="1009"/>
      <c r="C48" s="1009"/>
      <c r="D48" s="1009"/>
      <c r="E48" s="1009"/>
      <c r="F48" s="1009"/>
      <c r="G48" s="1009"/>
      <c r="H48" s="1009"/>
      <c r="I48" s="1009"/>
      <c r="J48" s="1009"/>
      <c r="K48" s="1010"/>
    </row>
    <row r="49" spans="1:11" ht="17.25" customHeight="1">
      <c r="A49" s="121"/>
      <c r="B49" s="1009"/>
      <c r="C49" s="1009"/>
      <c r="D49" s="1009"/>
      <c r="E49" s="1009"/>
      <c r="F49" s="1009"/>
      <c r="G49" s="1009"/>
      <c r="H49" s="1009"/>
      <c r="I49" s="1009"/>
      <c r="J49" s="1009"/>
      <c r="K49" s="1010"/>
    </row>
    <row r="50" spans="1:11" ht="17.25" customHeight="1">
      <c r="A50" s="121"/>
      <c r="B50" s="14" t="s">
        <v>53</v>
      </c>
      <c r="K50" s="27"/>
    </row>
    <row r="51" spans="1:11" ht="17.25" customHeight="1">
      <c r="A51" s="121"/>
      <c r="B51" s="1009" t="s">
        <v>1035</v>
      </c>
      <c r="C51" s="1009"/>
      <c r="D51" s="1009"/>
      <c r="E51" s="1009"/>
      <c r="F51" s="1009"/>
      <c r="G51" s="1009"/>
      <c r="H51" s="1009"/>
      <c r="I51" s="1009"/>
      <c r="J51" s="1009"/>
      <c r="K51" s="1010"/>
    </row>
    <row r="52" spans="1:11" ht="17.25" customHeight="1">
      <c r="A52" s="121"/>
      <c r="B52" s="1009"/>
      <c r="C52" s="1009"/>
      <c r="D52" s="1009"/>
      <c r="E52" s="1009"/>
      <c r="F52" s="1009"/>
      <c r="G52" s="1009"/>
      <c r="H52" s="1009"/>
      <c r="I52" s="1009"/>
      <c r="J52" s="1009"/>
      <c r="K52" s="1010"/>
    </row>
    <row r="53" spans="1:11" ht="17.25" customHeight="1">
      <c r="A53" s="121"/>
      <c r="B53" s="1009"/>
      <c r="C53" s="1009"/>
      <c r="D53" s="1009"/>
      <c r="E53" s="1009"/>
      <c r="F53" s="1009"/>
      <c r="G53" s="1009"/>
      <c r="H53" s="1009"/>
      <c r="I53" s="1009"/>
      <c r="J53" s="1009"/>
      <c r="K53" s="1010"/>
    </row>
    <row r="54" spans="1:11" ht="17.25" customHeight="1">
      <c r="A54" s="9"/>
      <c r="B54" s="1011"/>
      <c r="C54" s="1011"/>
      <c r="D54" s="1011"/>
      <c r="E54" s="1011"/>
      <c r="F54" s="1011"/>
      <c r="G54" s="1011"/>
      <c r="H54" s="1011"/>
      <c r="I54" s="1011"/>
      <c r="J54" s="1011"/>
      <c r="K54" s="1012"/>
    </row>
    <row r="55" spans="1:11" ht="17.25" customHeight="1">
      <c r="A55" s="16" t="s">
        <v>54</v>
      </c>
      <c r="B55" s="125" t="s">
        <v>55</v>
      </c>
      <c r="C55" s="50"/>
      <c r="D55" s="50"/>
      <c r="E55" s="50"/>
      <c r="F55" s="50"/>
      <c r="G55" s="1020">
        <v>46236</v>
      </c>
      <c r="H55" s="1020"/>
      <c r="I55" s="126">
        <v>3</v>
      </c>
      <c r="J55" s="50"/>
      <c r="K55" s="11"/>
    </row>
    <row r="56" spans="1:11" ht="17.25" customHeight="1">
      <c r="A56" s="16" t="s">
        <v>56</v>
      </c>
      <c r="B56" s="125" t="s">
        <v>57</v>
      </c>
      <c r="C56" s="50"/>
      <c r="D56" s="50"/>
      <c r="E56" s="1021">
        <v>250000</v>
      </c>
      <c r="F56" s="1021"/>
      <c r="G56" s="1021"/>
      <c r="H56" s="50"/>
      <c r="I56" s="50"/>
      <c r="J56" s="50"/>
      <c r="K56" s="11"/>
    </row>
    <row r="57" spans="1:11" ht="17.25" customHeight="1">
      <c r="A57" s="15" t="s">
        <v>58</v>
      </c>
      <c r="B57" s="122" t="s">
        <v>59</v>
      </c>
      <c r="C57" s="45"/>
      <c r="D57" s="45"/>
      <c r="E57" s="45"/>
      <c r="F57" s="45"/>
      <c r="G57" s="45"/>
      <c r="H57" s="45"/>
      <c r="I57" s="45"/>
      <c r="J57" s="45"/>
      <c r="K57" s="46"/>
    </row>
    <row r="58" spans="1:11" ht="17.25" customHeight="1">
      <c r="A58" s="121"/>
      <c r="B58" s="3" t="s">
        <v>60</v>
      </c>
      <c r="D58" s="540"/>
      <c r="K58" s="27"/>
    </row>
    <row r="59" spans="1:11" ht="17.25" customHeight="1">
      <c r="A59" s="121"/>
      <c r="B59" s="3" t="s">
        <v>61</v>
      </c>
      <c r="K59" s="27"/>
    </row>
    <row r="60" spans="1:11" ht="17.25" customHeight="1">
      <c r="A60" s="121"/>
      <c r="B60" s="1016" t="s">
        <v>1037</v>
      </c>
      <c r="C60" s="1016"/>
      <c r="D60" s="1016"/>
      <c r="E60" s="1016"/>
      <c r="F60" s="1016"/>
      <c r="G60" s="1016"/>
      <c r="H60" s="1016"/>
      <c r="I60" s="1016"/>
      <c r="J60" s="1016"/>
      <c r="K60" s="1017"/>
    </row>
    <row r="61" spans="1:11" ht="17.25" customHeight="1">
      <c r="A61" s="121"/>
      <c r="B61" s="1016"/>
      <c r="C61" s="1016"/>
      <c r="D61" s="1016"/>
      <c r="E61" s="1016"/>
      <c r="F61" s="1016"/>
      <c r="G61" s="1016"/>
      <c r="H61" s="1016"/>
      <c r="I61" s="1016"/>
      <c r="J61" s="1016"/>
      <c r="K61" s="1017"/>
    </row>
    <row r="62" spans="1:11" ht="17.25" customHeight="1">
      <c r="A62" s="9"/>
      <c r="B62" s="1018"/>
      <c r="C62" s="1018"/>
      <c r="D62" s="1018"/>
      <c r="E62" s="1018"/>
      <c r="F62" s="1018"/>
      <c r="G62" s="1018"/>
      <c r="H62" s="1018"/>
      <c r="I62" s="1018"/>
      <c r="J62" s="1018"/>
      <c r="K62" s="1019"/>
    </row>
    <row r="63" spans="1:11" ht="17.25" customHeight="1">
      <c r="A63" s="15" t="s">
        <v>62</v>
      </c>
      <c r="B63" s="122" t="s">
        <v>63</v>
      </c>
      <c r="C63" s="45"/>
      <c r="D63" s="45"/>
      <c r="E63" s="45"/>
      <c r="F63" s="45"/>
      <c r="G63" s="45"/>
      <c r="H63" s="45"/>
      <c r="I63" s="45"/>
      <c r="J63" s="45"/>
      <c r="K63" s="46"/>
    </row>
    <row r="64" spans="1:11" ht="17.25" customHeight="1">
      <c r="A64" s="121"/>
      <c r="B64" s="3" t="s">
        <v>64</v>
      </c>
      <c r="D64" s="127">
        <v>2</v>
      </c>
      <c r="G64" s="3" t="s">
        <v>65</v>
      </c>
      <c r="H64" s="1007" t="s">
        <v>1029</v>
      </c>
      <c r="I64" s="1007"/>
      <c r="J64" s="1007"/>
      <c r="K64" s="1008"/>
    </row>
    <row r="65" spans="1:11" ht="17.25" customHeight="1">
      <c r="A65" s="121"/>
      <c r="B65" s="3" t="s">
        <v>417</v>
      </c>
      <c r="D65" s="541"/>
      <c r="K65" s="27"/>
    </row>
    <row r="66" spans="1:11" ht="17.25" customHeight="1">
      <c r="A66" s="9"/>
      <c r="B66" s="29" t="s">
        <v>66</v>
      </c>
      <c r="C66" s="29"/>
      <c r="D66" s="1013" t="str">
        <f>IF(D65="なし","なし",H64)</f>
        <v>日本語</v>
      </c>
      <c r="E66" s="1013"/>
      <c r="F66" s="1013"/>
      <c r="G66" s="28" t="str">
        <f>IF(D65="なし","","⇔")</f>
        <v>⇔</v>
      </c>
      <c r="H66" s="1014" t="s">
        <v>416</v>
      </c>
      <c r="I66" s="1014"/>
      <c r="J66" s="1014"/>
      <c r="K66" s="12"/>
    </row>
    <row r="67" spans="1:11" ht="17.25" customHeight="1">
      <c r="A67" s="15" t="s">
        <v>67</v>
      </c>
      <c r="B67" s="122" t="s">
        <v>68</v>
      </c>
      <c r="C67" s="45"/>
      <c r="D67" s="45"/>
      <c r="E67" s="45"/>
      <c r="F67" s="45"/>
      <c r="G67" s="45"/>
      <c r="H67" s="45"/>
      <c r="I67" s="45"/>
      <c r="J67" s="45"/>
      <c r="K67" s="46"/>
    </row>
    <row r="68" spans="1:11" ht="17.25" customHeight="1">
      <c r="A68" s="121"/>
      <c r="B68" s="3" t="s">
        <v>69</v>
      </c>
      <c r="D68" s="1015" t="s">
        <v>1030</v>
      </c>
      <c r="E68" s="1015"/>
      <c r="F68" s="1015"/>
      <c r="G68" s="1015"/>
      <c r="H68" s="1015"/>
      <c r="I68" s="1015"/>
      <c r="J68" s="1015"/>
      <c r="K68" s="1064"/>
    </row>
    <row r="69" spans="1:11" ht="17.25" customHeight="1">
      <c r="A69" s="9"/>
      <c r="B69" s="29" t="s">
        <v>71</v>
      </c>
      <c r="C69" s="29"/>
      <c r="D69" s="1065" t="s">
        <v>418</v>
      </c>
      <c r="E69" s="1065"/>
      <c r="F69" s="1065"/>
      <c r="G69" s="1065"/>
      <c r="H69" s="1065"/>
      <c r="I69" s="1065"/>
      <c r="J69" s="1065"/>
      <c r="K69" s="1066"/>
    </row>
    <row r="70" spans="1:11" ht="17.25" customHeight="1">
      <c r="A70" s="15" t="s">
        <v>72</v>
      </c>
      <c r="B70" s="122" t="s">
        <v>73</v>
      </c>
      <c r="C70" s="45"/>
      <c r="D70" s="45"/>
      <c r="E70" s="45"/>
      <c r="F70" s="45"/>
      <c r="G70" s="45"/>
      <c r="H70" s="45"/>
      <c r="I70" s="45"/>
      <c r="J70" s="45"/>
      <c r="K70" s="46"/>
    </row>
    <row r="71" spans="1:11" ht="17.25" customHeight="1">
      <c r="A71" s="121"/>
      <c r="B71" s="542" t="s">
        <v>42</v>
      </c>
      <c r="C71" s="3" t="s">
        <v>74</v>
      </c>
      <c r="D71" s="542" t="s">
        <v>42</v>
      </c>
      <c r="E71" s="3" t="s">
        <v>75</v>
      </c>
      <c r="K71" s="27"/>
    </row>
    <row r="72" spans="1:11" ht="17.25" customHeight="1">
      <c r="A72" s="121"/>
      <c r="B72" s="3" t="s">
        <v>76</v>
      </c>
      <c r="D72" s="1015"/>
      <c r="E72" s="1015"/>
      <c r="F72" s="1015"/>
      <c r="G72" s="1015"/>
      <c r="H72" s="1015"/>
      <c r="I72" s="1015"/>
      <c r="J72" s="1015"/>
      <c r="K72" s="1064"/>
    </row>
    <row r="73" spans="1:11" ht="17.25" customHeight="1">
      <c r="A73" s="9"/>
      <c r="B73" s="29" t="s">
        <v>71</v>
      </c>
      <c r="C73" s="29"/>
      <c r="D73" s="1065"/>
      <c r="E73" s="1065"/>
      <c r="F73" s="1065"/>
      <c r="G73" s="1065"/>
      <c r="H73" s="1065"/>
      <c r="I73" s="1065"/>
      <c r="J73" s="1065"/>
      <c r="K73" s="1066"/>
    </row>
    <row r="74" spans="1:11" ht="17.25" customHeight="1">
      <c r="A74" s="15" t="s">
        <v>77</v>
      </c>
      <c r="B74" s="122" t="s">
        <v>295</v>
      </c>
      <c r="C74" s="45"/>
      <c r="D74" s="45"/>
      <c r="E74" s="45"/>
      <c r="F74" s="45"/>
      <c r="G74" s="45"/>
      <c r="H74" s="45"/>
      <c r="I74" s="45"/>
      <c r="J74" s="45"/>
      <c r="K74" s="46"/>
    </row>
    <row r="75" spans="1:11" ht="17.25" customHeight="1">
      <c r="A75" s="9"/>
      <c r="B75" s="539" t="s">
        <v>42</v>
      </c>
      <c r="C75" s="29" t="s">
        <v>406</v>
      </c>
      <c r="D75" s="29"/>
      <c r="E75" s="29"/>
      <c r="F75" s="29"/>
      <c r="G75" s="29"/>
      <c r="H75" s="29"/>
      <c r="I75" s="29"/>
      <c r="J75" s="29"/>
      <c r="K75" s="12"/>
    </row>
    <row r="76" spans="1:11" ht="21.75" customHeight="1">
      <c r="A76" s="15" t="s">
        <v>432</v>
      </c>
      <c r="B76" s="122" t="s">
        <v>433</v>
      </c>
      <c r="C76" s="45"/>
      <c r="D76" s="45"/>
      <c r="E76" s="45"/>
      <c r="F76" s="45"/>
      <c r="G76" s="45"/>
      <c r="H76" s="45"/>
      <c r="I76" s="45"/>
      <c r="J76" s="45"/>
      <c r="K76" s="46"/>
    </row>
    <row r="77" spans="1:11" ht="17.25" customHeight="1">
      <c r="A77" s="121"/>
      <c r="B77" s="543" t="s">
        <v>42</v>
      </c>
      <c r="C77" s="3" t="s">
        <v>1496</v>
      </c>
      <c r="K77" s="27"/>
    </row>
    <row r="78" spans="1:11" ht="12" customHeight="1">
      <c r="A78" s="121"/>
      <c r="B78" s="355"/>
      <c r="K78" s="27"/>
    </row>
    <row r="79" spans="1:11" ht="17.25" customHeight="1">
      <c r="A79" s="121"/>
      <c r="B79" s="356" t="s">
        <v>876</v>
      </c>
      <c r="C79" s="1069" t="str">
        <f>P1&amp;"への申請の場合"</f>
        <v>技術・人材協力を通じた新興国との共創推進事業（研修・専門家派遣・寄附講座開設事業）への申請の場合</v>
      </c>
      <c r="D79" s="1069"/>
      <c r="E79" s="1069"/>
      <c r="F79" s="1069"/>
      <c r="G79" s="1069"/>
      <c r="H79" s="1069"/>
      <c r="I79" s="1069"/>
      <c r="J79" s="1069"/>
      <c r="K79" s="1070"/>
    </row>
    <row r="80" spans="1:11" ht="17.25" customHeight="1">
      <c r="A80" s="194"/>
      <c r="B80" s="544" t="s">
        <v>42</v>
      </c>
      <c r="C80" s="1042" t="s">
        <v>477</v>
      </c>
      <c r="D80" s="1043"/>
      <c r="E80" s="1043"/>
      <c r="F80" s="1043"/>
      <c r="G80" s="1043"/>
      <c r="H80" s="1043"/>
      <c r="I80" s="1043"/>
      <c r="J80" s="1043"/>
      <c r="K80" s="1044"/>
    </row>
    <row r="81" spans="1:11" ht="25.5" customHeight="1">
      <c r="A81" s="194"/>
      <c r="B81" s="171"/>
      <c r="C81" s="1043"/>
      <c r="D81" s="1043"/>
      <c r="E81" s="1043"/>
      <c r="F81" s="1043"/>
      <c r="G81" s="1043"/>
      <c r="H81" s="1043"/>
      <c r="I81" s="1043"/>
      <c r="J81" s="1043"/>
      <c r="K81" s="1044"/>
    </row>
    <row r="82" spans="1:11" ht="17.25" customHeight="1">
      <c r="A82" s="121"/>
      <c r="B82" s="356" t="s">
        <v>878</v>
      </c>
      <c r="C82" s="1069" t="str">
        <f>P2&amp;"への申請の場合"</f>
        <v>アジア等ゼロエミッション化人材育成等事業への申請の場合</v>
      </c>
      <c r="D82" s="1069"/>
      <c r="E82" s="1069"/>
      <c r="F82" s="1069"/>
      <c r="G82" s="1069"/>
      <c r="H82" s="1069"/>
      <c r="I82" s="1069"/>
      <c r="J82" s="1069"/>
      <c r="K82" s="1070"/>
    </row>
    <row r="83" spans="1:11" ht="17.25" customHeight="1">
      <c r="A83" s="121"/>
      <c r="B83" s="545" t="s">
        <v>42</v>
      </c>
      <c r="C83" s="1071" t="s">
        <v>1497</v>
      </c>
      <c r="D83" s="1072"/>
      <c r="E83" s="1072"/>
      <c r="F83" s="1072"/>
      <c r="G83" s="1072"/>
      <c r="H83" s="1072"/>
      <c r="I83" s="1072"/>
      <c r="J83" s="1072"/>
      <c r="K83" s="1073"/>
    </row>
    <row r="84" spans="1:11" ht="26.25" customHeight="1">
      <c r="A84" s="121"/>
      <c r="C84" s="1071"/>
      <c r="D84" s="1072"/>
      <c r="E84" s="1072"/>
      <c r="F84" s="1072"/>
      <c r="G84" s="1072"/>
      <c r="H84" s="1072"/>
      <c r="I84" s="1072"/>
      <c r="J84" s="1072"/>
      <c r="K84" s="1073"/>
    </row>
    <row r="85" spans="1:11" ht="17.25" hidden="1" customHeight="1">
      <c r="A85" s="121"/>
      <c r="C85" s="1072"/>
      <c r="D85" s="1072"/>
      <c r="E85" s="1072"/>
      <c r="F85" s="1072"/>
      <c r="G85" s="1072"/>
      <c r="H85" s="1072"/>
      <c r="I85" s="1072"/>
      <c r="J85" s="1072"/>
      <c r="K85" s="1073"/>
    </row>
    <row r="86" spans="1:11" ht="17.25" customHeight="1">
      <c r="A86" s="121"/>
      <c r="B86" s="545" t="s">
        <v>42</v>
      </c>
      <c r="C86" s="1074" t="s">
        <v>877</v>
      </c>
      <c r="D86" s="1075"/>
      <c r="E86" s="1075"/>
      <c r="F86" s="1075"/>
      <c r="G86" s="1075"/>
      <c r="H86" s="1075"/>
      <c r="I86" s="1075"/>
      <c r="J86" s="1075"/>
      <c r="K86" s="1076"/>
    </row>
    <row r="87" spans="1:11" ht="17.25" customHeight="1">
      <c r="A87" s="121"/>
      <c r="C87" s="1075"/>
      <c r="D87" s="1075"/>
      <c r="E87" s="1075"/>
      <c r="F87" s="1075"/>
      <c r="G87" s="1075"/>
      <c r="H87" s="1075"/>
      <c r="I87" s="1075"/>
      <c r="J87" s="1075"/>
      <c r="K87" s="1076"/>
    </row>
    <row r="88" spans="1:11" ht="2.15" customHeight="1">
      <c r="A88" s="195"/>
      <c r="B88" s="196"/>
      <c r="C88" s="353"/>
      <c r="D88" s="353"/>
      <c r="E88" s="353"/>
      <c r="F88" s="353"/>
      <c r="G88" s="353"/>
      <c r="H88" s="353"/>
      <c r="I88" s="353"/>
      <c r="J88" s="353"/>
      <c r="K88" s="354"/>
    </row>
    <row r="89" spans="1:11" ht="8.65" customHeight="1">
      <c r="A89" s="121"/>
      <c r="B89" s="10"/>
      <c r="K89" s="27"/>
    </row>
    <row r="90" spans="1:11" ht="17.25" customHeight="1">
      <c r="A90" s="121" t="s">
        <v>78</v>
      </c>
      <c r="B90" s="3" t="s">
        <v>336</v>
      </c>
      <c r="K90" s="27"/>
    </row>
    <row r="91" spans="1:11" ht="17.25" customHeight="1">
      <c r="A91" s="121" t="s">
        <v>79</v>
      </c>
      <c r="B91" s="1060" t="s">
        <v>476</v>
      </c>
      <c r="C91" s="1060"/>
      <c r="D91" s="1060"/>
      <c r="E91" s="1060"/>
      <c r="F91" s="1060"/>
      <c r="G91" s="1060"/>
      <c r="H91" s="1060"/>
      <c r="I91" s="1060"/>
      <c r="J91" s="1060"/>
      <c r="K91" s="1061"/>
    </row>
    <row r="92" spans="1:11" ht="17.25" customHeight="1">
      <c r="A92" s="121"/>
      <c r="B92" s="1060"/>
      <c r="C92" s="1060"/>
      <c r="D92" s="1060"/>
      <c r="E92" s="1060"/>
      <c r="F92" s="1060"/>
      <c r="G92" s="1060"/>
      <c r="H92" s="1060"/>
      <c r="I92" s="1060"/>
      <c r="J92" s="1060"/>
      <c r="K92" s="1061"/>
    </row>
    <row r="93" spans="1:11" ht="17.25" customHeight="1">
      <c r="A93" s="121"/>
      <c r="B93" s="1060"/>
      <c r="C93" s="1060"/>
      <c r="D93" s="1060"/>
      <c r="E93" s="1060"/>
      <c r="F93" s="1060"/>
      <c r="G93" s="1060"/>
      <c r="H93" s="1060"/>
      <c r="I93" s="1060"/>
      <c r="J93" s="1060"/>
      <c r="K93" s="1061"/>
    </row>
    <row r="94" spans="1:11" ht="17.25" customHeight="1">
      <c r="A94" s="121"/>
      <c r="B94" s="1060"/>
      <c r="C94" s="1060"/>
      <c r="D94" s="1060"/>
      <c r="E94" s="1060"/>
      <c r="F94" s="1060"/>
      <c r="G94" s="1060"/>
      <c r="H94" s="1060"/>
      <c r="I94" s="1060"/>
      <c r="J94" s="1060"/>
      <c r="K94" s="1061"/>
    </row>
    <row r="95" spans="1:11" ht="17.25" customHeight="1">
      <c r="A95" s="121"/>
      <c r="B95" s="1060"/>
      <c r="C95" s="1060"/>
      <c r="D95" s="1060"/>
      <c r="E95" s="1060"/>
      <c r="F95" s="1060"/>
      <c r="G95" s="1060"/>
      <c r="H95" s="1060"/>
      <c r="I95" s="1060"/>
      <c r="J95" s="1060"/>
      <c r="K95" s="1061"/>
    </row>
    <row r="96" spans="1:11" ht="17.25" customHeight="1">
      <c r="A96" s="121" t="s">
        <v>80</v>
      </c>
      <c r="B96" s="1067" t="s">
        <v>337</v>
      </c>
      <c r="C96" s="1067"/>
      <c r="D96" s="1067"/>
      <c r="E96" s="1067"/>
      <c r="F96" s="1067"/>
      <c r="G96" s="1067"/>
      <c r="H96" s="1067"/>
      <c r="I96" s="1067"/>
      <c r="J96" s="1067"/>
      <c r="K96" s="1068"/>
    </row>
    <row r="97" spans="1:11" ht="12.65" customHeight="1">
      <c r="A97" s="121"/>
      <c r="B97" s="1067"/>
      <c r="C97" s="1067"/>
      <c r="D97" s="1067"/>
      <c r="E97" s="1067"/>
      <c r="F97" s="1067"/>
      <c r="G97" s="1067"/>
      <c r="H97" s="1067"/>
      <c r="I97" s="1067"/>
      <c r="J97" s="1067"/>
      <c r="K97" s="1068"/>
    </row>
    <row r="98" spans="1:11" ht="17.25" customHeight="1">
      <c r="A98" s="121" t="s">
        <v>81</v>
      </c>
      <c r="B98" s="3" t="s">
        <v>338</v>
      </c>
      <c r="K98" s="27"/>
    </row>
    <row r="99" spans="1:11" ht="2.15" customHeight="1">
      <c r="A99" s="121"/>
      <c r="K99" s="27"/>
    </row>
    <row r="100" spans="1:11" ht="17.25" customHeight="1">
      <c r="A100" s="124" t="s">
        <v>82</v>
      </c>
      <c r="B100" s="1060" t="s">
        <v>339</v>
      </c>
      <c r="C100" s="1060"/>
      <c r="D100" s="1060"/>
      <c r="E100" s="1060"/>
      <c r="F100" s="1060"/>
      <c r="G100" s="1060"/>
      <c r="H100" s="1060"/>
      <c r="I100" s="1060"/>
      <c r="J100" s="1060"/>
      <c r="K100" s="1061"/>
    </row>
    <row r="101" spans="1:11" ht="17.25" customHeight="1">
      <c r="A101" s="124"/>
      <c r="B101" s="1060"/>
      <c r="C101" s="1060"/>
      <c r="D101" s="1060"/>
      <c r="E101" s="1060"/>
      <c r="F101" s="1060"/>
      <c r="G101" s="1060"/>
      <c r="H101" s="1060"/>
      <c r="I101" s="1060"/>
      <c r="J101" s="1060"/>
      <c r="K101" s="1061"/>
    </row>
    <row r="102" spans="1:11" ht="17.25" customHeight="1">
      <c r="A102" s="124"/>
      <c r="B102" s="1060"/>
      <c r="C102" s="1060"/>
      <c r="D102" s="1060"/>
      <c r="E102" s="1060"/>
      <c r="F102" s="1060"/>
      <c r="G102" s="1060"/>
      <c r="H102" s="1060"/>
      <c r="I102" s="1060"/>
      <c r="J102" s="1060"/>
      <c r="K102" s="1061"/>
    </row>
    <row r="103" spans="1:11" ht="17.25" customHeight="1">
      <c r="A103" s="715"/>
      <c r="B103" s="1062"/>
      <c r="C103" s="1062"/>
      <c r="D103" s="1062"/>
      <c r="E103" s="1062"/>
      <c r="F103" s="1062"/>
      <c r="G103" s="1062"/>
      <c r="H103" s="1062"/>
      <c r="I103" s="1062"/>
      <c r="J103" s="1062"/>
      <c r="K103" s="1063"/>
    </row>
  </sheetData>
  <mergeCells count="59">
    <mergeCell ref="F18:K18"/>
    <mergeCell ref="D20:E20"/>
    <mergeCell ref="A11:C20"/>
    <mergeCell ref="F19:H19"/>
    <mergeCell ref="D18:E18"/>
    <mergeCell ref="D19:E19"/>
    <mergeCell ref="B100:K103"/>
    <mergeCell ref="H64:K64"/>
    <mergeCell ref="D72:K72"/>
    <mergeCell ref="D73:K73"/>
    <mergeCell ref="B91:K95"/>
    <mergeCell ref="B96:K97"/>
    <mergeCell ref="D68:K68"/>
    <mergeCell ref="D69:K69"/>
    <mergeCell ref="C79:K79"/>
    <mergeCell ref="C83:K85"/>
    <mergeCell ref="C86:K87"/>
    <mergeCell ref="C82:K82"/>
    <mergeCell ref="J2:K2"/>
    <mergeCell ref="D16:E16"/>
    <mergeCell ref="D17:E17"/>
    <mergeCell ref="C80:K81"/>
    <mergeCell ref="A21:C24"/>
    <mergeCell ref="F14:K15"/>
    <mergeCell ref="F21:K21"/>
    <mergeCell ref="F22:K22"/>
    <mergeCell ref="G23:H23"/>
    <mergeCell ref="J23:K23"/>
    <mergeCell ref="B60:K62"/>
    <mergeCell ref="G24:K24"/>
    <mergeCell ref="E27:H27"/>
    <mergeCell ref="D11:E11"/>
    <mergeCell ref="D12:E12"/>
    <mergeCell ref="D13:E15"/>
    <mergeCell ref="A5:K5"/>
    <mergeCell ref="F16:K16"/>
    <mergeCell ref="F17:K17"/>
    <mergeCell ref="D7:I7"/>
    <mergeCell ref="F11:K11"/>
    <mergeCell ref="F12:K12"/>
    <mergeCell ref="F13:K13"/>
    <mergeCell ref="A7:C8"/>
    <mergeCell ref="D8:I8"/>
    <mergeCell ref="C35:K36"/>
    <mergeCell ref="D66:F66"/>
    <mergeCell ref="H66:J66"/>
    <mergeCell ref="E28:H28"/>
    <mergeCell ref="C33:K34"/>
    <mergeCell ref="B30:K31"/>
    <mergeCell ref="B38:K41"/>
    <mergeCell ref="B46:K49"/>
    <mergeCell ref="B51:K54"/>
    <mergeCell ref="G55:H55"/>
    <mergeCell ref="E56:G56"/>
    <mergeCell ref="D21:E21"/>
    <mergeCell ref="D22:E22"/>
    <mergeCell ref="D23:E24"/>
    <mergeCell ref="J27:K27"/>
    <mergeCell ref="J28:K28"/>
  </mergeCells>
  <phoneticPr fontId="1"/>
  <dataValidations count="10">
    <dataValidation type="list" allowBlank="1" showInputMessage="1" showErrorMessage="1" errorTitle="入力エラー" error="プルダウンより選択してください。" sqref="B43 D43 B71 D71 B75 B77:B78 B80 B86 B83" xr:uid="{00000000-0002-0000-0100-000000000000}">
      <formula1>"□,☑"</formula1>
    </dataValidation>
    <dataValidation type="list" allowBlank="1" showInputMessage="1" showErrorMessage="1" sqref="D58" xr:uid="{00000000-0002-0000-0100-000001000000}">
      <formula1>"推薦, 公募"</formula1>
    </dataValidation>
    <dataValidation type="list" allowBlank="1" showInputMessage="1" showErrorMessage="1" sqref="D65" xr:uid="{00000000-0002-0000-0100-000002000000}">
      <formula1>"あり, なし"</formula1>
    </dataValidation>
    <dataValidation type="list" allowBlank="1" showInputMessage="1" showErrorMessage="1" sqref="D7" xr:uid="{8A742577-D0BB-4169-BB5C-5469DDDADEF8}">
      <formula1>$P$1:$P$2</formula1>
    </dataValidation>
    <dataValidation type="list" allowBlank="1" showInputMessage="1" showErrorMessage="1" sqref="J7" xr:uid="{995676F0-4661-4BAE-B757-C8504091F9DA}">
      <formula1>$P$4:$P$7</formula1>
    </dataValidation>
    <dataValidation type="list" allowBlank="1" showInputMessage="1" showErrorMessage="1" sqref="D8:I8" xr:uid="{EF92BA47-B17F-4AB9-826D-44B6CDB7612B}">
      <formula1>$P$8:$P$9</formula1>
    </dataValidation>
    <dataValidation type="list" allowBlank="1" showInputMessage="1" showErrorMessage="1" sqref="K8" xr:uid="{53B53420-E848-4E51-8DA6-06A2532A79BF}">
      <formula1>$P$11:$P$14</formula1>
    </dataValidation>
    <dataValidation type="list" allowBlank="1" showInputMessage="1" showErrorMessage="1" sqref="K7" xr:uid="{35C033B7-E9B5-42C9-BD29-3332F2DF414C}">
      <formula1>$Q$4:$Q$6</formula1>
    </dataValidation>
    <dataValidation type="list" allowBlank="1" showInputMessage="1" showErrorMessage="1" errorTitle="入力エラー" error="プルダウンより選択してください。" sqref="F20" xr:uid="{D45EB303-29E6-42A9-9DA7-BEEB03A97BF6}">
      <formula1>"☑なし,☑あり"</formula1>
    </dataValidation>
    <dataValidation type="list" allowBlank="1" showInputMessage="1" showErrorMessage="1" sqref="F18" xr:uid="{118A3374-89A1-442A-BE15-20FC46BDCD1D}">
      <formula1>"☑日本の法人格を有する企業・団体,☑日本の法人格を有する企業・団体からの出資が50％超である現地日系法人"</formula1>
    </dataValidation>
  </dataValidations>
  <printOptions horizontalCentered="1"/>
  <pageMargins left="0.51181102362204722" right="0.51181102362204722" top="0.74803149606299213" bottom="0.35433070866141736" header="0.31496062992125984" footer="0.31496062992125984"/>
  <pageSetup paperSize="9" scale="84" fitToHeight="6" orientation="portrait" blackAndWhite="1" r:id="rId1"/>
  <rowBreaks count="1" manualBreakCount="1">
    <brk id="54" max="10" man="1"/>
  </rowBreaks>
  <ignoredErrors>
    <ignoredError sqref="B79 B82" numberStoredAsText="1"/>
  </ignoredErrors>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6855F-7689-4CC0-96F5-042449F3B967}">
  <sheetPr codeName="Sheet20">
    <tabColor theme="4" tint="0.59999389629810485"/>
  </sheetPr>
  <dimension ref="A1:AQ51"/>
  <sheetViews>
    <sheetView showGridLines="0" view="pageBreakPreview" zoomScaleNormal="100" zoomScaleSheetLayoutView="100" workbookViewId="0"/>
  </sheetViews>
  <sheetFormatPr defaultColWidth="9" defaultRowHeight="17.25" customHeight="1"/>
  <cols>
    <col min="1" max="1" width="3.36328125" style="3" bestFit="1" customWidth="1"/>
    <col min="2" max="2" width="9" style="3"/>
    <col min="3" max="3" width="9" style="3" customWidth="1"/>
    <col min="4" max="6" width="9" style="3"/>
    <col min="7" max="7" width="13.08984375" style="3" bestFit="1" customWidth="1"/>
    <col min="8" max="8" width="10.6328125" style="3" customWidth="1"/>
    <col min="9" max="9" width="11.08984375" style="3" customWidth="1"/>
    <col min="10" max="10" width="3.36328125" style="3" customWidth="1"/>
    <col min="11" max="12" width="9" style="3"/>
    <col min="13" max="13" width="3.36328125" style="3" customWidth="1"/>
    <col min="14" max="16384" width="9" style="3"/>
  </cols>
  <sheetData>
    <row r="1" spans="1:13" ht="17.149999999999999" customHeight="1">
      <c r="M1" s="4"/>
    </row>
    <row r="2" spans="1:13" ht="17.149999999999999" customHeight="1">
      <c r="A2" s="1022" t="s">
        <v>214</v>
      </c>
      <c r="B2" s="1022"/>
      <c r="C2" s="1022"/>
      <c r="D2" s="1022"/>
      <c r="E2" s="1022"/>
      <c r="F2" s="1022"/>
      <c r="G2" s="1022"/>
      <c r="H2" s="1022"/>
      <c r="I2" s="1022"/>
      <c r="J2" s="1022"/>
      <c r="K2" s="1022"/>
      <c r="L2" s="1022"/>
      <c r="M2" s="1022"/>
    </row>
    <row r="3" spans="1:13" ht="17.149999999999999" customHeight="1">
      <c r="I3" s="4"/>
      <c r="J3" s="4" t="s">
        <v>194</v>
      </c>
      <c r="K3" s="1258">
        <v>46113</v>
      </c>
      <c r="L3" s="1258"/>
      <c r="M3" s="1258"/>
    </row>
    <row r="4" spans="1:13" ht="20.149999999999999" customHeight="1">
      <c r="A4" s="1497" t="s">
        <v>195</v>
      </c>
      <c r="B4" s="1497"/>
      <c r="C4" s="1497"/>
      <c r="D4" s="1459"/>
      <c r="E4" s="1460"/>
      <c r="F4" s="1460"/>
      <c r="G4" s="1460"/>
      <c r="H4" s="1460"/>
      <c r="I4" s="1460"/>
      <c r="J4" s="1460"/>
      <c r="K4" s="45"/>
      <c r="L4" s="45"/>
      <c r="M4" s="46"/>
    </row>
    <row r="5" spans="1:13" ht="20.149999999999999" customHeight="1">
      <c r="A5" s="1150" t="s">
        <v>24</v>
      </c>
      <c r="B5" s="1150"/>
      <c r="C5" s="1150"/>
      <c r="D5" s="1461">
        <f>⑤海外研修実施計画の概要!C31</f>
        <v>0</v>
      </c>
      <c r="E5" s="1462"/>
      <c r="F5" s="1462"/>
      <c r="G5" s="1462"/>
      <c r="H5" s="1462"/>
      <c r="I5" s="1462"/>
      <c r="J5" s="1462"/>
      <c r="K5" s="56" t="s">
        <v>197</v>
      </c>
      <c r="L5" s="1468"/>
      <c r="M5" s="1469"/>
    </row>
    <row r="6" spans="1:13" ht="20.149999999999999" customHeight="1">
      <c r="A6" s="1004" t="s">
        <v>1442</v>
      </c>
      <c r="B6" s="1004"/>
      <c r="C6" s="1004"/>
      <c r="D6" s="877" t="s">
        <v>1443</v>
      </c>
      <c r="E6" s="905">
        <v>0</v>
      </c>
      <c r="F6" s="904">
        <v>0</v>
      </c>
      <c r="G6" s="1487">
        <v>0</v>
      </c>
      <c r="H6" s="1488"/>
      <c r="I6" s="55" t="s">
        <v>198</v>
      </c>
      <c r="J6" s="1479"/>
      <c r="K6" s="1480"/>
      <c r="L6" s="1480"/>
      <c r="M6" s="1481"/>
    </row>
    <row r="7" spans="1:13" ht="20.149999999999999" customHeight="1">
      <c r="A7" s="1004" t="s">
        <v>199</v>
      </c>
      <c r="B7" s="1004"/>
      <c r="C7" s="1004"/>
      <c r="D7" s="1470"/>
      <c r="E7" s="1471"/>
      <c r="F7" s="1471"/>
      <c r="G7" s="1471"/>
      <c r="H7" s="1471"/>
      <c r="I7" s="1471"/>
      <c r="J7" s="1471"/>
      <c r="K7" s="1471"/>
      <c r="L7" s="1471"/>
      <c r="M7" s="1472"/>
    </row>
    <row r="8" spans="1:13" ht="20.149999999999999" customHeight="1">
      <c r="A8" s="1004" t="s">
        <v>200</v>
      </c>
      <c r="B8" s="1004"/>
      <c r="C8" s="1004"/>
      <c r="D8" s="1473"/>
      <c r="E8" s="1474"/>
      <c r="F8" s="1474"/>
      <c r="G8" s="1474"/>
      <c r="H8" s="1474"/>
      <c r="I8" s="1474"/>
      <c r="J8" s="1474"/>
      <c r="K8" s="1474"/>
      <c r="L8" s="1474"/>
      <c r="M8" s="1475"/>
    </row>
    <row r="9" spans="1:13" ht="20.149999999999999" customHeight="1">
      <c r="A9" s="1004"/>
      <c r="B9" s="1004"/>
      <c r="C9" s="1004"/>
      <c r="D9" s="1476"/>
      <c r="E9" s="1018"/>
      <c r="F9" s="1018"/>
      <c r="G9" s="1018"/>
      <c r="H9" s="1018"/>
      <c r="I9" s="1018"/>
      <c r="J9" s="1018"/>
      <c r="K9" s="1018"/>
      <c r="L9" s="1018"/>
      <c r="M9" s="1019"/>
    </row>
    <row r="10" spans="1:13" ht="20.149999999999999" customHeight="1">
      <c r="A10" s="1004" t="s">
        <v>201</v>
      </c>
      <c r="B10" s="1004"/>
      <c r="C10" s="1004"/>
      <c r="D10" s="1484"/>
      <c r="E10" s="1485"/>
      <c r="F10" s="1486"/>
      <c r="G10" s="1482"/>
      <c r="H10" s="1483"/>
      <c r="I10" s="103" t="s">
        <v>202</v>
      </c>
      <c r="J10" s="1463">
        <v>0</v>
      </c>
      <c r="K10" s="1464"/>
      <c r="L10" s="1477">
        <v>0</v>
      </c>
      <c r="M10" s="1478"/>
    </row>
    <row r="11" spans="1:13" ht="20.149999999999999" customHeight="1">
      <c r="A11" s="1004" t="s">
        <v>203</v>
      </c>
      <c r="B11" s="1004"/>
      <c r="C11" s="1004"/>
      <c r="D11" s="1489"/>
      <c r="E11" s="1490"/>
      <c r="F11" s="1490"/>
      <c r="G11" s="1490"/>
      <c r="H11" s="1490"/>
      <c r="I11" s="1490"/>
      <c r="J11" s="1490"/>
      <c r="K11" s="1490"/>
      <c r="L11" s="1490"/>
      <c r="M11" s="1491"/>
    </row>
    <row r="12" spans="1:13" ht="20.149999999999999" customHeight="1">
      <c r="A12" s="1004" t="s">
        <v>204</v>
      </c>
      <c r="B12" s="1004"/>
      <c r="C12" s="1004"/>
      <c r="D12" s="1492"/>
      <c r="E12" s="1492"/>
      <c r="F12" s="43" t="s">
        <v>205</v>
      </c>
      <c r="G12" s="150"/>
      <c r="H12" s="1496"/>
      <c r="I12" s="1493"/>
      <c r="J12" s="54" t="s">
        <v>206</v>
      </c>
      <c r="K12" s="1493"/>
      <c r="L12" s="1493"/>
      <c r="M12" s="1494"/>
    </row>
    <row r="13" spans="1:13" ht="17.149999999999999" customHeight="1">
      <c r="A13" s="41"/>
      <c r="B13" s="45"/>
      <c r="C13" s="45"/>
      <c r="D13" s="45"/>
      <c r="E13" s="45"/>
      <c r="F13" s="45"/>
      <c r="G13" s="45"/>
      <c r="H13" s="45"/>
      <c r="I13" s="45"/>
      <c r="J13" s="45"/>
      <c r="K13" s="45"/>
      <c r="L13" s="45"/>
      <c r="M13" s="46"/>
    </row>
    <row r="14" spans="1:13" ht="17.149999999999999" customHeight="1">
      <c r="A14" s="33" t="s">
        <v>1066</v>
      </c>
      <c r="M14" s="27"/>
    </row>
    <row r="15" spans="1:13" ht="20.149999999999999" customHeight="1">
      <c r="A15" s="1465" t="s">
        <v>1061</v>
      </c>
      <c r="B15" s="1466"/>
      <c r="C15" s="1466"/>
      <c r="D15" s="1360"/>
      <c r="E15" s="1360"/>
      <c r="F15" s="1360"/>
      <c r="G15" s="1360"/>
      <c r="H15" s="1360"/>
      <c r="I15" s="1360"/>
      <c r="J15" s="1360"/>
      <c r="K15" s="1360"/>
      <c r="L15" s="1360"/>
      <c r="M15" s="1467"/>
    </row>
    <row r="16" spans="1:13" ht="20.149999999999999" customHeight="1">
      <c r="A16" s="1465" t="s">
        <v>1061</v>
      </c>
      <c r="B16" s="1466"/>
      <c r="C16" s="1466"/>
      <c r="D16" s="1360"/>
      <c r="E16" s="1360"/>
      <c r="F16" s="1360"/>
      <c r="G16" s="1360"/>
      <c r="H16" s="1360"/>
      <c r="I16" s="1360"/>
      <c r="J16" s="1360"/>
      <c r="K16" s="1360"/>
      <c r="L16" s="1360"/>
      <c r="M16" s="1467"/>
    </row>
    <row r="17" spans="1:13" ht="20.149999999999999" customHeight="1">
      <c r="A17" s="1465"/>
      <c r="B17" s="1466"/>
      <c r="C17" s="1466"/>
      <c r="D17" s="1360"/>
      <c r="E17" s="1360"/>
      <c r="F17" s="1360"/>
      <c r="G17" s="1360"/>
      <c r="H17" s="1360"/>
      <c r="I17" s="1360"/>
      <c r="J17" s="1360"/>
      <c r="K17" s="1360"/>
      <c r="L17" s="1360"/>
      <c r="M17" s="1467"/>
    </row>
    <row r="18" spans="1:13" ht="20.149999999999999" customHeight="1">
      <c r="A18" s="1465"/>
      <c r="B18" s="1466"/>
      <c r="C18" s="1466"/>
      <c r="D18" s="1360"/>
      <c r="E18" s="1360"/>
      <c r="F18" s="1360"/>
      <c r="G18" s="1360"/>
      <c r="H18" s="1360"/>
      <c r="I18" s="1360"/>
      <c r="J18" s="1360"/>
      <c r="K18" s="1360"/>
      <c r="L18" s="1360"/>
      <c r="M18" s="1467"/>
    </row>
    <row r="19" spans="1:13" ht="20.149999999999999" customHeight="1">
      <c r="A19" s="1465"/>
      <c r="B19" s="1466"/>
      <c r="C19" s="1466"/>
      <c r="D19" s="1360"/>
      <c r="E19" s="1360"/>
      <c r="F19" s="1360"/>
      <c r="G19" s="1360"/>
      <c r="H19" s="1360"/>
      <c r="I19" s="1360"/>
      <c r="J19" s="1360"/>
      <c r="K19" s="1360"/>
      <c r="L19" s="1360"/>
      <c r="M19" s="1467"/>
    </row>
    <row r="20" spans="1:13" ht="20.149999999999999" customHeight="1">
      <c r="A20" s="1465"/>
      <c r="B20" s="1466"/>
      <c r="C20" s="1466"/>
      <c r="D20" s="1360"/>
      <c r="E20" s="1360"/>
      <c r="F20" s="1360"/>
      <c r="G20" s="1360"/>
      <c r="H20" s="1360"/>
      <c r="I20" s="1360"/>
      <c r="J20" s="1360"/>
      <c r="K20" s="1360"/>
      <c r="L20" s="1360"/>
      <c r="M20" s="1467"/>
    </row>
    <row r="21" spans="1:13" ht="20.149999999999999" customHeight="1">
      <c r="A21" s="1465"/>
      <c r="B21" s="1466"/>
      <c r="C21" s="1466"/>
      <c r="D21" s="1360"/>
      <c r="E21" s="1360"/>
      <c r="F21" s="1360"/>
      <c r="G21" s="1360"/>
      <c r="H21" s="1360"/>
      <c r="I21" s="1360"/>
      <c r="J21" s="1360"/>
      <c r="K21" s="1360"/>
      <c r="L21" s="1360"/>
      <c r="M21" s="1467"/>
    </row>
    <row r="22" spans="1:13" ht="20.149999999999999" customHeight="1">
      <c r="A22" s="1465"/>
      <c r="B22" s="1466"/>
      <c r="C22" s="1466"/>
      <c r="D22" s="1360"/>
      <c r="E22" s="1360"/>
      <c r="F22" s="1360"/>
      <c r="G22" s="1360"/>
      <c r="H22" s="1360"/>
      <c r="I22" s="1360"/>
      <c r="J22" s="1360"/>
      <c r="K22" s="1360"/>
      <c r="L22" s="1360"/>
      <c r="M22" s="1467"/>
    </row>
    <row r="23" spans="1:13" ht="17.149999999999999" customHeight="1">
      <c r="A23" s="33"/>
      <c r="M23" s="27"/>
    </row>
    <row r="24" spans="1:13" ht="17.149999999999999" customHeight="1">
      <c r="A24" s="33" t="s">
        <v>1067</v>
      </c>
      <c r="M24" s="27"/>
    </row>
    <row r="25" spans="1:13" ht="20.149999999999999" customHeight="1">
      <c r="A25" s="1465" t="s">
        <v>1061</v>
      </c>
      <c r="B25" s="1466"/>
      <c r="C25" s="1466"/>
      <c r="D25" s="1360"/>
      <c r="E25" s="1360"/>
      <c r="F25" s="1360"/>
      <c r="G25" s="1360"/>
      <c r="H25" s="1360"/>
      <c r="I25" s="1360"/>
      <c r="J25" s="1360"/>
      <c r="K25" s="1360"/>
      <c r="L25" s="1360"/>
      <c r="M25" s="1467"/>
    </row>
    <row r="26" spans="1:13" ht="20.149999999999999" customHeight="1">
      <c r="A26" s="1465" t="s">
        <v>1061</v>
      </c>
      <c r="B26" s="1466"/>
      <c r="C26" s="1466"/>
      <c r="D26" s="1360"/>
      <c r="E26" s="1360"/>
      <c r="F26" s="1360"/>
      <c r="G26" s="1360"/>
      <c r="H26" s="1360"/>
      <c r="I26" s="1360"/>
      <c r="J26" s="1360"/>
      <c r="K26" s="1360"/>
      <c r="L26" s="1360"/>
      <c r="M26" s="1467"/>
    </row>
    <row r="27" spans="1:13" ht="20.149999999999999" customHeight="1">
      <c r="A27" s="1465"/>
      <c r="B27" s="1466"/>
      <c r="C27" s="1466"/>
      <c r="D27" s="1360"/>
      <c r="E27" s="1360"/>
      <c r="F27" s="1360"/>
      <c r="G27" s="1360"/>
      <c r="H27" s="1360"/>
      <c r="I27" s="1360"/>
      <c r="J27" s="1360"/>
      <c r="K27" s="1360"/>
      <c r="L27" s="1360"/>
      <c r="M27" s="1467"/>
    </row>
    <row r="28" spans="1:13" ht="20.149999999999999" customHeight="1">
      <c r="A28" s="1465"/>
      <c r="B28" s="1466"/>
      <c r="C28" s="1466"/>
      <c r="D28" s="1360"/>
      <c r="E28" s="1360"/>
      <c r="F28" s="1360"/>
      <c r="G28" s="1360"/>
      <c r="H28" s="1360"/>
      <c r="I28" s="1360"/>
      <c r="J28" s="1360"/>
      <c r="K28" s="1360"/>
      <c r="L28" s="1360"/>
      <c r="M28" s="1467"/>
    </row>
    <row r="29" spans="1:13" ht="20.149999999999999" customHeight="1">
      <c r="A29" s="1465"/>
      <c r="B29" s="1466"/>
      <c r="C29" s="1466"/>
      <c r="D29" s="1360"/>
      <c r="E29" s="1360"/>
      <c r="F29" s="1360"/>
      <c r="G29" s="1360"/>
      <c r="H29" s="1360"/>
      <c r="I29" s="1360"/>
      <c r="J29" s="1360"/>
      <c r="K29" s="1360"/>
      <c r="L29" s="1360"/>
      <c r="M29" s="1467"/>
    </row>
    <row r="30" spans="1:13" ht="20.149999999999999" customHeight="1">
      <c r="A30" s="1465"/>
      <c r="B30" s="1466"/>
      <c r="C30" s="1466"/>
      <c r="D30" s="1360"/>
      <c r="E30" s="1360"/>
      <c r="F30" s="1360"/>
      <c r="G30" s="1360"/>
      <c r="H30" s="1360"/>
      <c r="I30" s="1360"/>
      <c r="J30" s="1360"/>
      <c r="K30" s="1360"/>
      <c r="L30" s="1360"/>
      <c r="M30" s="1467"/>
    </row>
    <row r="31" spans="1:13" ht="20.149999999999999" customHeight="1">
      <c r="A31" s="1465"/>
      <c r="B31" s="1466"/>
      <c r="C31" s="1466"/>
      <c r="D31" s="1360"/>
      <c r="E31" s="1360"/>
      <c r="F31" s="1360"/>
      <c r="G31" s="1360"/>
      <c r="H31" s="1360"/>
      <c r="I31" s="1360"/>
      <c r="J31" s="1360"/>
      <c r="K31" s="1360"/>
      <c r="L31" s="1360"/>
      <c r="M31" s="1467"/>
    </row>
    <row r="32" spans="1:13" ht="20.149999999999999" customHeight="1">
      <c r="A32" s="1465"/>
      <c r="B32" s="1466"/>
      <c r="C32" s="1466"/>
      <c r="D32" s="1360"/>
      <c r="E32" s="1360"/>
      <c r="F32" s="1360"/>
      <c r="G32" s="1360"/>
      <c r="H32" s="1360"/>
      <c r="I32" s="1360"/>
      <c r="J32" s="1360"/>
      <c r="K32" s="1360"/>
      <c r="L32" s="1360"/>
      <c r="M32" s="1467"/>
    </row>
    <row r="33" spans="1:43" ht="17.149999999999999" customHeight="1">
      <c r="A33" s="33"/>
      <c r="M33" s="27"/>
    </row>
    <row r="34" spans="1:43" ht="17.149999999999999" customHeight="1">
      <c r="A34" s="33" t="s">
        <v>1068</v>
      </c>
      <c r="M34" s="27"/>
    </row>
    <row r="35" spans="1:43" ht="20.149999999999999" customHeight="1">
      <c r="A35" s="1465" t="s">
        <v>1061</v>
      </c>
      <c r="B35" s="1466"/>
      <c r="C35" s="1466"/>
      <c r="D35" s="1360"/>
      <c r="E35" s="1360"/>
      <c r="F35" s="1360"/>
      <c r="G35" s="1360"/>
      <c r="H35" s="1360"/>
      <c r="I35" s="1360"/>
      <c r="J35" s="1360"/>
      <c r="K35" s="1360"/>
      <c r="L35" s="1360"/>
      <c r="M35" s="1467"/>
    </row>
    <row r="36" spans="1:43" ht="20.149999999999999" customHeight="1">
      <c r="A36" s="1465" t="s">
        <v>1061</v>
      </c>
      <c r="B36" s="1466"/>
      <c r="C36" s="1466"/>
      <c r="D36" s="1360"/>
      <c r="E36" s="1360"/>
      <c r="F36" s="1360"/>
      <c r="G36" s="1360"/>
      <c r="H36" s="1360"/>
      <c r="I36" s="1360"/>
      <c r="J36" s="1360"/>
      <c r="K36" s="1360"/>
      <c r="L36" s="1360"/>
      <c r="M36" s="1467"/>
    </row>
    <row r="37" spans="1:43" ht="20.149999999999999" customHeight="1">
      <c r="A37" s="1465"/>
      <c r="B37" s="1466"/>
      <c r="C37" s="1466"/>
      <c r="D37" s="1360"/>
      <c r="E37" s="1360"/>
      <c r="F37" s="1360"/>
      <c r="G37" s="1360"/>
      <c r="H37" s="1360"/>
      <c r="I37" s="1360"/>
      <c r="J37" s="1360"/>
      <c r="K37" s="1360"/>
      <c r="L37" s="1360"/>
      <c r="M37" s="1467"/>
    </row>
    <row r="38" spans="1:43" ht="20.149999999999999" customHeight="1">
      <c r="A38" s="1465"/>
      <c r="B38" s="1466"/>
      <c r="C38" s="1466"/>
      <c r="D38" s="1360"/>
      <c r="E38" s="1360"/>
      <c r="F38" s="1360"/>
      <c r="G38" s="1360"/>
      <c r="H38" s="1360"/>
      <c r="I38" s="1360"/>
      <c r="J38" s="1360"/>
      <c r="K38" s="1360"/>
      <c r="L38" s="1360"/>
      <c r="M38" s="1467"/>
    </row>
    <row r="39" spans="1:43" ht="20.149999999999999" customHeight="1">
      <c r="A39" s="1465"/>
      <c r="B39" s="1466"/>
      <c r="C39" s="1466"/>
      <c r="D39" s="1360"/>
      <c r="E39" s="1360"/>
      <c r="F39" s="1360"/>
      <c r="G39" s="1360"/>
      <c r="H39" s="1360"/>
      <c r="I39" s="1360"/>
      <c r="J39" s="1360"/>
      <c r="K39" s="1360"/>
      <c r="L39" s="1360"/>
      <c r="M39" s="1467"/>
    </row>
    <row r="40" spans="1:43" ht="20.149999999999999" customHeight="1">
      <c r="A40" s="1465"/>
      <c r="B40" s="1466"/>
      <c r="C40" s="1466"/>
      <c r="D40" s="1360"/>
      <c r="E40" s="1360"/>
      <c r="F40" s="1360"/>
      <c r="G40" s="1360"/>
      <c r="H40" s="1360"/>
      <c r="I40" s="1360"/>
      <c r="J40" s="1360"/>
      <c r="K40" s="1360"/>
      <c r="L40" s="1360"/>
      <c r="M40" s="1467"/>
    </row>
    <row r="41" spans="1:43" ht="20.149999999999999" customHeight="1">
      <c r="A41" s="1465"/>
      <c r="B41" s="1466"/>
      <c r="C41" s="1466"/>
      <c r="D41" s="1360"/>
      <c r="E41" s="1360"/>
      <c r="F41" s="1360"/>
      <c r="G41" s="1360"/>
      <c r="H41" s="1360"/>
      <c r="I41" s="1360"/>
      <c r="J41" s="1360"/>
      <c r="K41" s="1360"/>
      <c r="L41" s="1360"/>
      <c r="M41" s="1467"/>
    </row>
    <row r="42" spans="1:43" s="171" customFormat="1" ht="17.149999999999999" customHeight="1">
      <c r="A42" s="170"/>
      <c r="M42" s="172"/>
    </row>
    <row r="43" spans="1:43" s="171" customFormat="1" ht="17.149999999999999" customHeight="1">
      <c r="A43" s="33" t="s">
        <v>1069</v>
      </c>
      <c r="M43" s="172"/>
    </row>
    <row r="44" spans="1:43" ht="20.149999999999999" customHeight="1">
      <c r="A44" s="1495"/>
      <c r="B44" s="1016"/>
      <c r="C44" s="1016"/>
      <c r="D44" s="1016"/>
      <c r="E44" s="1016"/>
      <c r="F44" s="1016"/>
      <c r="G44" s="1016"/>
      <c r="H44" s="1016"/>
      <c r="I44" s="1016"/>
      <c r="J44" s="1016"/>
      <c r="K44" s="1016"/>
      <c r="L44" s="1016"/>
      <c r="M44" s="1017"/>
      <c r="Q44" s="171"/>
      <c r="R44" s="524"/>
      <c r="S44" s="524"/>
    </row>
    <row r="45" spans="1:43" ht="20.149999999999999" customHeight="1">
      <c r="A45" s="1476"/>
      <c r="B45" s="1018"/>
      <c r="C45" s="1018"/>
      <c r="D45" s="1018"/>
      <c r="E45" s="1018"/>
      <c r="F45" s="1018"/>
      <c r="G45" s="1018"/>
      <c r="H45" s="1018"/>
      <c r="I45" s="1018"/>
      <c r="J45" s="1018"/>
      <c r="K45" s="1018"/>
      <c r="L45" s="1018"/>
      <c r="M45" s="1019"/>
    </row>
    <row r="46" spans="1:43" ht="17.149999999999999" customHeight="1"/>
    <row r="47" spans="1:43" ht="17.149999999999999" customHeight="1">
      <c r="A47" s="10" t="s">
        <v>82</v>
      </c>
      <c r="B47" s="1074" t="s">
        <v>1444</v>
      </c>
      <c r="C47" s="1074"/>
      <c r="D47" s="1074"/>
      <c r="E47" s="1074"/>
      <c r="F47" s="1074"/>
      <c r="G47" s="1074"/>
      <c r="H47" s="1074"/>
      <c r="I47" s="1074"/>
      <c r="J47" s="1074"/>
      <c r="K47" s="1074"/>
      <c r="L47" s="1074"/>
      <c r="N47" s="894"/>
      <c r="O47" s="894"/>
      <c r="P47" s="894"/>
      <c r="Q47" s="894"/>
      <c r="R47" s="894"/>
      <c r="S47" s="894"/>
      <c r="T47" s="894"/>
      <c r="U47" s="894"/>
      <c r="V47" s="894"/>
      <c r="W47" s="894"/>
      <c r="X47" s="894"/>
      <c r="Y47" s="894"/>
      <c r="Z47" s="894"/>
      <c r="AA47" s="894"/>
      <c r="AB47" s="894"/>
      <c r="AC47" s="894"/>
      <c r="AD47" s="894"/>
      <c r="AE47" s="894"/>
      <c r="AF47" s="894"/>
      <c r="AG47" s="894"/>
      <c r="AH47" s="894"/>
      <c r="AI47" s="894"/>
      <c r="AJ47" s="894"/>
      <c r="AK47" s="894"/>
      <c r="AL47" s="894"/>
      <c r="AM47" s="894"/>
      <c r="AN47" s="894"/>
      <c r="AO47" s="894"/>
      <c r="AP47" s="894"/>
      <c r="AQ47" s="894"/>
    </row>
    <row r="48" spans="1:43" ht="17.149999999999999" customHeight="1">
      <c r="A48" s="10"/>
      <c r="B48" s="1074"/>
      <c r="C48" s="1074"/>
      <c r="D48" s="1074"/>
      <c r="E48" s="1074"/>
      <c r="F48" s="1074"/>
      <c r="G48" s="1074"/>
      <c r="H48" s="1074"/>
      <c r="I48" s="1074"/>
      <c r="J48" s="1074"/>
      <c r="K48" s="1074"/>
      <c r="L48" s="1074"/>
      <c r="N48" s="894"/>
      <c r="O48" s="894"/>
      <c r="P48" s="894"/>
      <c r="Q48" s="894"/>
      <c r="R48" s="894"/>
      <c r="S48" s="894"/>
      <c r="T48" s="894"/>
      <c r="U48" s="894"/>
      <c r="V48" s="894"/>
      <c r="W48" s="894"/>
      <c r="X48" s="894"/>
      <c r="Y48" s="894"/>
      <c r="Z48" s="894"/>
      <c r="AA48" s="894"/>
      <c r="AB48" s="894"/>
      <c r="AC48" s="894"/>
      <c r="AD48" s="894"/>
      <c r="AE48" s="894"/>
      <c r="AF48" s="894"/>
      <c r="AG48" s="894"/>
      <c r="AH48" s="894"/>
      <c r="AI48" s="894"/>
      <c r="AJ48" s="894"/>
      <c r="AK48" s="894"/>
      <c r="AL48" s="894"/>
      <c r="AM48" s="894"/>
      <c r="AN48" s="894"/>
      <c r="AO48" s="894"/>
      <c r="AP48" s="894"/>
      <c r="AQ48" s="894"/>
    </row>
    <row r="49" spans="2:43" ht="17.149999999999999" customHeight="1">
      <c r="B49" s="1322" t="s">
        <v>210</v>
      </c>
      <c r="C49" s="1322"/>
      <c r="D49" s="1322"/>
      <c r="E49" s="1322"/>
      <c r="F49" s="1322"/>
      <c r="G49" s="1322"/>
      <c r="H49" s="1322"/>
      <c r="I49" s="1322"/>
      <c r="J49" s="1322"/>
      <c r="K49" s="1322"/>
      <c r="L49" s="1322"/>
      <c r="N49" s="894"/>
      <c r="O49" s="894"/>
      <c r="P49" s="894"/>
      <c r="Q49" s="894"/>
      <c r="R49" s="894"/>
      <c r="S49" s="894"/>
      <c r="T49" s="894"/>
      <c r="U49" s="894"/>
      <c r="V49" s="894"/>
      <c r="W49" s="894"/>
      <c r="X49" s="894"/>
      <c r="Y49" s="894"/>
      <c r="Z49" s="894"/>
      <c r="AA49" s="894"/>
      <c r="AB49" s="894"/>
      <c r="AC49" s="894"/>
      <c r="AD49" s="894"/>
      <c r="AE49" s="894"/>
      <c r="AF49" s="894"/>
      <c r="AG49" s="894"/>
      <c r="AH49" s="894"/>
      <c r="AI49" s="894"/>
      <c r="AJ49" s="894"/>
      <c r="AK49" s="894"/>
      <c r="AL49" s="894"/>
      <c r="AM49" s="894"/>
      <c r="AN49" s="894"/>
      <c r="AO49" s="894"/>
      <c r="AP49" s="894"/>
      <c r="AQ49" s="894"/>
    </row>
    <row r="50" spans="2:43" ht="17.149999999999999" customHeight="1">
      <c r="B50" s="1322" t="s">
        <v>211</v>
      </c>
      <c r="C50" s="1322"/>
      <c r="D50" s="1322"/>
      <c r="E50" s="1322"/>
      <c r="F50" s="1322"/>
      <c r="G50" s="1322"/>
      <c r="H50" s="1322"/>
      <c r="I50" s="1322"/>
      <c r="J50" s="1322"/>
      <c r="K50" s="1322"/>
      <c r="L50" s="1322"/>
      <c r="N50" s="894"/>
      <c r="O50" s="894"/>
      <c r="P50" s="894"/>
      <c r="Q50" s="894"/>
      <c r="R50" s="894"/>
      <c r="S50" s="894"/>
      <c r="T50" s="894"/>
      <c r="U50" s="894"/>
      <c r="V50" s="894"/>
      <c r="W50" s="894"/>
      <c r="X50" s="894"/>
      <c r="Y50" s="894"/>
      <c r="Z50" s="894"/>
      <c r="AA50" s="894"/>
      <c r="AB50" s="894"/>
      <c r="AC50" s="894"/>
      <c r="AD50" s="894"/>
      <c r="AE50" s="894"/>
      <c r="AF50" s="894"/>
      <c r="AG50" s="894"/>
      <c r="AH50" s="894"/>
      <c r="AI50" s="894"/>
      <c r="AJ50" s="894"/>
      <c r="AK50" s="894"/>
      <c r="AL50" s="894"/>
      <c r="AM50" s="894"/>
      <c r="AN50" s="894"/>
      <c r="AO50" s="894"/>
      <c r="AP50" s="894"/>
      <c r="AQ50" s="894"/>
    </row>
    <row r="51" spans="2:43" ht="17.149999999999999" customHeight="1"/>
  </sheetData>
  <dataConsolidate/>
  <mergeCells count="75">
    <mergeCell ref="A2:M2"/>
    <mergeCell ref="K3:M3"/>
    <mergeCell ref="A4:C4"/>
    <mergeCell ref="D4:J4"/>
    <mergeCell ref="A5:C5"/>
    <mergeCell ref="D5:J5"/>
    <mergeCell ref="L5:M5"/>
    <mergeCell ref="A11:C11"/>
    <mergeCell ref="D11:M11"/>
    <mergeCell ref="A6:C6"/>
    <mergeCell ref="J6:M6"/>
    <mergeCell ref="A7:C7"/>
    <mergeCell ref="D7:M7"/>
    <mergeCell ref="A8:C9"/>
    <mergeCell ref="D8:M9"/>
    <mergeCell ref="A10:C10"/>
    <mergeCell ref="D10:F10"/>
    <mergeCell ref="G10:H10"/>
    <mergeCell ref="J10:K10"/>
    <mergeCell ref="L10:M10"/>
    <mergeCell ref="G6:H6"/>
    <mergeCell ref="A12:C12"/>
    <mergeCell ref="D12:E12"/>
    <mergeCell ref="H12:I12"/>
    <mergeCell ref="K12:M12"/>
    <mergeCell ref="A15:C15"/>
    <mergeCell ref="D15:M15"/>
    <mergeCell ref="A16:C16"/>
    <mergeCell ref="D16:M16"/>
    <mergeCell ref="A17:C17"/>
    <mergeCell ref="D17:M17"/>
    <mergeCell ref="A18:C18"/>
    <mergeCell ref="D18:M18"/>
    <mergeCell ref="A19:C19"/>
    <mergeCell ref="D19:M19"/>
    <mergeCell ref="A20:C20"/>
    <mergeCell ref="D20:M20"/>
    <mergeCell ref="A21:C21"/>
    <mergeCell ref="D21:M21"/>
    <mergeCell ref="A22:C22"/>
    <mergeCell ref="D22:M22"/>
    <mergeCell ref="A25:C25"/>
    <mergeCell ref="D25:M25"/>
    <mergeCell ref="A26:C26"/>
    <mergeCell ref="D26:M26"/>
    <mergeCell ref="A27:C27"/>
    <mergeCell ref="D27:M27"/>
    <mergeCell ref="A28:C28"/>
    <mergeCell ref="D28:M28"/>
    <mergeCell ref="A29:C29"/>
    <mergeCell ref="D29:M29"/>
    <mergeCell ref="A39:C39"/>
    <mergeCell ref="D39:M39"/>
    <mergeCell ref="A30:C30"/>
    <mergeCell ref="D30:M30"/>
    <mergeCell ref="A31:C31"/>
    <mergeCell ref="D31:M31"/>
    <mergeCell ref="A32:C32"/>
    <mergeCell ref="D32:M32"/>
    <mergeCell ref="A40:C40"/>
    <mergeCell ref="D40:M40"/>
    <mergeCell ref="B50:L50"/>
    <mergeCell ref="A35:C35"/>
    <mergeCell ref="D35:M35"/>
    <mergeCell ref="A36:C36"/>
    <mergeCell ref="D36:M36"/>
    <mergeCell ref="A37:C37"/>
    <mergeCell ref="D37:M37"/>
    <mergeCell ref="A41:C41"/>
    <mergeCell ref="D41:M41"/>
    <mergeCell ref="A44:M45"/>
    <mergeCell ref="B47:L48"/>
    <mergeCell ref="B49:L49"/>
    <mergeCell ref="A38:C38"/>
    <mergeCell ref="D38:M38"/>
  </mergeCells>
  <phoneticPr fontId="1"/>
  <dataValidations count="5">
    <dataValidation type="list" allowBlank="1" showInputMessage="1" showErrorMessage="1" errorTitle="入力エラー" error="プルダウンより選択してください。" sqref="G12" xr:uid="{D14694EE-B41F-4649-9A4F-FFD2CCEBABB1}">
      <formula1>"要,不要"</formula1>
    </dataValidation>
    <dataValidation type="list" allowBlank="1" showInputMessage="1" sqref="D12:E12 H12:I12 K12:L12" xr:uid="{750873A9-31D4-4923-8275-D727EFA89AF3}">
      <formula1>"日本語,英語,タイ語,インドネシア語,ベトナム語,中国語"</formula1>
    </dataValidation>
    <dataValidation type="list" allowBlank="1" showInputMessage="1" showErrorMessage="1" errorTitle="入力エラー" error="プルダウンより選択してください。" sqref="D10" xr:uid="{D8BCADF3-2B8C-49F4-94B6-47DB17A91B3F}">
      <formula1>"国内,海外"</formula1>
    </dataValidation>
    <dataValidation type="list" allowBlank="1" showInputMessage="1" sqref="L5:M5" xr:uid="{EDF4217A-5103-4345-A67C-DBB58BEDBCA9}">
      <formula1>"男,女"</formula1>
    </dataValidation>
    <dataValidation type="list" allowBlank="1" showInputMessage="1" showErrorMessage="1" errorTitle="入力エラー" error="プルダウンより選択してください。" sqref="G10:H10" xr:uid="{6EBA4870-DCD4-467B-86C3-4E1B9E4DD277}">
      <formula1>"大学院（博士）,大学院（修士）,大学,短大,高等専門学校,高等学校,その他"</formula1>
    </dataValidation>
  </dataValidations>
  <printOptions horizontalCentered="1"/>
  <pageMargins left="0.39370078740157483" right="0.39370078740157483" top="0.55118110236220474" bottom="0.55118110236220474" header="0.31496062992125984" footer="0.31496062992125984"/>
  <pageSetup paperSize="9" scale="85" orientation="portrait" blackAndWhite="1"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tabColor theme="4" tint="0.59999389629810485"/>
  </sheetPr>
  <dimension ref="A2:E48"/>
  <sheetViews>
    <sheetView showGridLines="0" view="pageBreakPreview" zoomScaleNormal="100" zoomScaleSheetLayoutView="100" workbookViewId="0"/>
  </sheetViews>
  <sheetFormatPr defaultColWidth="9" defaultRowHeight="17.25" customHeight="1"/>
  <cols>
    <col min="1" max="1" width="3.36328125" style="3" bestFit="1" customWidth="1"/>
    <col min="2" max="2" width="3.453125" style="3" bestFit="1" customWidth="1"/>
    <col min="3" max="3" width="22" style="3" customWidth="1"/>
    <col min="4" max="4" width="15.36328125" style="3" customWidth="1"/>
    <col min="5" max="5" width="53" style="3" customWidth="1"/>
    <col min="6" max="16384" width="9" style="3"/>
  </cols>
  <sheetData>
    <row r="2" spans="1:5" ht="17.25" customHeight="1">
      <c r="A2" s="1022" t="s">
        <v>404</v>
      </c>
      <c r="B2" s="1022"/>
      <c r="C2" s="1022"/>
      <c r="D2" s="1022"/>
      <c r="E2" s="1022"/>
    </row>
    <row r="3" spans="1:5" ht="17.25" customHeight="1" thickBot="1">
      <c r="E3" s="4" t="s">
        <v>216</v>
      </c>
    </row>
    <row r="4" spans="1:5" ht="17.25" customHeight="1" thickBot="1">
      <c r="A4" s="1498" t="s">
        <v>217</v>
      </c>
      <c r="B4" s="1499"/>
      <c r="C4" s="1500"/>
      <c r="D4" s="765" t="s">
        <v>218</v>
      </c>
      <c r="E4" s="766" t="s">
        <v>1206</v>
      </c>
    </row>
    <row r="5" spans="1:5" ht="17.25" customHeight="1">
      <c r="A5" s="60" t="s">
        <v>219</v>
      </c>
      <c r="B5" s="29" t="s">
        <v>220</v>
      </c>
      <c r="C5" s="12"/>
      <c r="D5" s="173"/>
      <c r="E5" s="174"/>
    </row>
    <row r="6" spans="1:5" ht="17.25" customHeight="1">
      <c r="A6" s="58" t="s">
        <v>221</v>
      </c>
      <c r="B6" s="50" t="s">
        <v>222</v>
      </c>
      <c r="C6" s="11"/>
      <c r="D6" s="162"/>
      <c r="E6" s="175"/>
    </row>
    <row r="7" spans="1:5" ht="17.25" customHeight="1">
      <c r="A7" s="63" t="s">
        <v>223</v>
      </c>
      <c r="B7" s="61" t="s">
        <v>455</v>
      </c>
      <c r="C7" s="62"/>
      <c r="D7" s="176">
        <f>SUM(D8:D15)</f>
        <v>0</v>
      </c>
      <c r="E7" s="177"/>
    </row>
    <row r="8" spans="1:5" ht="17.25" customHeight="1">
      <c r="A8" s="8"/>
      <c r="B8" s="1501" t="s">
        <v>224</v>
      </c>
      <c r="C8" s="1503" t="s">
        <v>469</v>
      </c>
      <c r="D8" s="1505"/>
      <c r="E8" s="1508"/>
    </row>
    <row r="9" spans="1:5" ht="17.25" customHeight="1">
      <c r="A9" s="64"/>
      <c r="B9" s="1502"/>
      <c r="C9" s="1504"/>
      <c r="D9" s="1506"/>
      <c r="E9" s="1509"/>
    </row>
    <row r="10" spans="1:5" ht="17.25" customHeight="1">
      <c r="A10" s="8"/>
      <c r="B10" s="1082" t="s">
        <v>225</v>
      </c>
      <c r="C10" s="1329" t="s">
        <v>226</v>
      </c>
      <c r="D10" s="1507"/>
      <c r="E10" s="1510"/>
    </row>
    <row r="11" spans="1:5" ht="17.25" customHeight="1">
      <c r="A11" s="64"/>
      <c r="B11" s="1502"/>
      <c r="C11" s="1504"/>
      <c r="D11" s="1506"/>
      <c r="E11" s="1509"/>
    </row>
    <row r="12" spans="1:5" ht="17.25" customHeight="1">
      <c r="A12" s="8"/>
      <c r="B12" s="1082" t="s">
        <v>227</v>
      </c>
      <c r="C12" s="1329" t="s">
        <v>228</v>
      </c>
      <c r="D12" s="1507"/>
      <c r="E12" s="1510"/>
    </row>
    <row r="13" spans="1:5" ht="17.25" customHeight="1">
      <c r="A13" s="64"/>
      <c r="B13" s="1502"/>
      <c r="C13" s="1504"/>
      <c r="D13" s="1506"/>
      <c r="E13" s="1509"/>
    </row>
    <row r="14" spans="1:5" ht="17.25" customHeight="1">
      <c r="A14" s="8"/>
      <c r="B14" s="1082" t="s">
        <v>229</v>
      </c>
      <c r="C14" s="1329" t="s">
        <v>230</v>
      </c>
      <c r="D14" s="1507"/>
      <c r="E14" s="1510"/>
    </row>
    <row r="15" spans="1:5" ht="17.25" customHeight="1">
      <c r="A15" s="59"/>
      <c r="B15" s="1034"/>
      <c r="C15" s="1345"/>
      <c r="D15" s="1512"/>
      <c r="E15" s="1511"/>
    </row>
    <row r="16" spans="1:5" ht="17.25" customHeight="1">
      <c r="A16" s="84" t="s">
        <v>231</v>
      </c>
      <c r="B16" s="45" t="s">
        <v>1073</v>
      </c>
      <c r="C16" s="46"/>
      <c r="D16" s="178">
        <f>SUM(D17:D19)</f>
        <v>0</v>
      </c>
      <c r="E16" s="179"/>
    </row>
    <row r="17" spans="1:5" ht="17.25" customHeight="1">
      <c r="A17" s="83"/>
      <c r="B17" s="69" t="s">
        <v>466</v>
      </c>
      <c r="C17" s="70" t="s">
        <v>469</v>
      </c>
      <c r="D17" s="180"/>
      <c r="E17" s="181"/>
    </row>
    <row r="18" spans="1:5" ht="17.25" customHeight="1">
      <c r="A18" s="82"/>
      <c r="B18" s="66" t="s">
        <v>467</v>
      </c>
      <c r="C18" s="67" t="s">
        <v>470</v>
      </c>
      <c r="D18" s="182"/>
      <c r="E18" s="183"/>
    </row>
    <row r="19" spans="1:5" ht="17.25" customHeight="1">
      <c r="A19" s="113"/>
      <c r="B19" s="56" t="s">
        <v>468</v>
      </c>
      <c r="C19" s="111" t="s">
        <v>471</v>
      </c>
      <c r="D19" s="184"/>
      <c r="E19" s="185"/>
    </row>
    <row r="20" spans="1:5" ht="17.25" customHeight="1">
      <c r="A20" s="58" t="s">
        <v>232</v>
      </c>
      <c r="B20" s="50" t="s">
        <v>614</v>
      </c>
      <c r="C20" s="11"/>
      <c r="D20" s="162"/>
      <c r="E20" s="175"/>
    </row>
    <row r="21" spans="1:5" ht="17.25" customHeight="1">
      <c r="A21" s="63" t="s">
        <v>233</v>
      </c>
      <c r="B21" s="61" t="s">
        <v>440</v>
      </c>
      <c r="C21" s="62"/>
      <c r="D21" s="176">
        <f>SUM(D22:D26)</f>
        <v>0</v>
      </c>
      <c r="E21" s="177"/>
    </row>
    <row r="22" spans="1:5" ht="17.25" customHeight="1">
      <c r="A22" s="8"/>
      <c r="B22" s="116" t="s">
        <v>224</v>
      </c>
      <c r="C22" s="117" t="s">
        <v>462</v>
      </c>
      <c r="D22" s="186"/>
      <c r="E22" s="187"/>
    </row>
    <row r="23" spans="1:5" ht="17.25" customHeight="1">
      <c r="A23" s="65"/>
      <c r="B23" s="66" t="s">
        <v>234</v>
      </c>
      <c r="C23" s="114" t="s">
        <v>456</v>
      </c>
      <c r="D23" s="182"/>
      <c r="E23" s="183"/>
    </row>
    <row r="24" spans="1:5" ht="17.25" customHeight="1">
      <c r="A24" s="65"/>
      <c r="B24" s="66" t="s">
        <v>460</v>
      </c>
      <c r="C24" s="114" t="s">
        <v>457</v>
      </c>
      <c r="D24" s="182"/>
      <c r="E24" s="183"/>
    </row>
    <row r="25" spans="1:5" ht="17.25" customHeight="1">
      <c r="A25" s="65"/>
      <c r="B25" s="66" t="s">
        <v>459</v>
      </c>
      <c r="C25" s="3" t="s">
        <v>458</v>
      </c>
      <c r="D25" s="182"/>
      <c r="E25" s="183"/>
    </row>
    <row r="26" spans="1:5" ht="17.25" customHeight="1">
      <c r="A26" s="59"/>
      <c r="B26" s="28" t="s">
        <v>461</v>
      </c>
      <c r="C26" s="108" t="s">
        <v>1074</v>
      </c>
      <c r="D26" s="173"/>
      <c r="E26" s="174"/>
    </row>
    <row r="27" spans="1:5" ht="17.25" customHeight="1">
      <c r="A27" s="84" t="s">
        <v>235</v>
      </c>
      <c r="B27" s="1515" t="s">
        <v>1075</v>
      </c>
      <c r="C27" s="1516"/>
      <c r="D27" s="178">
        <f>SUM(D28:D29)</f>
        <v>0</v>
      </c>
      <c r="E27" s="179"/>
    </row>
    <row r="28" spans="1:5" ht="17.25" customHeight="1">
      <c r="A28" s="83"/>
      <c r="B28" s="69" t="s">
        <v>463</v>
      </c>
      <c r="C28" s="70" t="s">
        <v>465</v>
      </c>
      <c r="D28" s="180"/>
      <c r="E28" s="181"/>
    </row>
    <row r="29" spans="1:5" ht="17.25" customHeight="1">
      <c r="A29" s="113"/>
      <c r="B29" s="56" t="s">
        <v>464</v>
      </c>
      <c r="C29" s="111" t="s">
        <v>471</v>
      </c>
      <c r="D29" s="184"/>
      <c r="E29" s="185"/>
    </row>
    <row r="30" spans="1:5" ht="17.25" customHeight="1">
      <c r="A30" s="84" t="s">
        <v>237</v>
      </c>
      <c r="B30" s="45" t="s">
        <v>481</v>
      </c>
      <c r="C30" s="46"/>
      <c r="D30" s="178">
        <f>SUM(D31:D32)</f>
        <v>0</v>
      </c>
      <c r="E30" s="179"/>
    </row>
    <row r="31" spans="1:5" ht="17.25" customHeight="1">
      <c r="A31" s="83"/>
      <c r="B31" s="69" t="s">
        <v>463</v>
      </c>
      <c r="C31" s="70" t="s">
        <v>465</v>
      </c>
      <c r="D31" s="180"/>
      <c r="E31" s="181"/>
    </row>
    <row r="32" spans="1:5" ht="17.25" customHeight="1">
      <c r="A32" s="528"/>
      <c r="B32" s="531" t="s">
        <v>464</v>
      </c>
      <c r="C32" s="509" t="s">
        <v>471</v>
      </c>
      <c r="D32" s="529"/>
      <c r="E32" s="530"/>
    </row>
    <row r="33" spans="1:5" ht="17.25" customHeight="1">
      <c r="A33" s="84" t="s">
        <v>238</v>
      </c>
      <c r="B33" s="1513" t="s">
        <v>616</v>
      </c>
      <c r="C33" s="1514"/>
      <c r="D33" s="178">
        <f>SUM(D34:D35)</f>
        <v>0</v>
      </c>
      <c r="E33" s="179"/>
    </row>
    <row r="34" spans="1:5" ht="17.25" customHeight="1">
      <c r="A34" s="83"/>
      <c r="B34" s="69" t="s">
        <v>463</v>
      </c>
      <c r="C34" s="70" t="s">
        <v>462</v>
      </c>
      <c r="D34" s="180"/>
      <c r="E34" s="181"/>
    </row>
    <row r="35" spans="1:5" ht="17.25" customHeight="1">
      <c r="A35" s="113"/>
      <c r="B35" s="56" t="s">
        <v>464</v>
      </c>
      <c r="C35" s="111" t="s">
        <v>1074</v>
      </c>
      <c r="D35" s="184"/>
      <c r="E35" s="185"/>
    </row>
    <row r="36" spans="1:5" ht="17.25" customHeight="1">
      <c r="A36" s="63" t="s">
        <v>299</v>
      </c>
      <c r="B36" s="61" t="s">
        <v>649</v>
      </c>
      <c r="C36" s="62"/>
      <c r="D36" s="176">
        <f>SUM(D37:D39)</f>
        <v>0</v>
      </c>
      <c r="E36" s="177"/>
    </row>
    <row r="37" spans="1:5" ht="17.25" customHeight="1">
      <c r="A37" s="68"/>
      <c r="B37" s="69" t="s">
        <v>236</v>
      </c>
      <c r="C37" s="70" t="s">
        <v>578</v>
      </c>
      <c r="D37" s="180"/>
      <c r="E37" s="181"/>
    </row>
    <row r="38" spans="1:5" ht="17.25" customHeight="1">
      <c r="A38" s="65"/>
      <c r="B38" s="66" t="s">
        <v>225</v>
      </c>
      <c r="C38" s="67" t="s">
        <v>675</v>
      </c>
      <c r="D38" s="182"/>
      <c r="E38" s="183"/>
    </row>
    <row r="39" spans="1:5" ht="17.25" customHeight="1">
      <c r="A39" s="59"/>
      <c r="B39" s="28" t="s">
        <v>227</v>
      </c>
      <c r="C39" s="12" t="s">
        <v>213</v>
      </c>
      <c r="D39" s="173"/>
      <c r="E39" s="174"/>
    </row>
    <row r="40" spans="1:5" ht="17.25" customHeight="1">
      <c r="A40" s="63" t="s">
        <v>300</v>
      </c>
      <c r="B40" s="61" t="s">
        <v>239</v>
      </c>
      <c r="C40" s="62"/>
      <c r="D40" s="176">
        <f>SUM(D41:D42)</f>
        <v>0</v>
      </c>
      <c r="E40" s="177"/>
    </row>
    <row r="41" spans="1:5" ht="17.25" customHeight="1">
      <c r="A41" s="68"/>
      <c r="B41" s="69" t="s">
        <v>240</v>
      </c>
      <c r="C41" s="70" t="s">
        <v>241</v>
      </c>
      <c r="D41" s="180"/>
      <c r="E41" s="181"/>
    </row>
    <row r="42" spans="1:5" ht="17.25" customHeight="1">
      <c r="A42" s="65"/>
      <c r="B42" s="66" t="s">
        <v>464</v>
      </c>
      <c r="C42" s="67" t="s">
        <v>242</v>
      </c>
      <c r="D42" s="188">
        <f>SUM(D43:D47)</f>
        <v>0</v>
      </c>
      <c r="E42" s="189"/>
    </row>
    <row r="43" spans="1:5" ht="17.25" customHeight="1">
      <c r="A43" s="65"/>
      <c r="B43" s="66"/>
      <c r="C43" s="67" t="s">
        <v>1076</v>
      </c>
      <c r="D43" s="182"/>
      <c r="E43" s="183"/>
    </row>
    <row r="44" spans="1:5" ht="17.25" customHeight="1">
      <c r="A44" s="65"/>
      <c r="B44" s="66"/>
      <c r="C44" s="67" t="s">
        <v>1077</v>
      </c>
      <c r="D44" s="182"/>
      <c r="E44" s="183"/>
    </row>
    <row r="45" spans="1:5" ht="17.25" customHeight="1">
      <c r="A45" s="65"/>
      <c r="B45" s="66"/>
      <c r="C45" s="67" t="s">
        <v>1078</v>
      </c>
      <c r="D45" s="182"/>
      <c r="E45" s="183"/>
    </row>
    <row r="46" spans="1:5" ht="17.25" customHeight="1">
      <c r="A46" s="65"/>
      <c r="B46" s="66"/>
      <c r="C46" s="67" t="s">
        <v>1079</v>
      </c>
      <c r="D46" s="182"/>
      <c r="E46" s="183"/>
    </row>
    <row r="47" spans="1:5" ht="17.25" customHeight="1" thickBot="1">
      <c r="A47" s="115"/>
      <c r="B47" s="56"/>
      <c r="C47" s="111" t="s">
        <v>1080</v>
      </c>
      <c r="D47" s="184"/>
      <c r="E47" s="185"/>
    </row>
    <row r="48" spans="1:5" ht="17.25" customHeight="1" thickBot="1">
      <c r="A48" s="1498" t="s">
        <v>243</v>
      </c>
      <c r="B48" s="1499"/>
      <c r="C48" s="1500"/>
      <c r="D48" s="190">
        <f>SUM(D5,D6,D7,D16,D20,D21,D27,D30,D33,D36,D40)</f>
        <v>0</v>
      </c>
      <c r="E48" s="191"/>
    </row>
  </sheetData>
  <mergeCells count="21">
    <mergeCell ref="E12:E13"/>
    <mergeCell ref="E14:E15"/>
    <mergeCell ref="A48:C48"/>
    <mergeCell ref="D12:D13"/>
    <mergeCell ref="D14:D15"/>
    <mergeCell ref="B12:B13"/>
    <mergeCell ref="C12:C13"/>
    <mergeCell ref="B14:B15"/>
    <mergeCell ref="C14:C15"/>
    <mergeCell ref="B33:C33"/>
    <mergeCell ref="B27:C27"/>
    <mergeCell ref="A2:E2"/>
    <mergeCell ref="A4:C4"/>
    <mergeCell ref="B8:B9"/>
    <mergeCell ref="C8:C9"/>
    <mergeCell ref="B10:B11"/>
    <mergeCell ref="C10:C11"/>
    <mergeCell ref="D8:D9"/>
    <mergeCell ref="D10:D11"/>
    <mergeCell ref="E8:E9"/>
    <mergeCell ref="E10:E11"/>
  </mergeCells>
  <phoneticPr fontId="1"/>
  <printOptions horizontalCentered="1"/>
  <pageMargins left="0.51181102362204722" right="0.51181102362204722" top="0.74803149606299213" bottom="0.55118110236220474" header="0.31496062992125984" footer="0.31496062992125984"/>
  <pageSetup paperSize="9" scale="91" orientation="portrait" blackAndWhite="1"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D5E4D-9AE3-4DB4-ABA0-93DE2D2A2E88}">
  <sheetPr codeName="Sheet22">
    <tabColor theme="4" tint="0.59999389629810485"/>
  </sheetPr>
  <dimension ref="A1:AQ48"/>
  <sheetViews>
    <sheetView showGridLines="0" view="pageBreakPreview" zoomScaleNormal="100" zoomScaleSheetLayoutView="100" workbookViewId="0"/>
  </sheetViews>
  <sheetFormatPr defaultColWidth="9" defaultRowHeight="17.25" customHeight="1"/>
  <cols>
    <col min="1" max="1" width="3.08984375" style="3" bestFit="1" customWidth="1"/>
    <col min="2" max="2" width="12.08984375" style="3" bestFit="1" customWidth="1"/>
    <col min="3" max="3" width="3.36328125" style="3" customWidth="1"/>
    <col min="4" max="4" width="12" style="3" customWidth="1"/>
    <col min="5" max="5" width="15.6328125" style="3" customWidth="1"/>
    <col min="6" max="6" width="3.36328125" style="3" customWidth="1"/>
    <col min="7" max="7" width="18.6328125" style="3" customWidth="1"/>
    <col min="8" max="8" width="30.453125" style="3" customWidth="1"/>
    <col min="9" max="9" width="5.36328125" style="3" customWidth="1"/>
    <col min="10" max="10" width="9" style="3"/>
    <col min="11" max="11" width="9.08984375" style="3" customWidth="1"/>
    <col min="12" max="16384" width="9" style="3"/>
  </cols>
  <sheetData>
    <row r="1" spans="1:15" ht="7.5" customHeight="1">
      <c r="A1" s="397"/>
      <c r="B1" s="398"/>
      <c r="C1" s="398"/>
      <c r="D1" s="398"/>
      <c r="E1" s="398"/>
      <c r="F1" s="398"/>
      <c r="G1" s="398"/>
      <c r="H1" s="398"/>
      <c r="I1" s="399"/>
    </row>
    <row r="2" spans="1:15" ht="17.25" customHeight="1">
      <c r="A2" s="1518" t="s">
        <v>1449</v>
      </c>
      <c r="B2" s="1519"/>
      <c r="C2" s="1519"/>
      <c r="D2" s="1519"/>
      <c r="E2" s="1519"/>
      <c r="F2" s="1519"/>
      <c r="G2" s="1519"/>
      <c r="H2" s="1519"/>
      <c r="I2" s="1520"/>
    </row>
    <row r="3" spans="1:15" ht="17.25" customHeight="1">
      <c r="A3" s="400"/>
      <c r="B3" s="171"/>
      <c r="C3" s="171"/>
      <c r="D3" s="171"/>
      <c r="E3" s="171"/>
      <c r="F3" s="171"/>
      <c r="G3" s="171"/>
      <c r="H3" s="171"/>
      <c r="I3" s="401"/>
    </row>
    <row r="4" spans="1:15" ht="17.25" customHeight="1">
      <c r="A4" s="402"/>
      <c r="B4" s="171"/>
      <c r="C4" s="171"/>
      <c r="D4" s="171"/>
      <c r="E4" s="171"/>
      <c r="F4" s="171"/>
      <c r="G4" s="171"/>
      <c r="H4" s="1521">
        <v>45992</v>
      </c>
      <c r="I4" s="1522"/>
    </row>
    <row r="5" spans="1:15" ht="17.25" customHeight="1">
      <c r="A5" s="1523" t="s">
        <v>1450</v>
      </c>
      <c r="B5" s="1346"/>
      <c r="C5" s="1346"/>
      <c r="D5" s="1346"/>
      <c r="E5" s="1346"/>
      <c r="F5" s="1346"/>
      <c r="G5" s="1346"/>
      <c r="H5" s="1346"/>
      <c r="I5" s="1517"/>
    </row>
    <row r="6" spans="1:15" ht="6.75" customHeight="1">
      <c r="A6" s="400"/>
      <c r="B6" s="171"/>
      <c r="C6" s="171"/>
      <c r="D6" s="171"/>
      <c r="E6" s="171"/>
      <c r="F6" s="171"/>
      <c r="G6" s="171"/>
      <c r="H6" s="171"/>
      <c r="I6" s="401"/>
    </row>
    <row r="7" spans="1:15" ht="17.25" customHeight="1">
      <c r="A7" s="403" t="s">
        <v>36</v>
      </c>
      <c r="B7" s="1524" t="s">
        <v>1451</v>
      </c>
      <c r="C7" s="1524"/>
      <c r="D7" s="1524"/>
      <c r="E7" s="1524"/>
      <c r="F7" s="1524"/>
      <c r="G7" s="1524"/>
      <c r="H7" s="1524"/>
      <c r="I7" s="1525"/>
    </row>
    <row r="8" spans="1:15" ht="17.25" customHeight="1">
      <c r="A8" s="400"/>
      <c r="B8" s="1346" t="s">
        <v>250</v>
      </c>
      <c r="C8" s="1346"/>
      <c r="D8" s="1346"/>
      <c r="E8" s="1346"/>
      <c r="F8" s="1346"/>
      <c r="G8" s="1346"/>
      <c r="H8" s="1346"/>
      <c r="I8" s="1517"/>
    </row>
    <row r="9" spans="1:15" ht="17.25" customHeight="1">
      <c r="A9" s="400"/>
      <c r="B9" s="1346" t="s">
        <v>889</v>
      </c>
      <c r="C9" s="1346"/>
      <c r="D9" s="1346"/>
      <c r="E9" s="1346"/>
      <c r="F9" s="1346"/>
      <c r="G9" s="1346"/>
      <c r="H9" s="1346"/>
      <c r="I9" s="1517"/>
    </row>
    <row r="10" spans="1:15" ht="10.5" customHeight="1">
      <c r="A10" s="400"/>
      <c r="B10" s="171"/>
      <c r="C10" s="171"/>
      <c r="D10" s="171"/>
      <c r="E10" s="171"/>
      <c r="F10" s="171"/>
      <c r="G10" s="171"/>
      <c r="H10" s="171"/>
      <c r="I10" s="401"/>
    </row>
    <row r="11" spans="1:15" ht="17.25" customHeight="1">
      <c r="A11" s="403" t="s">
        <v>8</v>
      </c>
      <c r="B11" s="1524" t="s">
        <v>244</v>
      </c>
      <c r="C11" s="1524"/>
      <c r="D11" s="1524"/>
      <c r="E11" s="1524"/>
      <c r="F11" s="1524"/>
      <c r="G11" s="1524"/>
      <c r="H11" s="1524"/>
      <c r="I11" s="1525"/>
    </row>
    <row r="12" spans="1:15" ht="29.25" customHeight="1">
      <c r="A12" s="403"/>
      <c r="B12" s="1529" t="s">
        <v>1452</v>
      </c>
      <c r="C12" s="1529"/>
      <c r="D12" s="1529"/>
      <c r="E12" s="1529"/>
      <c r="F12" s="1529"/>
      <c r="G12" s="1529"/>
      <c r="H12" s="1529"/>
      <c r="I12" s="1530"/>
    </row>
    <row r="13" spans="1:15" ht="9" customHeight="1">
      <c r="A13" s="403"/>
      <c r="B13" s="396"/>
      <c r="C13" s="396"/>
      <c r="D13" s="396"/>
      <c r="E13" s="396"/>
      <c r="F13" s="396"/>
      <c r="G13" s="396"/>
      <c r="H13" s="396"/>
      <c r="I13" s="404"/>
    </row>
    <row r="14" spans="1:15" ht="13.5" customHeight="1">
      <c r="A14" s="400"/>
      <c r="B14" s="1531" t="s">
        <v>1445</v>
      </c>
      <c r="C14" s="1531"/>
      <c r="D14" s="1531"/>
      <c r="E14" s="1531"/>
      <c r="F14" s="1531"/>
      <c r="G14" s="1531"/>
      <c r="H14" s="1531"/>
      <c r="I14" s="1532"/>
      <c r="J14" s="395"/>
      <c r="K14" s="395"/>
      <c r="L14" s="395"/>
      <c r="M14" s="395"/>
      <c r="N14" s="395"/>
      <c r="O14" s="395"/>
    </row>
    <row r="15" spans="1:15" ht="13">
      <c r="A15" s="400"/>
      <c r="B15" s="1531"/>
      <c r="C15" s="1531"/>
      <c r="D15" s="1531"/>
      <c r="E15" s="1531"/>
      <c r="F15" s="1531"/>
      <c r="G15" s="1531"/>
      <c r="H15" s="1531"/>
      <c r="I15" s="1532"/>
      <c r="J15" s="395"/>
      <c r="K15" s="395"/>
      <c r="L15" s="395"/>
      <c r="M15" s="395"/>
      <c r="N15" s="395"/>
      <c r="O15" s="395"/>
    </row>
    <row r="16" spans="1:15" ht="51" customHeight="1">
      <c r="A16" s="400"/>
      <c r="B16" s="1531"/>
      <c r="C16" s="1531"/>
      <c r="D16" s="1531"/>
      <c r="E16" s="1531"/>
      <c r="F16" s="1531"/>
      <c r="G16" s="1531"/>
      <c r="H16" s="1531"/>
      <c r="I16" s="1532"/>
      <c r="J16" s="395"/>
      <c r="K16" s="395"/>
      <c r="L16" s="395"/>
      <c r="M16" s="395"/>
      <c r="N16" s="395"/>
      <c r="O16" s="395"/>
    </row>
    <row r="17" spans="1:16" ht="17.25" customHeight="1">
      <c r="A17" s="403" t="s">
        <v>40</v>
      </c>
      <c r="B17" s="1524" t="s">
        <v>890</v>
      </c>
      <c r="C17" s="1524"/>
      <c r="D17" s="1524"/>
      <c r="E17" s="1524"/>
      <c r="F17" s="1524"/>
      <c r="G17" s="1524"/>
      <c r="H17" s="1524"/>
      <c r="I17" s="1525"/>
      <c r="J17" s="91"/>
      <c r="K17" s="91"/>
      <c r="L17" s="91"/>
      <c r="M17" s="91"/>
      <c r="N17" s="91"/>
      <c r="O17" s="91"/>
      <c r="P17" s="91"/>
    </row>
    <row r="18" spans="1:16" ht="29.25" customHeight="1">
      <c r="A18" s="400"/>
      <c r="B18" s="1529" t="s">
        <v>1453</v>
      </c>
      <c r="C18" s="1529"/>
      <c r="D18" s="1529"/>
      <c r="E18" s="1529"/>
      <c r="F18" s="1529"/>
      <c r="G18" s="1529"/>
      <c r="H18" s="1529"/>
      <c r="I18" s="1530"/>
      <c r="J18" s="120"/>
      <c r="K18" s="120"/>
      <c r="L18" s="120"/>
      <c r="M18" s="120"/>
      <c r="N18" s="120"/>
      <c r="O18" s="120"/>
    </row>
    <row r="19" spans="1:16" customFormat="1" ht="17.25" customHeight="1">
      <c r="A19" s="405"/>
      <c r="B19" s="1533" t="s">
        <v>899</v>
      </c>
      <c r="C19" s="1533"/>
      <c r="D19" s="1533"/>
      <c r="E19" s="1533"/>
      <c r="F19" s="1533"/>
      <c r="G19" s="1533"/>
      <c r="H19" s="1533"/>
      <c r="I19" s="1534"/>
    </row>
    <row r="20" spans="1:16" customFormat="1" ht="17.25" customHeight="1">
      <c r="A20" s="405"/>
      <c r="B20" s="1533" t="s">
        <v>900</v>
      </c>
      <c r="C20" s="1533"/>
      <c r="D20" s="1533"/>
      <c r="E20" s="1533"/>
      <c r="F20" s="1533"/>
      <c r="G20" s="1533"/>
      <c r="H20" s="1533"/>
      <c r="I20" s="1534"/>
    </row>
    <row r="21" spans="1:16" customFormat="1" ht="34" customHeight="1">
      <c r="A21" s="405"/>
      <c r="B21" s="1533" t="s">
        <v>901</v>
      </c>
      <c r="C21" s="1533"/>
      <c r="D21" s="1533"/>
      <c r="E21" s="1533"/>
      <c r="F21" s="1533"/>
      <c r="G21" s="1533"/>
      <c r="H21" s="1533"/>
      <c r="I21" s="1534"/>
    </row>
    <row r="22" spans="1:16" customFormat="1" ht="34" customHeight="1">
      <c r="A22" s="405"/>
      <c r="B22" s="1533" t="s">
        <v>902</v>
      </c>
      <c r="C22" s="1533"/>
      <c r="D22" s="1533"/>
      <c r="E22" s="1533"/>
      <c r="F22" s="1533"/>
      <c r="G22" s="1533"/>
      <c r="H22" s="1533"/>
      <c r="I22" s="1534"/>
    </row>
    <row r="23" spans="1:16" ht="10.5" customHeight="1">
      <c r="A23" s="400"/>
      <c r="B23" s="1527"/>
      <c r="C23" s="1527"/>
      <c r="D23" s="1527"/>
      <c r="E23" s="1527"/>
      <c r="F23" s="1527"/>
      <c r="G23" s="1527"/>
      <c r="H23" s="1527"/>
      <c r="I23" s="1528"/>
      <c r="K23"/>
    </row>
    <row r="24" spans="1:16" ht="16.5" customHeight="1">
      <c r="A24" s="403" t="s">
        <v>903</v>
      </c>
      <c r="B24" s="279" t="s">
        <v>1454</v>
      </c>
      <c r="C24" s="880"/>
      <c r="D24" s="880"/>
      <c r="E24" s="880"/>
      <c r="F24" s="880"/>
      <c r="G24" s="880"/>
      <c r="H24" s="880"/>
      <c r="I24" s="406"/>
      <c r="J24" s="385"/>
      <c r="K24" s="385"/>
      <c r="L24" s="385"/>
      <c r="M24" s="385"/>
      <c r="N24" s="385"/>
      <c r="O24" s="385"/>
    </row>
    <row r="25" spans="1:16" ht="61.5" customHeight="1">
      <c r="A25" s="400"/>
      <c r="B25" s="1529" t="s">
        <v>1455</v>
      </c>
      <c r="C25" s="1529"/>
      <c r="D25" s="1529"/>
      <c r="E25" s="1529"/>
      <c r="F25" s="1529"/>
      <c r="G25" s="1529"/>
      <c r="H25" s="1529"/>
      <c r="I25" s="1530"/>
      <c r="K25" s="1526"/>
    </row>
    <row r="26" spans="1:16" ht="33" customHeight="1">
      <c r="A26" s="400"/>
      <c r="B26" s="1527" t="s">
        <v>1446</v>
      </c>
      <c r="C26" s="1527"/>
      <c r="D26" s="1527"/>
      <c r="E26" s="1527"/>
      <c r="F26" s="1527"/>
      <c r="G26" s="1527"/>
      <c r="H26" s="1527"/>
      <c r="I26" s="407"/>
      <c r="K26" s="1526"/>
    </row>
    <row r="27" spans="1:16" ht="10.5" customHeight="1">
      <c r="A27" s="400"/>
      <c r="B27" s="1527"/>
      <c r="C27" s="1527"/>
      <c r="D27" s="1527"/>
      <c r="E27" s="1527"/>
      <c r="F27" s="1527"/>
      <c r="G27" s="1527"/>
      <c r="H27" s="1527"/>
      <c r="I27" s="1528"/>
      <c r="K27" s="1526"/>
    </row>
    <row r="28" spans="1:16" ht="17.25" customHeight="1">
      <c r="A28" s="403" t="s">
        <v>904</v>
      </c>
      <c r="B28" s="1524" t="s">
        <v>245</v>
      </c>
      <c r="C28" s="1524"/>
      <c r="D28" s="1524"/>
      <c r="E28" s="1524"/>
      <c r="F28" s="1524"/>
      <c r="G28" s="1524"/>
      <c r="H28" s="1524"/>
      <c r="I28" s="1525"/>
    </row>
    <row r="29" spans="1:16" ht="17.25" customHeight="1">
      <c r="A29" s="400"/>
      <c r="B29" s="1531" t="s">
        <v>1456</v>
      </c>
      <c r="C29" s="1531"/>
      <c r="D29" s="1531"/>
      <c r="E29" s="1531"/>
      <c r="F29" s="1531"/>
      <c r="G29" s="1531"/>
      <c r="H29" s="1531"/>
      <c r="I29" s="1532"/>
    </row>
    <row r="30" spans="1:16" customFormat="1" ht="10.5" customHeight="1">
      <c r="A30" s="405"/>
      <c r="B30" s="359"/>
      <c r="C30" s="359"/>
      <c r="D30" s="359"/>
      <c r="E30" s="359"/>
      <c r="F30" s="359"/>
      <c r="G30" s="359"/>
      <c r="H30" s="359"/>
      <c r="I30" s="408"/>
    </row>
    <row r="31" spans="1:16" ht="17.25" customHeight="1">
      <c r="A31" s="403" t="s">
        <v>905</v>
      </c>
      <c r="B31" s="1524" t="s">
        <v>1457</v>
      </c>
      <c r="C31" s="1524"/>
      <c r="D31" s="1524"/>
      <c r="E31" s="1524"/>
      <c r="F31" s="1524"/>
      <c r="G31" s="1524"/>
      <c r="H31" s="1524"/>
      <c r="I31" s="1525"/>
    </row>
    <row r="32" spans="1:16" ht="51.75" customHeight="1">
      <c r="A32" s="400"/>
      <c r="B32" s="1042" t="s">
        <v>1458</v>
      </c>
      <c r="C32" s="1346"/>
      <c r="D32" s="1346"/>
      <c r="E32" s="1346"/>
      <c r="F32" s="1346"/>
      <c r="G32" s="1346"/>
      <c r="H32" s="1346"/>
      <c r="I32" s="1517"/>
    </row>
    <row r="33" spans="1:43" ht="10.5" customHeight="1">
      <c r="A33" s="400"/>
      <c r="B33" s="880"/>
      <c r="C33" s="171"/>
      <c r="D33" s="171"/>
      <c r="E33" s="171"/>
      <c r="F33" s="171"/>
      <c r="G33" s="171"/>
      <c r="H33" s="171"/>
      <c r="I33" s="401"/>
    </row>
    <row r="34" spans="1:43" ht="17.25" customHeight="1">
      <c r="A34" s="400"/>
      <c r="B34" s="1346" t="s">
        <v>1459</v>
      </c>
      <c r="C34" s="1346"/>
      <c r="D34" s="1346"/>
      <c r="E34" s="1346"/>
      <c r="F34" s="1346"/>
      <c r="G34" s="1346"/>
      <c r="H34" s="1346"/>
      <c r="I34" s="1517"/>
    </row>
    <row r="35" spans="1:43" ht="17.25" customHeight="1">
      <c r="A35" s="400"/>
      <c r="B35" s="1209" t="s">
        <v>1460</v>
      </c>
      <c r="C35" s="1209"/>
      <c r="D35" s="1209"/>
      <c r="E35" s="1209"/>
      <c r="F35" s="1209"/>
      <c r="G35" s="1209"/>
      <c r="H35" s="1209"/>
      <c r="I35" s="1537"/>
    </row>
    <row r="36" spans="1:43" ht="17.25" customHeight="1">
      <c r="A36" s="400"/>
      <c r="B36" s="1209" t="s">
        <v>891</v>
      </c>
      <c r="C36" s="1209"/>
      <c r="D36" s="1209"/>
      <c r="E36" s="1209"/>
      <c r="F36" s="1209"/>
      <c r="G36" s="1209"/>
      <c r="H36" s="1209"/>
      <c r="I36" s="1537"/>
    </row>
    <row r="37" spans="1:43" ht="10.5" customHeight="1">
      <c r="A37" s="400"/>
      <c r="B37" s="171"/>
      <c r="C37" s="171"/>
      <c r="D37" s="171"/>
      <c r="E37" s="171"/>
      <c r="F37" s="171"/>
      <c r="G37" s="171"/>
      <c r="H37" s="171"/>
      <c r="I37" s="401"/>
    </row>
    <row r="38" spans="1:43" ht="17.25" customHeight="1">
      <c r="A38" s="400"/>
      <c r="B38" s="1346" t="s">
        <v>1461</v>
      </c>
      <c r="C38" s="1346"/>
      <c r="D38" s="1346"/>
      <c r="E38" s="1346"/>
      <c r="F38" s="1346"/>
      <c r="G38" s="1346"/>
      <c r="H38" s="1346"/>
      <c r="I38" s="1517"/>
    </row>
    <row r="39" spans="1:43" ht="17.25" customHeight="1">
      <c r="A39" s="400"/>
      <c r="B39" s="1346" t="s">
        <v>1462</v>
      </c>
      <c r="C39" s="1346"/>
      <c r="D39" s="1346"/>
      <c r="E39" s="1346"/>
      <c r="F39" s="1346"/>
      <c r="G39" s="1346"/>
      <c r="H39" s="1346"/>
      <c r="I39" s="1517"/>
    </row>
    <row r="40" spans="1:43" ht="17.25" customHeight="1">
      <c r="A40" s="400"/>
      <c r="B40" s="171"/>
      <c r="C40" s="544" t="s">
        <v>151</v>
      </c>
      <c r="D40" s="171" t="s">
        <v>246</v>
      </c>
      <c r="E40" s="171"/>
      <c r="F40" s="544" t="s">
        <v>151</v>
      </c>
      <c r="G40" s="171" t="s">
        <v>247</v>
      </c>
      <c r="H40" s="171"/>
      <c r="I40" s="401"/>
      <c r="O40" s="71"/>
    </row>
    <row r="41" spans="1:43" ht="10.5" customHeight="1">
      <c r="A41" s="400"/>
      <c r="B41" s="171"/>
      <c r="C41" s="171"/>
      <c r="D41" s="171"/>
      <c r="E41" s="171"/>
      <c r="F41" s="171"/>
      <c r="G41" s="171"/>
      <c r="H41" s="171"/>
      <c r="I41" s="401"/>
    </row>
    <row r="42" spans="1:43" ht="17.25" customHeight="1">
      <c r="A42" s="400"/>
      <c r="B42" s="171"/>
      <c r="C42" s="171"/>
      <c r="D42" s="171"/>
      <c r="E42" s="171"/>
      <c r="F42" s="171"/>
      <c r="G42" s="452" t="s">
        <v>1443</v>
      </c>
      <c r="H42" s="908" t="s">
        <v>906</v>
      </c>
      <c r="I42" s="401"/>
    </row>
    <row r="43" spans="1:43" ht="17.25" customHeight="1">
      <c r="A43" s="400"/>
      <c r="B43" s="409" t="s">
        <v>907</v>
      </c>
      <c r="C43" s="1535"/>
      <c r="D43" s="1535"/>
      <c r="E43" s="1535"/>
      <c r="F43" s="1535"/>
      <c r="G43" s="1535"/>
      <c r="H43" s="1535"/>
      <c r="I43" s="401"/>
    </row>
    <row r="44" spans="1:43" ht="17.25" customHeight="1">
      <c r="A44" s="400"/>
      <c r="B44" s="410"/>
      <c r="C44" s="410"/>
      <c r="D44" s="410"/>
      <c r="E44" s="410"/>
      <c r="F44" s="410"/>
      <c r="G44" s="410"/>
      <c r="H44" s="410"/>
      <c r="I44" s="401"/>
    </row>
    <row r="45" spans="1:43" ht="17.25" customHeight="1">
      <c r="A45" s="400"/>
      <c r="B45" s="409" t="s">
        <v>248</v>
      </c>
      <c r="C45" s="1535"/>
      <c r="D45" s="1535"/>
      <c r="E45" s="409"/>
      <c r="F45" s="409"/>
      <c r="G45" s="409" t="s">
        <v>249</v>
      </c>
      <c r="H45" s="409"/>
      <c r="I45" s="401"/>
    </row>
    <row r="46" spans="1:43" ht="17.25" customHeight="1">
      <c r="A46" s="400"/>
      <c r="B46" s="908"/>
      <c r="C46" s="908"/>
      <c r="D46" s="908"/>
      <c r="E46" s="908"/>
      <c r="F46" s="908"/>
      <c r="G46" s="908"/>
      <c r="H46" s="908"/>
      <c r="I46" s="401"/>
    </row>
    <row r="47" spans="1:43" ht="17.149999999999999" customHeight="1">
      <c r="A47" s="8"/>
      <c r="B47" s="1074" t="s">
        <v>1444</v>
      </c>
      <c r="C47" s="1074"/>
      <c r="D47" s="1074"/>
      <c r="E47" s="1074"/>
      <c r="F47" s="1074"/>
      <c r="G47" s="1074"/>
      <c r="H47" s="1074"/>
      <c r="I47" s="909"/>
      <c r="J47" s="120"/>
      <c r="K47" s="120"/>
      <c r="L47" s="120"/>
      <c r="N47" s="894"/>
      <c r="O47" s="894"/>
      <c r="P47" s="894"/>
      <c r="Q47" s="894"/>
      <c r="R47" s="894"/>
      <c r="S47" s="894"/>
      <c r="T47" s="894"/>
      <c r="U47" s="894"/>
      <c r="V47" s="894"/>
      <c r="W47" s="894"/>
      <c r="X47" s="894"/>
      <c r="Y47" s="894"/>
      <c r="Z47" s="894"/>
      <c r="AA47" s="894"/>
      <c r="AB47" s="894"/>
      <c r="AC47" s="894"/>
      <c r="AD47" s="894"/>
      <c r="AE47" s="894"/>
      <c r="AF47" s="894"/>
      <c r="AG47" s="894"/>
      <c r="AH47" s="894"/>
      <c r="AI47" s="894"/>
      <c r="AJ47" s="894"/>
      <c r="AK47" s="894"/>
      <c r="AL47" s="894"/>
      <c r="AM47" s="894"/>
      <c r="AN47" s="894"/>
      <c r="AO47" s="894"/>
      <c r="AP47" s="894"/>
      <c r="AQ47" s="894"/>
    </row>
    <row r="48" spans="1:43" ht="17.149999999999999" customHeight="1" thickBot="1">
      <c r="A48" s="907"/>
      <c r="B48" s="1536"/>
      <c r="C48" s="1536"/>
      <c r="D48" s="1536"/>
      <c r="E48" s="1536"/>
      <c r="F48" s="1536"/>
      <c r="G48" s="1536"/>
      <c r="H48" s="1536"/>
      <c r="I48" s="910"/>
      <c r="J48" s="120"/>
      <c r="K48" s="120"/>
      <c r="L48" s="120"/>
      <c r="N48" s="894"/>
      <c r="O48" s="894"/>
      <c r="P48" s="894"/>
      <c r="Q48" s="894"/>
      <c r="R48" s="894"/>
      <c r="S48" s="894"/>
      <c r="T48" s="894"/>
      <c r="U48" s="894"/>
      <c r="V48" s="894"/>
      <c r="W48" s="894"/>
      <c r="X48" s="894"/>
      <c r="Y48" s="894"/>
      <c r="Z48" s="894"/>
      <c r="AA48" s="894"/>
      <c r="AB48" s="894"/>
      <c r="AC48" s="894"/>
      <c r="AD48" s="894"/>
      <c r="AE48" s="894"/>
      <c r="AF48" s="894"/>
      <c r="AG48" s="894"/>
      <c r="AH48" s="894"/>
      <c r="AI48" s="894"/>
      <c r="AJ48" s="894"/>
      <c r="AK48" s="894"/>
      <c r="AL48" s="894"/>
      <c r="AM48" s="894"/>
      <c r="AN48" s="894"/>
      <c r="AO48" s="894"/>
      <c r="AP48" s="894"/>
      <c r="AQ48" s="894"/>
    </row>
  </sheetData>
  <mergeCells count="32">
    <mergeCell ref="C45:D45"/>
    <mergeCell ref="B47:H48"/>
    <mergeCell ref="B23:I23"/>
    <mergeCell ref="B35:I35"/>
    <mergeCell ref="B36:I36"/>
    <mergeCell ref="B38:I38"/>
    <mergeCell ref="B39:I39"/>
    <mergeCell ref="C43:H43"/>
    <mergeCell ref="B28:I28"/>
    <mergeCell ref="B29:I29"/>
    <mergeCell ref="B31:I31"/>
    <mergeCell ref="B32:I32"/>
    <mergeCell ref="B34:I34"/>
    <mergeCell ref="K25:K27"/>
    <mergeCell ref="B26:H26"/>
    <mergeCell ref="B27:I27"/>
    <mergeCell ref="B11:I11"/>
    <mergeCell ref="B12:I12"/>
    <mergeCell ref="B14:I16"/>
    <mergeCell ref="B17:I17"/>
    <mergeCell ref="B18:I18"/>
    <mergeCell ref="B19:I19"/>
    <mergeCell ref="B20:I20"/>
    <mergeCell ref="B21:I21"/>
    <mergeCell ref="B22:I22"/>
    <mergeCell ref="B25:I25"/>
    <mergeCell ref="B9:I9"/>
    <mergeCell ref="A2:I2"/>
    <mergeCell ref="H4:I4"/>
    <mergeCell ref="A5:I5"/>
    <mergeCell ref="B7:I7"/>
    <mergeCell ref="B8:I8"/>
  </mergeCells>
  <phoneticPr fontId="1"/>
  <dataValidations count="1">
    <dataValidation type="list" allowBlank="1" showInputMessage="1" showErrorMessage="1" sqref="F40 C40" xr:uid="{8DC85DB8-D658-4EF3-BE59-7268AEC43558}">
      <formula1>"□,☑"</formula1>
    </dataValidation>
  </dataValidations>
  <printOptions horizontalCentered="1"/>
  <pageMargins left="0.39370078740157483" right="0.39370078740157483" top="0.74803149606299213" bottom="0.55118110236220474" header="0.31496062992125984" footer="0.31496062992125984"/>
  <pageSetup paperSize="9" scale="87" orientation="portrait" blackAndWhite="1" r:id="rId1"/>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C287D-EB71-4684-B2EF-E43CAAC0824E}">
  <sheetPr>
    <tabColor theme="4" tint="0.59999389629810485"/>
  </sheetPr>
  <dimension ref="A1:Q40"/>
  <sheetViews>
    <sheetView showGridLines="0" view="pageBreakPreview" topLeftCell="A16" zoomScaleNormal="100" zoomScaleSheetLayoutView="100" workbookViewId="0">
      <selection activeCell="M8" sqref="M8"/>
    </sheetView>
  </sheetViews>
  <sheetFormatPr defaultColWidth="9" defaultRowHeight="17.25" customHeight="1"/>
  <cols>
    <col min="1" max="1" width="6.36328125" style="10" bestFit="1" customWidth="1"/>
    <col min="2" max="2" width="9.6328125" style="3" customWidth="1"/>
    <col min="3" max="3" width="8.6328125" style="3" customWidth="1"/>
    <col min="4" max="4" width="1.90625" style="3" customWidth="1"/>
    <col min="5" max="6" width="9" style="3" customWidth="1"/>
    <col min="7" max="8" width="9" style="3"/>
    <col min="9" max="9" width="14.08984375" style="3" bestFit="1" customWidth="1"/>
    <col min="10" max="10" width="9" style="3"/>
    <col min="11" max="11" width="11.453125" style="3" customWidth="1"/>
    <col min="12" max="15" width="9" style="3"/>
    <col min="16" max="16" width="16.08984375" style="3" customWidth="1"/>
    <col min="17" max="17" width="11.7265625" style="3" customWidth="1"/>
    <col min="18" max="16384" width="9" style="3"/>
  </cols>
  <sheetData>
    <row r="1" spans="1:17" ht="9.75" customHeight="1">
      <c r="A1" s="103"/>
      <c r="B1" s="45"/>
      <c r="C1" s="45"/>
      <c r="D1" s="45"/>
      <c r="E1" s="45"/>
      <c r="F1" s="45"/>
      <c r="G1" s="45"/>
      <c r="H1" s="45"/>
      <c r="I1" s="45"/>
      <c r="J1" s="45"/>
      <c r="K1" s="46"/>
      <c r="P1" s="536"/>
    </row>
    <row r="2" spans="1:17" ht="22" customHeight="1">
      <c r="A2" s="1544" t="s">
        <v>1209</v>
      </c>
      <c r="B2" s="1022"/>
      <c r="C2" s="1022"/>
      <c r="D2" s="1022"/>
      <c r="E2" s="1022"/>
      <c r="F2" s="1022"/>
      <c r="G2" s="1022"/>
      <c r="H2" s="1022"/>
      <c r="I2" s="1022"/>
      <c r="J2" s="1022"/>
      <c r="K2" s="1545"/>
      <c r="P2" s="536"/>
      <c r="Q2" s="536"/>
    </row>
    <row r="3" spans="1:17" ht="17.149999999999999" customHeight="1">
      <c r="A3" s="33"/>
      <c r="I3" s="4" t="s">
        <v>1447</v>
      </c>
      <c r="J3" s="1258">
        <v>46174</v>
      </c>
      <c r="K3" s="1556"/>
      <c r="L3" s="879"/>
      <c r="M3" s="879"/>
    </row>
    <row r="4" spans="1:17" ht="9.75" customHeight="1">
      <c r="A4" s="121"/>
      <c r="K4" s="27"/>
      <c r="P4" s="536"/>
    </row>
    <row r="5" spans="1:17" ht="22" customHeight="1">
      <c r="A5" s="15" t="s">
        <v>36</v>
      </c>
      <c r="B5" s="122" t="s">
        <v>1210</v>
      </c>
      <c r="C5" s="122"/>
      <c r="D5" s="45"/>
      <c r="E5" s="45"/>
      <c r="F5" s="45"/>
      <c r="G5" s="45"/>
      <c r="H5" s="45"/>
      <c r="I5" s="45"/>
      <c r="J5" s="911"/>
      <c r="K5" s="912"/>
    </row>
    <row r="6" spans="1:17" ht="22" customHeight="1">
      <c r="A6" s="121"/>
      <c r="B6" s="10" t="s">
        <v>21</v>
      </c>
      <c r="C6" s="1550" t="str">
        <f>①海外研修実施希望申込書!F11</f>
        <v>株式会社AOTS</v>
      </c>
      <c r="D6" s="1550"/>
      <c r="E6" s="1550"/>
      <c r="F6" s="1550"/>
      <c r="G6" s="1550"/>
      <c r="H6" s="1550"/>
      <c r="I6" s="1550"/>
      <c r="J6" s="1550"/>
      <c r="K6" s="1551"/>
    </row>
    <row r="7" spans="1:17" ht="22" customHeight="1">
      <c r="A7" s="9"/>
      <c r="B7" s="28" t="s">
        <v>22</v>
      </c>
      <c r="C7" s="1391" t="str">
        <f>①海外研修実施希望申込書!F12</f>
        <v>AOTS Co., Ltd.</v>
      </c>
      <c r="D7" s="1391"/>
      <c r="E7" s="1391"/>
      <c r="F7" s="1391"/>
      <c r="G7" s="1391"/>
      <c r="H7" s="1391"/>
      <c r="I7" s="1391"/>
      <c r="J7" s="1391"/>
      <c r="K7" s="1392"/>
    </row>
    <row r="8" spans="1:17" ht="22" customHeight="1">
      <c r="A8" s="53" t="s">
        <v>8</v>
      </c>
      <c r="B8" s="91" t="s">
        <v>986</v>
      </c>
      <c r="C8" s="91"/>
      <c r="K8" s="27"/>
    </row>
    <row r="9" spans="1:17" ht="22" customHeight="1">
      <c r="A9" s="121"/>
      <c r="B9" s="10" t="s">
        <v>22</v>
      </c>
      <c r="C9" s="1550" t="str">
        <f>①海外研修実施希望申込書!D68</f>
        <v>Kaigai Kenshu Inc.</v>
      </c>
      <c r="D9" s="1550"/>
      <c r="E9" s="1550"/>
      <c r="F9" s="1550"/>
      <c r="G9" s="1550"/>
      <c r="H9" s="1550"/>
      <c r="I9" s="1550"/>
      <c r="J9" s="1550"/>
      <c r="K9" s="1551"/>
    </row>
    <row r="10" spans="1:17" ht="22" customHeight="1">
      <c r="A10" s="15" t="s">
        <v>40</v>
      </c>
      <c r="B10" s="122" t="s">
        <v>26</v>
      </c>
      <c r="C10" s="45"/>
      <c r="D10" s="45"/>
      <c r="E10" s="45"/>
      <c r="F10" s="45"/>
      <c r="G10" s="45"/>
      <c r="H10" s="45"/>
      <c r="I10" s="45"/>
      <c r="J10" s="45"/>
      <c r="K10" s="46"/>
    </row>
    <row r="11" spans="1:17" ht="22" customHeight="1">
      <c r="A11" s="121"/>
      <c r="B11" s="1082" t="s">
        <v>21</v>
      </c>
      <c r="C11" s="1552" t="str">
        <f>①海外研修実施希望申込書!C33</f>
        <v>現場リーダーのための生産管理研修</v>
      </c>
      <c r="D11" s="1552"/>
      <c r="E11" s="1552"/>
      <c r="F11" s="1552"/>
      <c r="G11" s="1552"/>
      <c r="H11" s="1552"/>
      <c r="I11" s="1552"/>
      <c r="J11" s="1552"/>
      <c r="K11" s="1553"/>
    </row>
    <row r="12" spans="1:17" ht="22" customHeight="1">
      <c r="A12" s="121"/>
      <c r="B12" s="1082"/>
      <c r="C12" s="1552"/>
      <c r="D12" s="1552"/>
      <c r="E12" s="1552"/>
      <c r="F12" s="1552"/>
      <c r="G12" s="1552"/>
      <c r="H12" s="1552"/>
      <c r="I12" s="1552"/>
      <c r="J12" s="1552"/>
      <c r="K12" s="1553"/>
    </row>
    <row r="13" spans="1:17" ht="22" customHeight="1">
      <c r="A13" s="121"/>
      <c r="B13" s="1082" t="s">
        <v>22</v>
      </c>
      <c r="C13" s="1552" t="str">
        <f>①海外研修実施希望申込書!C35</f>
        <v>Production Management Training for Leaders at a Manufacutruing Site</v>
      </c>
      <c r="D13" s="1552"/>
      <c r="E13" s="1552"/>
      <c r="F13" s="1552"/>
      <c r="G13" s="1552"/>
      <c r="H13" s="1552"/>
      <c r="I13" s="1552"/>
      <c r="J13" s="1552"/>
      <c r="K13" s="1553"/>
    </row>
    <row r="14" spans="1:17" ht="22" customHeight="1">
      <c r="A14" s="9"/>
      <c r="B14" s="1034"/>
      <c r="C14" s="1554"/>
      <c r="D14" s="1554"/>
      <c r="E14" s="1554"/>
      <c r="F14" s="1554"/>
      <c r="G14" s="1554"/>
      <c r="H14" s="1554"/>
      <c r="I14" s="1554"/>
      <c r="J14" s="1554"/>
      <c r="K14" s="1555"/>
    </row>
    <row r="15" spans="1:17" ht="22" customHeight="1">
      <c r="A15" s="53" t="s">
        <v>41</v>
      </c>
      <c r="B15" s="91" t="s">
        <v>37</v>
      </c>
      <c r="C15" s="91"/>
      <c r="K15" s="27"/>
    </row>
    <row r="16" spans="1:17" ht="22" customHeight="1">
      <c r="A16" s="121"/>
      <c r="B16" s="10" t="s">
        <v>21</v>
      </c>
      <c r="C16" s="1550" t="str">
        <f>①海外研修実施希望申込書!E27</f>
        <v>インドネシア・ジャカルタ</v>
      </c>
      <c r="D16" s="1550"/>
      <c r="E16" s="1550"/>
      <c r="F16" s="1550"/>
      <c r="G16" s="1550"/>
      <c r="H16" s="1550"/>
      <c r="I16" s="1550"/>
      <c r="J16" s="1550"/>
      <c r="K16" s="1551"/>
    </row>
    <row r="17" spans="1:11" ht="22" customHeight="1">
      <c r="A17" s="121"/>
      <c r="B17" s="10" t="s">
        <v>22</v>
      </c>
      <c r="C17" s="1550" t="str">
        <f>①海外研修実施希望申込書!E28</f>
        <v>Indonesia, Jakarta</v>
      </c>
      <c r="D17" s="1550"/>
      <c r="E17" s="1550"/>
      <c r="F17" s="1550"/>
      <c r="G17" s="1550"/>
      <c r="H17" s="1550"/>
      <c r="I17" s="1550"/>
      <c r="J17" s="1550"/>
      <c r="K17" s="1551"/>
    </row>
    <row r="18" spans="1:11" ht="22" customHeight="1">
      <c r="A18" s="15" t="s">
        <v>46</v>
      </c>
      <c r="B18" s="122" t="s">
        <v>1212</v>
      </c>
      <c r="C18" s="122"/>
      <c r="D18" s="45"/>
      <c r="E18" s="45"/>
      <c r="F18" s="45"/>
      <c r="G18" s="45"/>
      <c r="H18" s="45"/>
      <c r="I18" s="45"/>
      <c r="J18" s="45"/>
      <c r="K18" s="46"/>
    </row>
    <row r="19" spans="1:11" ht="22" customHeight="1">
      <c r="A19" s="121"/>
      <c r="B19" s="3" t="s">
        <v>1218</v>
      </c>
      <c r="E19" s="1546">
        <f>⑤海外研修実施計画の概要!B13</f>
        <v>46204</v>
      </c>
      <c r="F19" s="1546"/>
      <c r="G19" s="1546"/>
      <c r="H19" s="1546"/>
      <c r="I19" s="1546"/>
      <c r="J19" s="1546"/>
      <c r="K19" s="1547"/>
    </row>
    <row r="20" spans="1:11" ht="22" customHeight="1">
      <c r="A20" s="9"/>
      <c r="B20" s="29" t="s">
        <v>1219</v>
      </c>
      <c r="C20" s="29"/>
      <c r="D20" s="29"/>
      <c r="E20" s="1548">
        <f>⑤海外研修実施計画の概要!G13</f>
        <v>46208</v>
      </c>
      <c r="F20" s="1548"/>
      <c r="G20" s="1548"/>
      <c r="H20" s="1548"/>
      <c r="I20" s="1548"/>
      <c r="J20" s="1548"/>
      <c r="K20" s="1549"/>
    </row>
    <row r="21" spans="1:11" ht="22" customHeight="1">
      <c r="A21" s="53" t="s">
        <v>54</v>
      </c>
      <c r="B21" s="91" t="s">
        <v>1213</v>
      </c>
      <c r="C21" s="913" t="s">
        <v>1224</v>
      </c>
      <c r="D21" s="91"/>
      <c r="E21" s="91"/>
      <c r="F21" s="91"/>
      <c r="G21" s="91"/>
      <c r="H21" s="91"/>
      <c r="I21" s="91"/>
      <c r="K21" s="27"/>
    </row>
    <row r="22" spans="1:11" ht="22" customHeight="1">
      <c r="A22" s="121"/>
      <c r="B22" s="896" t="s">
        <v>42</v>
      </c>
      <c r="C22" s="3" t="s">
        <v>1222</v>
      </c>
      <c r="K22" s="27"/>
    </row>
    <row r="23" spans="1:11" ht="22" customHeight="1">
      <c r="A23" s="121"/>
      <c r="B23" s="1153"/>
      <c r="C23" s="896" t="s">
        <v>42</v>
      </c>
      <c r="D23" s="3" t="s">
        <v>1217</v>
      </c>
      <c r="K23" s="27"/>
    </row>
    <row r="24" spans="1:11" ht="22" customHeight="1">
      <c r="A24" s="121"/>
      <c r="B24" s="1153"/>
      <c r="C24" s="896" t="s">
        <v>42</v>
      </c>
      <c r="D24" s="3" t="s">
        <v>1216</v>
      </c>
      <c r="K24" s="27"/>
    </row>
    <row r="25" spans="1:11" ht="40" customHeight="1">
      <c r="A25" s="121"/>
      <c r="B25" s="10"/>
      <c r="C25" s="4" t="s">
        <v>20</v>
      </c>
      <c r="D25" s="881"/>
      <c r="E25" s="1541" t="s">
        <v>396</v>
      </c>
      <c r="F25" s="1542"/>
      <c r="G25" s="1542"/>
      <c r="H25" s="1542"/>
      <c r="I25" s="1542"/>
      <c r="J25" s="1542"/>
      <c r="K25" s="1543"/>
    </row>
    <row r="26" spans="1:11" ht="22" customHeight="1">
      <c r="A26" s="121"/>
      <c r="B26" s="10"/>
      <c r="C26" s="4" t="s">
        <v>1211</v>
      </c>
      <c r="D26" s="881"/>
      <c r="E26" s="1539"/>
      <c r="F26" s="1539"/>
      <c r="G26" s="1539"/>
      <c r="H26" s="1539"/>
      <c r="I26" s="1539"/>
      <c r="J26" s="1539"/>
      <c r="K26" s="1540"/>
    </row>
    <row r="27" spans="1:11" ht="22" customHeight="1">
      <c r="A27" s="121"/>
      <c r="C27" s="4" t="s">
        <v>1214</v>
      </c>
      <c r="D27" s="881"/>
      <c r="E27" s="1539"/>
      <c r="F27" s="1539"/>
      <c r="G27" s="1539"/>
      <c r="H27" s="1539"/>
      <c r="I27" s="1539"/>
      <c r="J27" s="1539"/>
      <c r="K27" s="1540"/>
    </row>
    <row r="28" spans="1:11" ht="22" customHeight="1">
      <c r="A28" s="1056"/>
      <c r="B28" s="1082"/>
      <c r="C28" s="4" t="s">
        <v>1215</v>
      </c>
      <c r="D28" s="881"/>
      <c r="E28" s="1539"/>
      <c r="F28" s="1539"/>
      <c r="G28" s="1539"/>
      <c r="H28" s="1539"/>
      <c r="I28" s="1539"/>
      <c r="J28" s="1539"/>
      <c r="K28" s="1540"/>
    </row>
    <row r="29" spans="1:11" ht="22" customHeight="1">
      <c r="A29" s="121"/>
      <c r="B29" s="10"/>
      <c r="C29" s="4" t="s">
        <v>113</v>
      </c>
      <c r="D29" s="881"/>
      <c r="E29" s="1539"/>
      <c r="F29" s="1539"/>
      <c r="G29" s="1539"/>
      <c r="H29" s="1539"/>
      <c r="I29" s="1539"/>
      <c r="J29" s="1539"/>
      <c r="K29" s="1540"/>
    </row>
    <row r="30" spans="1:11" ht="22" customHeight="1">
      <c r="A30" s="121"/>
      <c r="B30" s="10"/>
      <c r="C30" s="4" t="s">
        <v>115</v>
      </c>
      <c r="D30" s="776"/>
      <c r="E30" s="1538"/>
      <c r="F30" s="1539"/>
      <c r="G30" s="1539"/>
      <c r="H30" s="1539"/>
      <c r="I30" s="1539"/>
      <c r="J30" s="1539"/>
      <c r="K30" s="1540"/>
    </row>
    <row r="31" spans="1:11" ht="22" customHeight="1">
      <c r="A31" s="121"/>
      <c r="B31" s="896" t="s">
        <v>42</v>
      </c>
      <c r="C31" s="3" t="s">
        <v>1223</v>
      </c>
      <c r="K31" s="27"/>
    </row>
    <row r="32" spans="1:11" ht="22" customHeight="1">
      <c r="A32" s="121"/>
      <c r="B32" s="1153"/>
      <c r="C32" s="896" t="s">
        <v>42</v>
      </c>
      <c r="D32" s="3" t="s">
        <v>1217</v>
      </c>
      <c r="K32" s="27"/>
    </row>
    <row r="33" spans="1:11" ht="22" customHeight="1">
      <c r="A33" s="121"/>
      <c r="B33" s="1153"/>
      <c r="C33" s="896" t="s">
        <v>42</v>
      </c>
      <c r="D33" s="3" t="s">
        <v>1216</v>
      </c>
      <c r="K33" s="27"/>
    </row>
    <row r="34" spans="1:11" ht="22" customHeight="1">
      <c r="A34" s="121"/>
      <c r="B34" s="10"/>
      <c r="C34" s="4" t="s">
        <v>1211</v>
      </c>
      <c r="D34" s="881"/>
      <c r="E34" s="1539"/>
      <c r="F34" s="1539"/>
      <c r="G34" s="1539"/>
      <c r="H34" s="1539"/>
      <c r="I34" s="1539"/>
      <c r="J34" s="1539"/>
      <c r="K34" s="1540"/>
    </row>
    <row r="35" spans="1:11" ht="22" customHeight="1">
      <c r="A35" s="1056"/>
      <c r="B35" s="1082"/>
      <c r="C35" s="4" t="s">
        <v>1214</v>
      </c>
      <c r="D35" s="881"/>
      <c r="E35" s="1539"/>
      <c r="F35" s="1539"/>
      <c r="G35" s="1539"/>
      <c r="H35" s="1539"/>
      <c r="I35" s="1539"/>
      <c r="J35" s="1539"/>
      <c r="K35" s="1540"/>
    </row>
    <row r="36" spans="1:11" ht="22" customHeight="1">
      <c r="A36" s="121"/>
      <c r="B36" s="10"/>
      <c r="C36" s="4" t="s">
        <v>1215</v>
      </c>
      <c r="D36" s="881"/>
      <c r="E36" s="1539"/>
      <c r="F36" s="1539"/>
      <c r="G36" s="1539"/>
      <c r="H36" s="1539"/>
      <c r="I36" s="1539"/>
      <c r="J36" s="1539"/>
      <c r="K36" s="1540"/>
    </row>
    <row r="37" spans="1:11" ht="22" customHeight="1">
      <c r="A37" s="121"/>
      <c r="B37" s="10"/>
      <c r="C37" s="4" t="s">
        <v>113</v>
      </c>
      <c r="D37" s="881"/>
      <c r="E37" s="1539"/>
      <c r="F37" s="1539"/>
      <c r="G37" s="1539"/>
      <c r="H37" s="1539"/>
      <c r="I37" s="1539"/>
      <c r="J37" s="1539"/>
      <c r="K37" s="1540"/>
    </row>
    <row r="38" spans="1:11" ht="22" customHeight="1">
      <c r="A38" s="121"/>
      <c r="B38" s="10"/>
      <c r="C38" s="4" t="s">
        <v>115</v>
      </c>
      <c r="D38" s="776"/>
      <c r="E38" s="1538"/>
      <c r="F38" s="1539"/>
      <c r="G38" s="1539"/>
      <c r="H38" s="1539"/>
      <c r="I38" s="1539"/>
      <c r="J38" s="1539"/>
      <c r="K38" s="1540"/>
    </row>
    <row r="39" spans="1:11" ht="22" customHeight="1">
      <c r="A39" s="15" t="s">
        <v>56</v>
      </c>
      <c r="B39" s="122" t="s">
        <v>1220</v>
      </c>
      <c r="C39" s="122"/>
      <c r="D39" s="45"/>
      <c r="E39" s="45"/>
      <c r="F39" s="45"/>
      <c r="G39" s="45"/>
      <c r="H39" s="45"/>
      <c r="I39" s="45"/>
      <c r="J39" s="45"/>
      <c r="K39" s="46"/>
    </row>
    <row r="40" spans="1:11" ht="22" customHeight="1">
      <c r="A40" s="9"/>
      <c r="B40" s="29" t="s">
        <v>1448</v>
      </c>
      <c r="C40" s="774"/>
      <c r="D40" s="774"/>
      <c r="E40" s="774"/>
      <c r="F40" s="774"/>
      <c r="G40" s="774"/>
      <c r="H40" s="774"/>
      <c r="I40" s="774"/>
      <c r="J40" s="774"/>
      <c r="K40" s="775"/>
    </row>
  </sheetData>
  <mergeCells count="28">
    <mergeCell ref="A2:K2"/>
    <mergeCell ref="B23:B24"/>
    <mergeCell ref="A28:B28"/>
    <mergeCell ref="E19:K19"/>
    <mergeCell ref="E20:K20"/>
    <mergeCell ref="C6:K6"/>
    <mergeCell ref="C7:K7"/>
    <mergeCell ref="C9:K9"/>
    <mergeCell ref="C11:K12"/>
    <mergeCell ref="C13:K14"/>
    <mergeCell ref="C16:K16"/>
    <mergeCell ref="B11:B12"/>
    <mergeCell ref="B13:B14"/>
    <mergeCell ref="C17:K17"/>
    <mergeCell ref="J3:K3"/>
    <mergeCell ref="E38:K38"/>
    <mergeCell ref="B32:B33"/>
    <mergeCell ref="E25:K25"/>
    <mergeCell ref="E26:K26"/>
    <mergeCell ref="E27:K27"/>
    <mergeCell ref="E28:K28"/>
    <mergeCell ref="E29:K29"/>
    <mergeCell ref="E30:K30"/>
    <mergeCell ref="E34:K34"/>
    <mergeCell ref="E35:K35"/>
    <mergeCell ref="A35:B35"/>
    <mergeCell ref="E36:K36"/>
    <mergeCell ref="E37:K37"/>
  </mergeCells>
  <phoneticPr fontId="1"/>
  <dataValidations count="1">
    <dataValidation type="list" allowBlank="1" showInputMessage="1" showErrorMessage="1" errorTitle="入力エラー" error="プルダウンより選択してください。" sqref="C23:C24 B22 B31 C32:C33" xr:uid="{1E31AD86-F95E-42C6-AB4B-574D55C04214}">
      <formula1>"□,☑"</formula1>
    </dataValidation>
  </dataValidations>
  <printOptions horizontalCentered="1"/>
  <pageMargins left="0.51181102362204722" right="0.51181102362204722" top="0.74803149606299213" bottom="0.35433070866141736" header="0.31496062992125984" footer="0.31496062992125984"/>
  <pageSetup paperSize="9" scale="90" fitToHeight="6" orientation="portrait" blackAndWhite="1"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3">
    <tabColor theme="4" tint="0.59999389629810485"/>
  </sheetPr>
  <dimension ref="A1:G56"/>
  <sheetViews>
    <sheetView showGridLines="0" view="pageBreakPreview" zoomScaleNormal="100" zoomScaleSheetLayoutView="100" workbookViewId="0"/>
  </sheetViews>
  <sheetFormatPr defaultColWidth="9" defaultRowHeight="17.25" customHeight="1"/>
  <cols>
    <col min="1" max="1" width="4.36328125" style="3" customWidth="1"/>
    <col min="2" max="2" width="4.36328125" style="3" bestFit="1" customWidth="1"/>
    <col min="3" max="7" width="15.6328125" style="3" customWidth="1"/>
    <col min="8" max="16384" width="9" style="3"/>
  </cols>
  <sheetData>
    <row r="1" spans="1:7" ht="8.15" customHeight="1"/>
    <row r="2" spans="1:7" ht="17.25" customHeight="1">
      <c r="A2" s="1022" t="s">
        <v>1221</v>
      </c>
      <c r="B2" s="1022"/>
      <c r="C2" s="1022"/>
      <c r="D2" s="1022"/>
      <c r="E2" s="1022"/>
      <c r="F2" s="1022"/>
      <c r="G2" s="1022"/>
    </row>
    <row r="3" spans="1:7" ht="8.15" customHeight="1"/>
    <row r="4" spans="1:7" ht="17.25" customHeight="1">
      <c r="A4" s="30"/>
      <c r="B4" s="1080" t="s">
        <v>24</v>
      </c>
      <c r="C4" s="1395"/>
      <c r="D4" s="1395"/>
      <c r="E4" s="1395"/>
      <c r="F4" s="1395"/>
      <c r="G4" s="1081"/>
    </row>
    <row r="5" spans="1:7" ht="25" customHeight="1">
      <c r="A5" s="55">
        <v>1</v>
      </c>
      <c r="B5" s="559"/>
      <c r="C5" s="1052"/>
      <c r="D5" s="1052"/>
      <c r="E5" s="1052"/>
      <c r="F5" s="1052"/>
      <c r="G5" s="1024"/>
    </row>
    <row r="6" spans="1:7" ht="25" customHeight="1">
      <c r="A6" s="43">
        <v>2</v>
      </c>
      <c r="B6" s="560"/>
      <c r="C6" s="1557"/>
      <c r="D6" s="1557"/>
      <c r="E6" s="1557"/>
      <c r="F6" s="1557"/>
      <c r="G6" s="1558"/>
    </row>
    <row r="7" spans="1:7" ht="25" customHeight="1">
      <c r="A7" s="43">
        <v>3</v>
      </c>
      <c r="B7" s="560"/>
      <c r="C7" s="1557"/>
      <c r="D7" s="1557"/>
      <c r="E7" s="1557"/>
      <c r="F7" s="1557"/>
      <c r="G7" s="1558"/>
    </row>
    <row r="8" spans="1:7" ht="25" customHeight="1">
      <c r="A8" s="43">
        <v>4</v>
      </c>
      <c r="B8" s="560"/>
      <c r="C8" s="1557"/>
      <c r="D8" s="1557"/>
      <c r="E8" s="1557"/>
      <c r="F8" s="1557"/>
      <c r="G8" s="1558"/>
    </row>
    <row r="9" spans="1:7" ht="25" customHeight="1">
      <c r="A9" s="43">
        <v>5</v>
      </c>
      <c r="B9" s="560"/>
      <c r="C9" s="1557"/>
      <c r="D9" s="1557"/>
      <c r="E9" s="1557"/>
      <c r="F9" s="1557"/>
      <c r="G9" s="1558"/>
    </row>
    <row r="10" spans="1:7" ht="25" customHeight="1">
      <c r="A10" s="43">
        <v>6</v>
      </c>
      <c r="B10" s="560"/>
      <c r="C10" s="1557"/>
      <c r="D10" s="1557"/>
      <c r="E10" s="1557"/>
      <c r="F10" s="1557"/>
      <c r="G10" s="1558"/>
    </row>
    <row r="11" spans="1:7" ht="25" customHeight="1">
      <c r="A11" s="43">
        <v>7</v>
      </c>
      <c r="B11" s="560"/>
      <c r="C11" s="1557"/>
      <c r="D11" s="1557"/>
      <c r="E11" s="1557"/>
      <c r="F11" s="1557"/>
      <c r="G11" s="1558"/>
    </row>
    <row r="12" spans="1:7" ht="25" customHeight="1">
      <c r="A12" s="43">
        <v>8</v>
      </c>
      <c r="B12" s="560"/>
      <c r="C12" s="1557"/>
      <c r="D12" s="1557"/>
      <c r="E12" s="1557"/>
      <c r="F12" s="1557"/>
      <c r="G12" s="1558"/>
    </row>
    <row r="13" spans="1:7" ht="25" customHeight="1">
      <c r="A13" s="43">
        <v>9</v>
      </c>
      <c r="B13" s="560"/>
      <c r="C13" s="1557"/>
      <c r="D13" s="1557"/>
      <c r="E13" s="1557"/>
      <c r="F13" s="1557"/>
      <c r="G13" s="1558"/>
    </row>
    <row r="14" spans="1:7" ht="25" customHeight="1">
      <c r="A14" s="43">
        <v>10</v>
      </c>
      <c r="B14" s="560"/>
      <c r="C14" s="1557"/>
      <c r="D14" s="1557"/>
      <c r="E14" s="1557"/>
      <c r="F14" s="1557"/>
      <c r="G14" s="1558"/>
    </row>
    <row r="15" spans="1:7" ht="25" customHeight="1">
      <c r="A15" s="43">
        <v>11</v>
      </c>
      <c r="B15" s="560"/>
      <c r="C15" s="1557"/>
      <c r="D15" s="1557"/>
      <c r="E15" s="1557"/>
      <c r="F15" s="1557"/>
      <c r="G15" s="1558"/>
    </row>
    <row r="16" spans="1:7" ht="25" customHeight="1">
      <c r="A16" s="43">
        <v>12</v>
      </c>
      <c r="B16" s="560"/>
      <c r="C16" s="1557"/>
      <c r="D16" s="1557"/>
      <c r="E16" s="1557"/>
      <c r="F16" s="1557"/>
      <c r="G16" s="1558"/>
    </row>
    <row r="17" spans="1:7" ht="25" customHeight="1">
      <c r="A17" s="43">
        <v>13</v>
      </c>
      <c r="B17" s="560"/>
      <c r="C17" s="1557"/>
      <c r="D17" s="1557"/>
      <c r="E17" s="1557"/>
      <c r="F17" s="1557"/>
      <c r="G17" s="1558"/>
    </row>
    <row r="18" spans="1:7" ht="25" customHeight="1">
      <c r="A18" s="43">
        <v>14</v>
      </c>
      <c r="B18" s="560"/>
      <c r="C18" s="1557"/>
      <c r="D18" s="1557"/>
      <c r="E18" s="1557"/>
      <c r="F18" s="1557"/>
      <c r="G18" s="1558"/>
    </row>
    <row r="19" spans="1:7" ht="25" customHeight="1">
      <c r="A19" s="43">
        <v>15</v>
      </c>
      <c r="B19" s="560"/>
      <c r="C19" s="1557"/>
      <c r="D19" s="1557"/>
      <c r="E19" s="1557"/>
      <c r="F19" s="1557"/>
      <c r="G19" s="1558"/>
    </row>
    <row r="20" spans="1:7" ht="25" customHeight="1">
      <c r="A20" s="43">
        <v>16</v>
      </c>
      <c r="B20" s="560"/>
      <c r="C20" s="1557"/>
      <c r="D20" s="1557"/>
      <c r="E20" s="1557"/>
      <c r="F20" s="1557"/>
      <c r="G20" s="1558"/>
    </row>
    <row r="21" spans="1:7" ht="25" customHeight="1">
      <c r="A21" s="43">
        <v>17</v>
      </c>
      <c r="B21" s="560"/>
      <c r="C21" s="1557"/>
      <c r="D21" s="1557"/>
      <c r="E21" s="1557"/>
      <c r="F21" s="1557"/>
      <c r="G21" s="1558"/>
    </row>
    <row r="22" spans="1:7" ht="25" customHeight="1">
      <c r="A22" s="43">
        <v>18</v>
      </c>
      <c r="B22" s="560"/>
      <c r="C22" s="1557"/>
      <c r="D22" s="1557"/>
      <c r="E22" s="1557"/>
      <c r="F22" s="1557"/>
      <c r="G22" s="1558"/>
    </row>
    <row r="23" spans="1:7" ht="25" customHeight="1">
      <c r="A23" s="43">
        <v>19</v>
      </c>
      <c r="B23" s="560"/>
      <c r="C23" s="1557"/>
      <c r="D23" s="1557"/>
      <c r="E23" s="1557"/>
      <c r="F23" s="1557"/>
      <c r="G23" s="1558"/>
    </row>
    <row r="24" spans="1:7" ht="25" customHeight="1">
      <c r="A24" s="43">
        <v>20</v>
      </c>
      <c r="B24" s="560"/>
      <c r="C24" s="1557"/>
      <c r="D24" s="1557"/>
      <c r="E24" s="1557"/>
      <c r="F24" s="1557"/>
      <c r="G24" s="1558"/>
    </row>
    <row r="25" spans="1:7" ht="25" hidden="1" customHeight="1">
      <c r="A25" s="43">
        <v>21</v>
      </c>
      <c r="B25" s="560"/>
      <c r="C25" s="1557"/>
      <c r="D25" s="1557"/>
      <c r="E25" s="1557"/>
      <c r="F25" s="1557"/>
      <c r="G25" s="1558"/>
    </row>
    <row r="26" spans="1:7" ht="25" hidden="1" customHeight="1">
      <c r="A26" s="43">
        <v>22</v>
      </c>
      <c r="B26" s="560"/>
      <c r="C26" s="1557"/>
      <c r="D26" s="1557"/>
      <c r="E26" s="1557"/>
      <c r="F26" s="1557"/>
      <c r="G26" s="1558"/>
    </row>
    <row r="27" spans="1:7" ht="25" hidden="1" customHeight="1">
      <c r="A27" s="43">
        <v>23</v>
      </c>
      <c r="B27" s="560"/>
      <c r="C27" s="1557"/>
      <c r="D27" s="1557"/>
      <c r="E27" s="1557"/>
      <c r="F27" s="1557"/>
      <c r="G27" s="1558"/>
    </row>
    <row r="28" spans="1:7" ht="25" hidden="1" customHeight="1">
      <c r="A28" s="43">
        <v>24</v>
      </c>
      <c r="B28" s="560"/>
      <c r="C28" s="1557"/>
      <c r="D28" s="1557"/>
      <c r="E28" s="1557"/>
      <c r="F28" s="1557"/>
      <c r="G28" s="1558"/>
    </row>
    <row r="29" spans="1:7" ht="25" hidden="1" customHeight="1">
      <c r="A29" s="43">
        <v>25</v>
      </c>
      <c r="B29" s="560"/>
      <c r="C29" s="1557"/>
      <c r="D29" s="1557"/>
      <c r="E29" s="1557"/>
      <c r="F29" s="1557"/>
      <c r="G29" s="1558"/>
    </row>
    <row r="30" spans="1:7" ht="25" hidden="1" customHeight="1">
      <c r="A30" s="43">
        <v>26</v>
      </c>
      <c r="B30" s="560"/>
      <c r="C30" s="1557"/>
      <c r="D30" s="1557"/>
      <c r="E30" s="1557"/>
      <c r="F30" s="1557"/>
      <c r="G30" s="1558"/>
    </row>
    <row r="31" spans="1:7" ht="25" hidden="1" customHeight="1">
      <c r="A31" s="43">
        <v>27</v>
      </c>
      <c r="B31" s="560"/>
      <c r="C31" s="1557"/>
      <c r="D31" s="1557"/>
      <c r="E31" s="1557"/>
      <c r="F31" s="1557"/>
      <c r="G31" s="1558"/>
    </row>
    <row r="32" spans="1:7" ht="25" hidden="1" customHeight="1">
      <c r="A32" s="43">
        <v>28</v>
      </c>
      <c r="B32" s="560"/>
      <c r="C32" s="1557"/>
      <c r="D32" s="1557"/>
      <c r="E32" s="1557"/>
      <c r="F32" s="1557"/>
      <c r="G32" s="1558"/>
    </row>
    <row r="33" spans="1:7" ht="25" hidden="1" customHeight="1">
      <c r="A33" s="43">
        <v>29</v>
      </c>
      <c r="B33" s="560"/>
      <c r="C33" s="1557"/>
      <c r="D33" s="1557"/>
      <c r="E33" s="1557"/>
      <c r="F33" s="1557"/>
      <c r="G33" s="1558"/>
    </row>
    <row r="34" spans="1:7" ht="25" hidden="1" customHeight="1">
      <c r="A34" s="43">
        <v>30</v>
      </c>
      <c r="B34" s="560"/>
      <c r="C34" s="1557"/>
      <c r="D34" s="1557"/>
      <c r="E34" s="1557"/>
      <c r="F34" s="1557"/>
      <c r="G34" s="1558"/>
    </row>
    <row r="35" spans="1:7" ht="25" hidden="1" customHeight="1">
      <c r="A35" s="43">
        <v>31</v>
      </c>
      <c r="B35" s="560"/>
      <c r="C35" s="1559"/>
      <c r="D35" s="1559"/>
      <c r="E35" s="1559"/>
      <c r="F35" s="1559"/>
      <c r="G35" s="1560"/>
    </row>
    <row r="36" spans="1:7" ht="25" hidden="1" customHeight="1">
      <c r="A36" s="43">
        <v>32</v>
      </c>
      <c r="B36" s="560"/>
      <c r="C36" s="1559"/>
      <c r="D36" s="1559"/>
      <c r="E36" s="1559"/>
      <c r="F36" s="1559"/>
      <c r="G36" s="1560"/>
    </row>
    <row r="37" spans="1:7" ht="25" hidden="1" customHeight="1">
      <c r="A37" s="43">
        <v>33</v>
      </c>
      <c r="B37" s="560"/>
      <c r="C37" s="1559"/>
      <c r="D37" s="1559"/>
      <c r="E37" s="1559"/>
      <c r="F37" s="1559"/>
      <c r="G37" s="1560"/>
    </row>
    <row r="38" spans="1:7" ht="25" hidden="1" customHeight="1">
      <c r="A38" s="43">
        <v>34</v>
      </c>
      <c r="B38" s="560"/>
      <c r="C38" s="1559"/>
      <c r="D38" s="1559"/>
      <c r="E38" s="1559"/>
      <c r="F38" s="1559"/>
      <c r="G38" s="1560"/>
    </row>
    <row r="39" spans="1:7" ht="25" hidden="1" customHeight="1">
      <c r="A39" s="43">
        <v>35</v>
      </c>
      <c r="B39" s="560"/>
      <c r="C39" s="1559"/>
      <c r="D39" s="1559"/>
      <c r="E39" s="1559"/>
      <c r="F39" s="1559"/>
      <c r="G39" s="1560"/>
    </row>
    <row r="40" spans="1:7" ht="25" hidden="1" customHeight="1">
      <c r="A40" s="43">
        <v>36</v>
      </c>
      <c r="B40" s="560"/>
      <c r="C40" s="1559"/>
      <c r="D40" s="1559"/>
      <c r="E40" s="1559"/>
      <c r="F40" s="1559"/>
      <c r="G40" s="1560"/>
    </row>
    <row r="41" spans="1:7" ht="25" hidden="1" customHeight="1">
      <c r="A41" s="43">
        <v>37</v>
      </c>
      <c r="B41" s="560"/>
      <c r="C41" s="1559"/>
      <c r="D41" s="1559"/>
      <c r="E41" s="1559"/>
      <c r="F41" s="1559"/>
      <c r="G41" s="1560"/>
    </row>
    <row r="42" spans="1:7" ht="25" hidden="1" customHeight="1">
      <c r="A42" s="43">
        <v>38</v>
      </c>
      <c r="B42" s="560"/>
      <c r="C42" s="1559"/>
      <c r="D42" s="1559"/>
      <c r="E42" s="1559"/>
      <c r="F42" s="1559"/>
      <c r="G42" s="1560"/>
    </row>
    <row r="43" spans="1:7" ht="25" hidden="1" customHeight="1">
      <c r="A43" s="43">
        <v>39</v>
      </c>
      <c r="B43" s="560"/>
      <c r="C43" s="1559"/>
      <c r="D43" s="1559"/>
      <c r="E43" s="1559"/>
      <c r="F43" s="1559"/>
      <c r="G43" s="1560"/>
    </row>
    <row r="44" spans="1:7" ht="25" hidden="1" customHeight="1">
      <c r="A44" s="43">
        <v>40</v>
      </c>
      <c r="B44" s="560"/>
      <c r="C44" s="1559"/>
      <c r="D44" s="1559"/>
      <c r="E44" s="1559"/>
      <c r="F44" s="1559"/>
      <c r="G44" s="1560"/>
    </row>
    <row r="45" spans="1:7" ht="25" hidden="1" customHeight="1">
      <c r="A45" s="43">
        <v>41</v>
      </c>
      <c r="B45" s="560"/>
      <c r="C45" s="1559"/>
      <c r="D45" s="1559"/>
      <c r="E45" s="1559"/>
      <c r="F45" s="1559"/>
      <c r="G45" s="1560"/>
    </row>
    <row r="46" spans="1:7" ht="25" hidden="1" customHeight="1">
      <c r="A46" s="43">
        <v>42</v>
      </c>
      <c r="B46" s="560"/>
      <c r="C46" s="1559"/>
      <c r="D46" s="1559"/>
      <c r="E46" s="1559"/>
      <c r="F46" s="1559"/>
      <c r="G46" s="1560"/>
    </row>
    <row r="47" spans="1:7" ht="25" hidden="1" customHeight="1">
      <c r="A47" s="43">
        <v>43</v>
      </c>
      <c r="B47" s="560"/>
      <c r="C47" s="1559"/>
      <c r="D47" s="1559"/>
      <c r="E47" s="1559"/>
      <c r="F47" s="1559"/>
      <c r="G47" s="1560"/>
    </row>
    <row r="48" spans="1:7" ht="25" hidden="1" customHeight="1">
      <c r="A48" s="43">
        <v>44</v>
      </c>
      <c r="B48" s="560"/>
      <c r="C48" s="1559"/>
      <c r="D48" s="1559"/>
      <c r="E48" s="1559"/>
      <c r="F48" s="1559"/>
      <c r="G48" s="1560"/>
    </row>
    <row r="49" spans="1:7" ht="25" hidden="1" customHeight="1">
      <c r="A49" s="43">
        <v>45</v>
      </c>
      <c r="B49" s="560"/>
      <c r="C49" s="1559"/>
      <c r="D49" s="1559"/>
      <c r="E49" s="1559"/>
      <c r="F49" s="1559"/>
      <c r="G49" s="1560"/>
    </row>
    <row r="50" spans="1:7" ht="25" hidden="1" customHeight="1">
      <c r="A50" s="43">
        <v>46</v>
      </c>
      <c r="B50" s="560"/>
      <c r="C50" s="1559"/>
      <c r="D50" s="1559"/>
      <c r="E50" s="1559"/>
      <c r="F50" s="1559"/>
      <c r="G50" s="1560"/>
    </row>
    <row r="51" spans="1:7" ht="25" hidden="1" customHeight="1">
      <c r="A51" s="43">
        <v>47</v>
      </c>
      <c r="B51" s="560"/>
      <c r="C51" s="1559"/>
      <c r="D51" s="1559"/>
      <c r="E51" s="1559"/>
      <c r="F51" s="1559"/>
      <c r="G51" s="1560"/>
    </row>
    <row r="52" spans="1:7" ht="25" hidden="1" customHeight="1">
      <c r="A52" s="43">
        <v>48</v>
      </c>
      <c r="B52" s="560"/>
      <c r="C52" s="1559"/>
      <c r="D52" s="1559"/>
      <c r="E52" s="1559"/>
      <c r="F52" s="1559"/>
      <c r="G52" s="1560"/>
    </row>
    <row r="53" spans="1:7" ht="25" hidden="1" customHeight="1">
      <c r="A53" s="43">
        <v>49</v>
      </c>
      <c r="B53" s="560"/>
      <c r="C53" s="1559"/>
      <c r="D53" s="1559"/>
      <c r="E53" s="1559"/>
      <c r="F53" s="1559"/>
      <c r="G53" s="1560"/>
    </row>
    <row r="54" spans="1:7" ht="25" hidden="1" customHeight="1">
      <c r="A54" s="43">
        <v>50</v>
      </c>
      <c r="B54" s="560"/>
      <c r="C54" s="1559"/>
      <c r="D54" s="1559"/>
      <c r="E54" s="1559"/>
      <c r="F54" s="1559"/>
      <c r="G54" s="1560"/>
    </row>
    <row r="56" spans="1:7" ht="17.25" customHeight="1">
      <c r="A56" s="1561">
        <f>COUNTA(C5:C54)</f>
        <v>0</v>
      </c>
      <c r="B56" s="1561"/>
      <c r="C56" s="1561"/>
      <c r="D56" s="131" t="s">
        <v>303</v>
      </c>
      <c r="E56" s="777">
        <f>COUNTIF(B5:B54,"Mr.")</f>
        <v>0</v>
      </c>
      <c r="F56" s="131" t="s">
        <v>304</v>
      </c>
      <c r="G56" s="778">
        <f>COUNTIF(B5:B54,"Ms.")</f>
        <v>0</v>
      </c>
    </row>
  </sheetData>
  <mergeCells count="53">
    <mergeCell ref="C53:G53"/>
    <mergeCell ref="C54:G54"/>
    <mergeCell ref="A56:C56"/>
    <mergeCell ref="C50:G50"/>
    <mergeCell ref="C51:G51"/>
    <mergeCell ref="C52:G52"/>
    <mergeCell ref="C47:G47"/>
    <mergeCell ref="C48:G48"/>
    <mergeCell ref="C49:G49"/>
    <mergeCell ref="C44:G44"/>
    <mergeCell ref="C45:G45"/>
    <mergeCell ref="C46:G46"/>
    <mergeCell ref="C41:G41"/>
    <mergeCell ref="C42:G42"/>
    <mergeCell ref="C43:G43"/>
    <mergeCell ref="C38:G38"/>
    <mergeCell ref="C39:G39"/>
    <mergeCell ref="C40:G40"/>
    <mergeCell ref="C35:G35"/>
    <mergeCell ref="C36:G36"/>
    <mergeCell ref="C37:G37"/>
    <mergeCell ref="C32:G32"/>
    <mergeCell ref="C33:G33"/>
    <mergeCell ref="C34:G34"/>
    <mergeCell ref="C29:G29"/>
    <mergeCell ref="C30:G30"/>
    <mergeCell ref="C31:G31"/>
    <mergeCell ref="C26:G26"/>
    <mergeCell ref="C27:G27"/>
    <mergeCell ref="C28:G28"/>
    <mergeCell ref="C23:G23"/>
    <mergeCell ref="C24:G24"/>
    <mergeCell ref="C25:G25"/>
    <mergeCell ref="C20:G20"/>
    <mergeCell ref="C21:G21"/>
    <mergeCell ref="C22:G22"/>
    <mergeCell ref="C17:G17"/>
    <mergeCell ref="C18:G18"/>
    <mergeCell ref="C19:G19"/>
    <mergeCell ref="C14:G14"/>
    <mergeCell ref="C15:G15"/>
    <mergeCell ref="C16:G16"/>
    <mergeCell ref="C11:G11"/>
    <mergeCell ref="C12:G12"/>
    <mergeCell ref="C13:G13"/>
    <mergeCell ref="A2:G2"/>
    <mergeCell ref="C8:G8"/>
    <mergeCell ref="C9:G9"/>
    <mergeCell ref="B4:G4"/>
    <mergeCell ref="C10:G10"/>
    <mergeCell ref="C5:G5"/>
    <mergeCell ref="C6:G6"/>
    <mergeCell ref="C7:G7"/>
  </mergeCells>
  <phoneticPr fontId="1"/>
  <dataValidations count="1">
    <dataValidation type="list" allowBlank="1" showInputMessage="1" showErrorMessage="1" errorTitle="入力エラー" error="プルダウンより選択してください。" sqref="B5:B54" xr:uid="{00000000-0002-0000-0B00-000001000000}">
      <formula1>"Mr.,Ms."</formula1>
    </dataValidation>
  </dataValidations>
  <printOptions horizontalCentered="1"/>
  <pageMargins left="0.51181102362204722" right="0.51181102362204722" top="0.74803149606299213" bottom="0.55118110236220474" header="0.31496062992125984" footer="0.31496062992125984"/>
  <pageSetup paperSize="9" orientation="portrait" blackAndWhite="1" r:id="rId1"/>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4EF18-27C2-4ABB-AB0C-7910609AA7E0}">
  <sheetPr>
    <tabColor theme="0" tint="-0.499984740745262"/>
  </sheetPr>
  <dimension ref="A1"/>
  <sheetViews>
    <sheetView workbookViewId="0">
      <selection activeCell="N31" sqref="N31"/>
    </sheetView>
  </sheetViews>
  <sheetFormatPr defaultRowHeight="13"/>
  <sheetData/>
  <phoneticPr fontId="1"/>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FC239-B587-4CDF-9832-D9239C91EADF}">
  <sheetPr codeName="Sheet24">
    <tabColor theme="4" tint="0.59999389629810485"/>
  </sheetPr>
  <dimension ref="A1:Q47"/>
  <sheetViews>
    <sheetView showGridLines="0" showZeros="0" view="pageBreakPreview" zoomScaleNormal="100" zoomScaleSheetLayoutView="100" workbookViewId="0"/>
  </sheetViews>
  <sheetFormatPr defaultColWidth="9" defaultRowHeight="17.25" customHeight="1"/>
  <cols>
    <col min="1" max="1" width="3.90625" style="171" customWidth="1"/>
    <col min="2" max="2" width="14.90625" style="171" customWidth="1"/>
    <col min="3" max="3" width="5.36328125" style="171" bestFit="1" customWidth="1"/>
    <col min="4" max="4" width="14.6328125" style="171" customWidth="1"/>
    <col min="5" max="5" width="3.36328125" style="171" bestFit="1" customWidth="1"/>
    <col min="6" max="6" width="14.6328125" style="171" customWidth="1"/>
    <col min="7" max="7" width="3.36328125" style="171" customWidth="1"/>
    <col min="8" max="8" width="3.453125" style="171" customWidth="1"/>
    <col min="9" max="9" width="3.36328125" style="171" customWidth="1"/>
    <col min="10" max="10" width="20.26953125" style="171" customWidth="1"/>
    <col min="11" max="16384" width="9" style="171"/>
  </cols>
  <sheetData>
    <row r="1" spans="1:17" ht="17.25" customHeight="1">
      <c r="B1" s="448"/>
    </row>
    <row r="2" spans="1:17" ht="17.25" customHeight="1">
      <c r="A2" s="1519" t="s">
        <v>1193</v>
      </c>
      <c r="B2" s="1519"/>
      <c r="C2" s="1519"/>
      <c r="D2" s="1519"/>
      <c r="E2" s="1519"/>
      <c r="F2" s="1519"/>
      <c r="G2" s="1519"/>
      <c r="H2" s="1519"/>
      <c r="I2" s="1519"/>
      <c r="J2" s="1519"/>
      <c r="Q2" s="536" t="s">
        <v>1175</v>
      </c>
    </row>
    <row r="3" spans="1:17" ht="17.25" customHeight="1">
      <c r="B3" s="669"/>
      <c r="C3" s="756"/>
      <c r="D3" s="756"/>
      <c r="E3" s="756"/>
      <c r="F3" s="756"/>
      <c r="G3" s="756"/>
      <c r="H3" s="756"/>
      <c r="I3" s="669"/>
      <c r="J3" s="669"/>
      <c r="Q3" s="536" t="s">
        <v>1176</v>
      </c>
    </row>
    <row r="4" spans="1:17" ht="17.25" customHeight="1">
      <c r="Q4" s="536" t="s">
        <v>1174</v>
      </c>
    </row>
    <row r="5" spans="1:17" ht="21.75" customHeight="1">
      <c r="F5" s="461" t="s">
        <v>347</v>
      </c>
      <c r="G5" s="1327"/>
      <c r="H5" s="1567"/>
      <c r="I5" s="1567"/>
      <c r="J5" s="1567"/>
    </row>
    <row r="6" spans="1:17" ht="21.75" hidden="1" customHeight="1">
      <c r="F6" s="449" t="s">
        <v>348</v>
      </c>
      <c r="G6" s="449"/>
      <c r="H6" s="449"/>
      <c r="I6" s="449"/>
      <c r="J6" s="451" t="s">
        <v>357</v>
      </c>
    </row>
    <row r="8" spans="1:17" ht="17.25" customHeight="1">
      <c r="B8" s="389"/>
    </row>
    <row r="9" spans="1:17" ht="23.25" customHeight="1">
      <c r="A9" s="453"/>
      <c r="B9" s="1568" t="s">
        <v>90</v>
      </c>
      <c r="C9" s="1568"/>
      <c r="D9" s="1568" t="s">
        <v>352</v>
      </c>
      <c r="E9" s="1568"/>
      <c r="F9" s="1568"/>
      <c r="G9" s="1568"/>
      <c r="H9" s="1568"/>
      <c r="I9" s="1568"/>
      <c r="J9" s="1568"/>
    </row>
    <row r="10" spans="1:17" ht="23.25" customHeight="1">
      <c r="A10" s="453">
        <v>1</v>
      </c>
      <c r="B10" s="645"/>
      <c r="C10" s="534">
        <f t="shared" ref="C10:C19" si="0">B10</f>
        <v>0</v>
      </c>
      <c r="D10" s="1565" t="s">
        <v>1006</v>
      </c>
      <c r="E10" s="1566"/>
      <c r="F10" s="1566"/>
      <c r="G10" s="1566"/>
      <c r="H10" s="1566"/>
      <c r="I10" s="1566"/>
      <c r="J10" s="1557"/>
    </row>
    <row r="11" spans="1:17" ht="23.25" customHeight="1">
      <c r="A11" s="453">
        <v>2</v>
      </c>
      <c r="B11" s="460">
        <f>B10+1</f>
        <v>1</v>
      </c>
      <c r="C11" s="455">
        <f t="shared" si="0"/>
        <v>1</v>
      </c>
      <c r="D11" s="1558" t="s">
        <v>1007</v>
      </c>
      <c r="E11" s="1558"/>
      <c r="F11" s="1558"/>
      <c r="G11" s="1558"/>
      <c r="H11" s="1558"/>
      <c r="I11" s="1558"/>
      <c r="J11" s="1558"/>
    </row>
    <row r="12" spans="1:17" ht="23.25" customHeight="1">
      <c r="A12" s="453">
        <v>3</v>
      </c>
      <c r="B12" s="460">
        <f t="shared" ref="B12:B24" si="1">B11+1</f>
        <v>2</v>
      </c>
      <c r="C12" s="455">
        <f t="shared" si="0"/>
        <v>2</v>
      </c>
      <c r="D12" s="1558" t="s">
        <v>1008</v>
      </c>
      <c r="E12" s="1558"/>
      <c r="F12" s="1558"/>
      <c r="G12" s="1558"/>
      <c r="H12" s="1558"/>
      <c r="I12" s="1558"/>
      <c r="J12" s="1558"/>
    </row>
    <row r="13" spans="1:17" ht="23.25" customHeight="1">
      <c r="A13" s="453">
        <v>4</v>
      </c>
      <c r="B13" s="460">
        <f t="shared" si="1"/>
        <v>3</v>
      </c>
      <c r="C13" s="455">
        <f t="shared" si="0"/>
        <v>3</v>
      </c>
      <c r="D13" s="1558" t="s">
        <v>1009</v>
      </c>
      <c r="E13" s="1558"/>
      <c r="F13" s="1558"/>
      <c r="G13" s="1558"/>
      <c r="H13" s="1558"/>
      <c r="I13" s="1558"/>
      <c r="J13" s="1558"/>
    </row>
    <row r="14" spans="1:17" ht="23.25" customHeight="1">
      <c r="A14" s="453">
        <v>5</v>
      </c>
      <c r="B14" s="460">
        <f t="shared" si="1"/>
        <v>4</v>
      </c>
      <c r="C14" s="455">
        <f t="shared" si="0"/>
        <v>4</v>
      </c>
      <c r="D14" s="1558" t="s">
        <v>1010</v>
      </c>
      <c r="E14" s="1558"/>
      <c r="F14" s="1558"/>
      <c r="G14" s="1558"/>
      <c r="H14" s="1558"/>
      <c r="I14" s="1558"/>
      <c r="J14" s="1558"/>
    </row>
    <row r="15" spans="1:17" ht="23.25" customHeight="1">
      <c r="A15" s="453">
        <v>6</v>
      </c>
      <c r="B15" s="460">
        <f t="shared" si="1"/>
        <v>5</v>
      </c>
      <c r="C15" s="455">
        <f t="shared" si="0"/>
        <v>5</v>
      </c>
      <c r="D15" s="1558" t="s">
        <v>1010</v>
      </c>
      <c r="E15" s="1558"/>
      <c r="F15" s="1558"/>
      <c r="G15" s="1558"/>
      <c r="H15" s="1558"/>
      <c r="I15" s="1558"/>
      <c r="J15" s="1558"/>
    </row>
    <row r="16" spans="1:17" ht="23.25" customHeight="1">
      <c r="A16" s="453">
        <v>7</v>
      </c>
      <c r="B16" s="460">
        <f t="shared" si="1"/>
        <v>6</v>
      </c>
      <c r="C16" s="455">
        <f t="shared" si="0"/>
        <v>6</v>
      </c>
      <c r="D16" s="1558" t="s">
        <v>1011</v>
      </c>
      <c r="E16" s="1558"/>
      <c r="F16" s="1558"/>
      <c r="G16" s="1558"/>
      <c r="H16" s="1558"/>
      <c r="I16" s="1558"/>
      <c r="J16" s="1558"/>
    </row>
    <row r="17" spans="1:10" ht="23.25" customHeight="1">
      <c r="A17" s="453">
        <v>8</v>
      </c>
      <c r="B17" s="460">
        <f t="shared" si="1"/>
        <v>7</v>
      </c>
      <c r="C17" s="455">
        <f t="shared" si="0"/>
        <v>7</v>
      </c>
      <c r="D17" s="1558" t="s">
        <v>1012</v>
      </c>
      <c r="E17" s="1558"/>
      <c r="F17" s="1558"/>
      <c r="G17" s="1558"/>
      <c r="H17" s="1558"/>
      <c r="I17" s="1558"/>
      <c r="J17" s="1558"/>
    </row>
    <row r="18" spans="1:10" ht="23.25" customHeight="1">
      <c r="A18" s="453">
        <v>9</v>
      </c>
      <c r="B18" s="460">
        <f t="shared" si="1"/>
        <v>8</v>
      </c>
      <c r="C18" s="455">
        <f t="shared" si="0"/>
        <v>8</v>
      </c>
      <c r="D18" s="1558" t="s">
        <v>1013</v>
      </c>
      <c r="E18" s="1558"/>
      <c r="F18" s="1558"/>
      <c r="G18" s="1558"/>
      <c r="H18" s="1558"/>
      <c r="I18" s="1558"/>
      <c r="J18" s="1558"/>
    </row>
    <row r="19" spans="1:10" ht="23.15" customHeight="1">
      <c r="A19" s="453">
        <v>10</v>
      </c>
      <c r="B19" s="460">
        <f t="shared" si="1"/>
        <v>9</v>
      </c>
      <c r="C19" s="455">
        <f t="shared" si="0"/>
        <v>9</v>
      </c>
      <c r="D19" s="1558" t="s">
        <v>1014</v>
      </c>
      <c r="E19" s="1558"/>
      <c r="F19" s="1558"/>
      <c r="G19" s="1558"/>
      <c r="H19" s="1558"/>
      <c r="I19" s="1558"/>
      <c r="J19" s="1558"/>
    </row>
    <row r="20" spans="1:10" ht="23.25" hidden="1" customHeight="1">
      <c r="A20" s="453">
        <v>11</v>
      </c>
      <c r="B20" s="460">
        <f t="shared" si="1"/>
        <v>10</v>
      </c>
      <c r="C20" s="455">
        <f t="shared" ref="C20:C24" si="2">B20</f>
        <v>10</v>
      </c>
      <c r="D20" s="1569"/>
      <c r="E20" s="1569"/>
      <c r="F20" s="1569"/>
      <c r="G20" s="1569"/>
      <c r="H20" s="1569"/>
      <c r="I20" s="1569"/>
      <c r="J20" s="1569"/>
    </row>
    <row r="21" spans="1:10" ht="23.25" hidden="1" customHeight="1">
      <c r="A21" s="453">
        <v>12</v>
      </c>
      <c r="B21" s="460">
        <f t="shared" si="1"/>
        <v>11</v>
      </c>
      <c r="C21" s="455">
        <f t="shared" si="2"/>
        <v>11</v>
      </c>
      <c r="D21" s="1569"/>
      <c r="E21" s="1569"/>
      <c r="F21" s="1569"/>
      <c r="G21" s="1569"/>
      <c r="H21" s="1569"/>
      <c r="I21" s="1569"/>
      <c r="J21" s="1569"/>
    </row>
    <row r="22" spans="1:10" ht="23.25" hidden="1" customHeight="1">
      <c r="A22" s="453">
        <v>13</v>
      </c>
      <c r="B22" s="460">
        <f t="shared" si="1"/>
        <v>12</v>
      </c>
      <c r="C22" s="455">
        <f t="shared" si="2"/>
        <v>12</v>
      </c>
      <c r="D22" s="1569"/>
      <c r="E22" s="1569"/>
      <c r="F22" s="1569"/>
      <c r="G22" s="1569"/>
      <c r="H22" s="1569"/>
      <c r="I22" s="1569"/>
      <c r="J22" s="1569"/>
    </row>
    <row r="23" spans="1:10" ht="23.25" hidden="1" customHeight="1">
      <c r="A23" s="453">
        <v>14</v>
      </c>
      <c r="B23" s="460">
        <f t="shared" si="1"/>
        <v>13</v>
      </c>
      <c r="C23" s="455">
        <f t="shared" si="2"/>
        <v>13</v>
      </c>
      <c r="D23" s="1569"/>
      <c r="E23" s="1569"/>
      <c r="F23" s="1569"/>
      <c r="G23" s="1569"/>
      <c r="H23" s="1569"/>
      <c r="I23" s="1569"/>
      <c r="J23" s="1569"/>
    </row>
    <row r="24" spans="1:10" ht="23.25" hidden="1" customHeight="1">
      <c r="A24" s="453">
        <v>15</v>
      </c>
      <c r="B24" s="460">
        <f t="shared" si="1"/>
        <v>14</v>
      </c>
      <c r="C24" s="455">
        <f t="shared" si="2"/>
        <v>14</v>
      </c>
      <c r="D24" s="1569"/>
      <c r="E24" s="1569"/>
      <c r="F24" s="1569"/>
      <c r="G24" s="1569"/>
      <c r="H24" s="1569"/>
      <c r="I24" s="1569"/>
      <c r="J24" s="1569"/>
    </row>
    <row r="25" spans="1:10" ht="23.25" customHeight="1">
      <c r="D25" s="456"/>
      <c r="J25" s="457"/>
    </row>
    <row r="26" spans="1:10" ht="23.25" customHeight="1">
      <c r="A26" s="1519" t="s">
        <v>1019</v>
      </c>
      <c r="B26" s="1519"/>
      <c r="C26" s="1519"/>
      <c r="D26" s="1519"/>
      <c r="E26" s="1519"/>
      <c r="F26" s="1519"/>
      <c r="G26" s="1519"/>
      <c r="H26" s="1519"/>
      <c r="I26" s="1519"/>
      <c r="J26" s="1519"/>
    </row>
    <row r="28" spans="1:10" ht="22" customHeight="1">
      <c r="A28" s="1585" t="s">
        <v>1003</v>
      </c>
      <c r="B28" s="957" t="s">
        <v>24</v>
      </c>
      <c r="C28" s="957"/>
      <c r="D28" s="1582">
        <f>G5</f>
        <v>0</v>
      </c>
      <c r="E28" s="1586"/>
      <c r="F28" s="1586"/>
      <c r="G28" s="1586"/>
      <c r="H28" s="1586"/>
      <c r="I28" s="1586"/>
      <c r="J28" s="1587"/>
    </row>
    <row r="29" spans="1:10" ht="22" customHeight="1">
      <c r="A29" s="1585"/>
      <c r="B29" s="956" t="s">
        <v>1177</v>
      </c>
      <c r="C29" s="1397"/>
      <c r="D29" s="1573"/>
      <c r="E29" s="1574"/>
      <c r="F29" s="1574"/>
      <c r="G29" s="1574"/>
      <c r="H29" s="1574"/>
      <c r="I29" s="1574"/>
      <c r="J29" s="1575"/>
    </row>
    <row r="30" spans="1:10" ht="22" customHeight="1">
      <c r="A30" s="1585"/>
      <c r="B30" s="1579" t="s">
        <v>1002</v>
      </c>
      <c r="C30" s="1579"/>
      <c r="D30" s="1580"/>
      <c r="E30" s="1577"/>
      <c r="F30" s="1577"/>
      <c r="G30" s="1577"/>
      <c r="H30" s="1577"/>
      <c r="I30" s="1577"/>
      <c r="J30" s="1578"/>
    </row>
    <row r="31" spans="1:10" ht="22" customHeight="1">
      <c r="A31" s="1585"/>
      <c r="B31" s="1570" t="s">
        <v>1024</v>
      </c>
      <c r="C31" s="1571"/>
      <c r="D31" s="1580"/>
      <c r="E31" s="1577"/>
      <c r="F31" s="1577"/>
      <c r="G31" s="1577"/>
      <c r="H31" s="1577"/>
      <c r="I31" s="1577"/>
      <c r="J31" s="1578"/>
    </row>
    <row r="32" spans="1:10" ht="22" customHeight="1">
      <c r="A32" s="1585"/>
      <c r="B32" s="1570" t="s">
        <v>1170</v>
      </c>
      <c r="C32" s="1571"/>
      <c r="D32" s="737" t="s">
        <v>1173</v>
      </c>
      <c r="E32" s="735" t="s">
        <v>1171</v>
      </c>
      <c r="F32" s="738" t="s">
        <v>1173</v>
      </c>
      <c r="G32" s="735"/>
      <c r="H32" s="735"/>
      <c r="I32" s="735"/>
      <c r="J32" s="736"/>
    </row>
    <row r="33" spans="1:10" ht="22" customHeight="1">
      <c r="A33" s="1585"/>
      <c r="B33" s="1570" t="s">
        <v>1189</v>
      </c>
      <c r="C33" s="1571"/>
      <c r="D33" s="1576"/>
      <c r="E33" s="1577"/>
      <c r="F33" s="1577"/>
      <c r="G33" s="1577"/>
      <c r="H33" s="1577"/>
      <c r="I33" s="1577"/>
      <c r="J33" s="1578"/>
    </row>
    <row r="34" spans="1:10" ht="22" customHeight="1">
      <c r="A34" s="1585"/>
      <c r="B34" s="1570" t="s">
        <v>1000</v>
      </c>
      <c r="C34" s="1571"/>
      <c r="D34" s="1576"/>
      <c r="E34" s="1577"/>
      <c r="F34" s="1577"/>
      <c r="G34" s="1577"/>
      <c r="H34" s="1577"/>
      <c r="I34" s="1577"/>
      <c r="J34" s="1578"/>
    </row>
    <row r="35" spans="1:10" ht="22" customHeight="1">
      <c r="A35" s="1585"/>
      <c r="B35" s="1570" t="s">
        <v>1207</v>
      </c>
      <c r="C35" s="1571"/>
      <c r="D35" s="1580"/>
      <c r="E35" s="1577"/>
      <c r="F35" s="1577"/>
      <c r="G35" s="1577"/>
      <c r="H35" s="1577"/>
      <c r="I35" s="1577"/>
      <c r="J35" s="1578"/>
    </row>
    <row r="36" spans="1:10" ht="22" customHeight="1">
      <c r="A36" s="1562" t="s">
        <v>1005</v>
      </c>
      <c r="B36" s="1570" t="s">
        <v>1004</v>
      </c>
      <c r="C36" s="1571"/>
      <c r="D36" s="1572" t="str">
        <f>①海外研修実施希望申込書!E27</f>
        <v>インドネシア・ジャカルタ</v>
      </c>
      <c r="E36" s="1572"/>
      <c r="F36" s="1572"/>
      <c r="G36" s="1572"/>
      <c r="H36" s="1572"/>
      <c r="I36" s="1572"/>
      <c r="J36" s="1572"/>
    </row>
    <row r="37" spans="1:10" ht="22" customHeight="1">
      <c r="A37" s="1563"/>
      <c r="B37" s="1570" t="s">
        <v>1172</v>
      </c>
      <c r="C37" s="1571"/>
      <c r="D37" s="739">
        <f>⑤海外研修実施計画の概要!B13</f>
        <v>46204</v>
      </c>
      <c r="E37" s="447" t="s">
        <v>190</v>
      </c>
      <c r="F37" s="740">
        <f>⑤海外研修実施計画の概要!G13</f>
        <v>46208</v>
      </c>
      <c r="G37" s="462"/>
      <c r="H37" s="517"/>
      <c r="I37" s="462"/>
      <c r="J37" s="508"/>
    </row>
    <row r="38" spans="1:10" ht="22" customHeight="1">
      <c r="A38" s="1564"/>
      <c r="B38" s="1570" t="s">
        <v>1188</v>
      </c>
      <c r="C38" s="1571"/>
      <c r="D38" s="1576"/>
      <c r="E38" s="1577"/>
      <c r="F38" s="1577"/>
      <c r="G38" s="1577"/>
      <c r="H38" s="1577"/>
      <c r="I38" s="1577"/>
      <c r="J38" s="1578"/>
    </row>
    <row r="39" spans="1:10" ht="22" customHeight="1">
      <c r="A39" s="1585" t="s">
        <v>1021</v>
      </c>
      <c r="B39" s="956" t="s">
        <v>792</v>
      </c>
      <c r="C39" s="1397"/>
      <c r="D39" s="1582" t="str">
        <f>①海外研修実施希望申込書!F11</f>
        <v>株式会社AOTS</v>
      </c>
      <c r="E39" s="1583"/>
      <c r="F39" s="1583"/>
      <c r="G39" s="1583"/>
      <c r="H39" s="1583"/>
      <c r="I39" s="1583"/>
      <c r="J39" s="1584"/>
    </row>
    <row r="40" spans="1:10" ht="22" customHeight="1">
      <c r="A40" s="1585"/>
      <c r="B40" s="1570" t="s">
        <v>1187</v>
      </c>
      <c r="C40" s="1571"/>
      <c r="D40" s="1582" t="str">
        <f>①海外研修実施希望申込書!F22</f>
        <v>山田　二郎</v>
      </c>
      <c r="E40" s="1583"/>
      <c r="F40" s="1583"/>
      <c r="G40" s="1583"/>
      <c r="H40" s="1583"/>
      <c r="I40" s="1583"/>
      <c r="J40" s="1584"/>
    </row>
    <row r="41" spans="1:10" ht="22" customHeight="1">
      <c r="A41" s="1585"/>
      <c r="B41" s="1570" t="s">
        <v>1022</v>
      </c>
      <c r="C41" s="1571"/>
      <c r="D41" s="1576"/>
      <c r="E41" s="1577"/>
      <c r="F41" s="1577"/>
      <c r="G41" s="1577"/>
      <c r="H41" s="1577"/>
      <c r="I41" s="1577"/>
      <c r="J41" s="1578"/>
    </row>
    <row r="42" spans="1:10" ht="22" customHeight="1">
      <c r="A42" s="1585"/>
      <c r="B42" s="1570" t="s">
        <v>1023</v>
      </c>
      <c r="C42" s="1571"/>
      <c r="D42" s="1582" t="str">
        <f>①海外研修実施希望申込書!G24</f>
        <v>yamada@aots.co.jp</v>
      </c>
      <c r="E42" s="1583"/>
      <c r="F42" s="1583"/>
      <c r="G42" s="1583"/>
      <c r="H42" s="1583"/>
      <c r="I42" s="1583"/>
      <c r="J42" s="1584"/>
    </row>
    <row r="43" spans="1:10" ht="22" customHeight="1">
      <c r="A43" s="1581" t="s">
        <v>1020</v>
      </c>
      <c r="B43" s="1570" t="s">
        <v>1001</v>
      </c>
      <c r="C43" s="1571"/>
      <c r="D43" s="1582" t="str">
        <f>①海外研修実施希望申込書!D68</f>
        <v>Kaigai Kenshu Inc.</v>
      </c>
      <c r="E43" s="1583"/>
      <c r="F43" s="1583"/>
      <c r="G43" s="1583"/>
      <c r="H43" s="1583"/>
      <c r="I43" s="1583"/>
      <c r="J43" s="1584"/>
    </row>
    <row r="44" spans="1:10" ht="22" customHeight="1">
      <c r="A44" s="1581"/>
      <c r="B44" s="1570" t="s">
        <v>1187</v>
      </c>
      <c r="C44" s="1571"/>
      <c r="D44" s="1582">
        <f>⑤海外研修実施計画の概要!E70</f>
        <v>0</v>
      </c>
      <c r="E44" s="1583"/>
      <c r="F44" s="1583"/>
      <c r="G44" s="1583"/>
      <c r="H44" s="1583"/>
      <c r="I44" s="1583"/>
      <c r="J44" s="1584"/>
    </row>
    <row r="45" spans="1:10" ht="22" customHeight="1">
      <c r="A45" s="1581"/>
      <c r="B45" s="1570" t="s">
        <v>1022</v>
      </c>
      <c r="C45" s="1571"/>
      <c r="D45" s="1580"/>
      <c r="E45" s="1577"/>
      <c r="F45" s="1577"/>
      <c r="G45" s="1577"/>
      <c r="H45" s="1577"/>
      <c r="I45" s="1577"/>
      <c r="J45" s="1578"/>
    </row>
    <row r="46" spans="1:10" ht="22" customHeight="1">
      <c r="A46" s="1581"/>
      <c r="B46" s="1570" t="s">
        <v>1023</v>
      </c>
      <c r="C46" s="1571"/>
      <c r="D46" s="1576"/>
      <c r="E46" s="1577"/>
      <c r="F46" s="1577"/>
      <c r="G46" s="1577"/>
      <c r="H46" s="1577"/>
      <c r="I46" s="1577"/>
      <c r="J46" s="1578"/>
    </row>
    <row r="47" spans="1:10" ht="18" customHeight="1"/>
  </sheetData>
  <mergeCells count="60">
    <mergeCell ref="A2:J2"/>
    <mergeCell ref="A26:J26"/>
    <mergeCell ref="D38:J38"/>
    <mergeCell ref="A39:A42"/>
    <mergeCell ref="B39:C39"/>
    <mergeCell ref="D39:J39"/>
    <mergeCell ref="B40:C40"/>
    <mergeCell ref="D40:J40"/>
    <mergeCell ref="B41:C41"/>
    <mergeCell ref="D41:J41"/>
    <mergeCell ref="B42:C42"/>
    <mergeCell ref="D42:J42"/>
    <mergeCell ref="D19:J19"/>
    <mergeCell ref="D20:J20"/>
    <mergeCell ref="D21:J21"/>
    <mergeCell ref="B38:C38"/>
    <mergeCell ref="D46:J46"/>
    <mergeCell ref="B35:C35"/>
    <mergeCell ref="D35:J35"/>
    <mergeCell ref="A43:A46"/>
    <mergeCell ref="B43:C43"/>
    <mergeCell ref="D43:J43"/>
    <mergeCell ref="B44:C44"/>
    <mergeCell ref="D44:J44"/>
    <mergeCell ref="B45:C45"/>
    <mergeCell ref="D45:J45"/>
    <mergeCell ref="B46:C46"/>
    <mergeCell ref="A28:A35"/>
    <mergeCell ref="B33:C33"/>
    <mergeCell ref="D33:J33"/>
    <mergeCell ref="D28:J28"/>
    <mergeCell ref="B32:C32"/>
    <mergeCell ref="B28:C28"/>
    <mergeCell ref="B30:C30"/>
    <mergeCell ref="D30:J30"/>
    <mergeCell ref="B31:C31"/>
    <mergeCell ref="D31:J31"/>
    <mergeCell ref="B36:C36"/>
    <mergeCell ref="D36:J36"/>
    <mergeCell ref="B37:C37"/>
    <mergeCell ref="B29:C29"/>
    <mergeCell ref="D29:J29"/>
    <mergeCell ref="B34:C34"/>
    <mergeCell ref="D34:J34"/>
    <mergeCell ref="A36:A38"/>
    <mergeCell ref="D10:J10"/>
    <mergeCell ref="D11:J11"/>
    <mergeCell ref="D12:J12"/>
    <mergeCell ref="G5:J5"/>
    <mergeCell ref="B9:C9"/>
    <mergeCell ref="D9:J9"/>
    <mergeCell ref="D16:J16"/>
    <mergeCell ref="D17:J17"/>
    <mergeCell ref="D18:J18"/>
    <mergeCell ref="D13:J13"/>
    <mergeCell ref="D14:J14"/>
    <mergeCell ref="D15:J15"/>
    <mergeCell ref="D22:J22"/>
    <mergeCell ref="D23:J23"/>
    <mergeCell ref="D24:J24"/>
  </mergeCells>
  <phoneticPr fontId="1"/>
  <dataValidations count="1">
    <dataValidation type="list" allowBlank="1" showInputMessage="1" showErrorMessage="1" sqref="D29:J29" xr:uid="{5AE531AA-5F64-43C1-9A2C-282018FECFBB}">
      <formula1>$Q$2:$Q$4</formula1>
    </dataValidation>
  </dataValidations>
  <printOptions horizontalCentered="1"/>
  <pageMargins left="0.31496062992125984" right="0.31496062992125984" top="0.74803149606299213" bottom="0.55118110236220474" header="0.31496062992125984" footer="0.31496062992125984"/>
  <pageSetup paperSize="9" scale="94" orientation="portrait" blackAndWhite="1"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2EB04-F52E-471D-9643-AFEBD9A70B48}">
  <sheetPr codeName="Sheet25">
    <tabColor theme="4" tint="0.59999389629810485"/>
  </sheetPr>
  <dimension ref="A1:Q47"/>
  <sheetViews>
    <sheetView showGridLines="0" showZeros="0" view="pageBreakPreview" zoomScaleNormal="100" zoomScaleSheetLayoutView="100" workbookViewId="0"/>
  </sheetViews>
  <sheetFormatPr defaultColWidth="9" defaultRowHeight="17.25" customHeight="1"/>
  <cols>
    <col min="1" max="1" width="3.90625" style="171" customWidth="1"/>
    <col min="2" max="2" width="14.90625" style="171" customWidth="1"/>
    <col min="3" max="3" width="5.36328125" style="171" bestFit="1" customWidth="1"/>
    <col min="4" max="4" width="14.6328125" style="171" customWidth="1"/>
    <col min="5" max="5" width="3.36328125" style="171" bestFit="1" customWidth="1"/>
    <col min="6" max="6" width="14.6328125" style="171" customWidth="1"/>
    <col min="7" max="7" width="3.36328125" style="171" customWidth="1"/>
    <col min="8" max="8" width="3.453125" style="171" customWidth="1"/>
    <col min="9" max="9" width="3.36328125" style="171" customWidth="1"/>
    <col min="10" max="10" width="20.26953125" style="171" customWidth="1"/>
    <col min="11" max="16384" width="9" style="171"/>
  </cols>
  <sheetData>
    <row r="1" spans="1:17" ht="17.25" customHeight="1">
      <c r="B1" s="448"/>
    </row>
    <row r="2" spans="1:17" ht="17.25" customHeight="1">
      <c r="A2" s="1519" t="s">
        <v>1194</v>
      </c>
      <c r="B2" s="1519"/>
      <c r="C2" s="1519"/>
      <c r="D2" s="1519"/>
      <c r="E2" s="1519"/>
      <c r="F2" s="1519"/>
      <c r="G2" s="1519"/>
      <c r="H2" s="1519"/>
      <c r="I2" s="1519"/>
      <c r="J2" s="1519"/>
      <c r="Q2" s="536" t="s">
        <v>1175</v>
      </c>
    </row>
    <row r="3" spans="1:17" ht="17.25" customHeight="1">
      <c r="B3" s="669"/>
      <c r="C3" s="756"/>
      <c r="D3" s="756"/>
      <c r="E3" s="756"/>
      <c r="F3" s="756"/>
      <c r="G3" s="756"/>
      <c r="H3" s="756"/>
      <c r="I3" s="669"/>
      <c r="J3" s="669"/>
      <c r="Q3" s="536" t="s">
        <v>1176</v>
      </c>
    </row>
    <row r="4" spans="1:17" ht="17.25" customHeight="1">
      <c r="Q4" s="536" t="s">
        <v>1174</v>
      </c>
    </row>
    <row r="5" spans="1:17" ht="21.75" customHeight="1">
      <c r="F5" s="461" t="s">
        <v>347</v>
      </c>
      <c r="G5" s="1327"/>
      <c r="H5" s="1567"/>
      <c r="I5" s="1567"/>
      <c r="J5" s="1567"/>
    </row>
    <row r="6" spans="1:17" ht="21.75" hidden="1" customHeight="1">
      <c r="F6" s="449" t="s">
        <v>348</v>
      </c>
      <c r="G6" s="449"/>
      <c r="H6" s="449"/>
      <c r="I6" s="449"/>
      <c r="J6" s="451" t="s">
        <v>357</v>
      </c>
    </row>
    <row r="8" spans="1:17" ht="17.25" customHeight="1">
      <c r="B8" s="389"/>
    </row>
    <row r="9" spans="1:17" ht="23.25" customHeight="1">
      <c r="A9" s="453"/>
      <c r="B9" s="1568" t="s">
        <v>90</v>
      </c>
      <c r="C9" s="1568"/>
      <c r="D9" s="1568" t="s">
        <v>352</v>
      </c>
      <c r="E9" s="1568"/>
      <c r="F9" s="1568"/>
      <c r="G9" s="1568"/>
      <c r="H9" s="1568"/>
      <c r="I9" s="1568"/>
      <c r="J9" s="1568"/>
    </row>
    <row r="10" spans="1:17" ht="23.25" customHeight="1">
      <c r="A10" s="453">
        <v>1</v>
      </c>
      <c r="B10" s="645"/>
      <c r="C10" s="534">
        <f t="shared" ref="C10:C24" si="0">B10</f>
        <v>0</v>
      </c>
      <c r="D10" s="1565" t="s">
        <v>1006</v>
      </c>
      <c r="E10" s="1566"/>
      <c r="F10" s="1566"/>
      <c r="G10" s="1566"/>
      <c r="H10" s="1566"/>
      <c r="I10" s="1566"/>
      <c r="J10" s="1557"/>
    </row>
    <row r="11" spans="1:17" ht="23.25" customHeight="1">
      <c r="A11" s="453">
        <v>2</v>
      </c>
      <c r="B11" s="460">
        <f>B10+1</f>
        <v>1</v>
      </c>
      <c r="C11" s="455">
        <f t="shared" si="0"/>
        <v>1</v>
      </c>
      <c r="D11" s="1558" t="s">
        <v>1007</v>
      </c>
      <c r="E11" s="1558"/>
      <c r="F11" s="1558"/>
      <c r="G11" s="1558"/>
      <c r="H11" s="1558"/>
      <c r="I11" s="1558"/>
      <c r="J11" s="1558"/>
    </row>
    <row r="12" spans="1:17" ht="23.25" customHeight="1">
      <c r="A12" s="453">
        <v>3</v>
      </c>
      <c r="B12" s="460">
        <f t="shared" ref="B12:B24" si="1">B11+1</f>
        <v>2</v>
      </c>
      <c r="C12" s="455">
        <f t="shared" si="0"/>
        <v>2</v>
      </c>
      <c r="D12" s="1558" t="s">
        <v>1008</v>
      </c>
      <c r="E12" s="1558"/>
      <c r="F12" s="1558"/>
      <c r="G12" s="1558"/>
      <c r="H12" s="1558"/>
      <c r="I12" s="1558"/>
      <c r="J12" s="1558"/>
    </row>
    <row r="13" spans="1:17" ht="23.25" customHeight="1">
      <c r="A13" s="453">
        <v>4</v>
      </c>
      <c r="B13" s="460">
        <f t="shared" si="1"/>
        <v>3</v>
      </c>
      <c r="C13" s="455">
        <f t="shared" si="0"/>
        <v>3</v>
      </c>
      <c r="D13" s="1558" t="s">
        <v>1009</v>
      </c>
      <c r="E13" s="1558"/>
      <c r="F13" s="1558"/>
      <c r="G13" s="1558"/>
      <c r="H13" s="1558"/>
      <c r="I13" s="1558"/>
      <c r="J13" s="1558"/>
    </row>
    <row r="14" spans="1:17" ht="23.25" customHeight="1">
      <c r="A14" s="453">
        <v>5</v>
      </c>
      <c r="B14" s="460">
        <f t="shared" si="1"/>
        <v>4</v>
      </c>
      <c r="C14" s="455">
        <f t="shared" si="0"/>
        <v>4</v>
      </c>
      <c r="D14" s="1558" t="s">
        <v>1010</v>
      </c>
      <c r="E14" s="1558"/>
      <c r="F14" s="1558"/>
      <c r="G14" s="1558"/>
      <c r="H14" s="1558"/>
      <c r="I14" s="1558"/>
      <c r="J14" s="1558"/>
    </row>
    <row r="15" spans="1:17" ht="23.25" customHeight="1">
      <c r="A15" s="453">
        <v>6</v>
      </c>
      <c r="B15" s="460">
        <f t="shared" si="1"/>
        <v>5</v>
      </c>
      <c r="C15" s="455">
        <f t="shared" si="0"/>
        <v>5</v>
      </c>
      <c r="D15" s="1558" t="s">
        <v>1010</v>
      </c>
      <c r="E15" s="1558"/>
      <c r="F15" s="1558"/>
      <c r="G15" s="1558"/>
      <c r="H15" s="1558"/>
      <c r="I15" s="1558"/>
      <c r="J15" s="1558"/>
    </row>
    <row r="16" spans="1:17" ht="23.25" customHeight="1">
      <c r="A16" s="453">
        <v>7</v>
      </c>
      <c r="B16" s="460">
        <f t="shared" si="1"/>
        <v>6</v>
      </c>
      <c r="C16" s="455">
        <f t="shared" si="0"/>
        <v>6</v>
      </c>
      <c r="D16" s="1558" t="s">
        <v>1011</v>
      </c>
      <c r="E16" s="1558"/>
      <c r="F16" s="1558"/>
      <c r="G16" s="1558"/>
      <c r="H16" s="1558"/>
      <c r="I16" s="1558"/>
      <c r="J16" s="1558"/>
    </row>
    <row r="17" spans="1:10" ht="23.25" customHeight="1">
      <c r="A17" s="453">
        <v>8</v>
      </c>
      <c r="B17" s="460">
        <f t="shared" si="1"/>
        <v>7</v>
      </c>
      <c r="C17" s="455">
        <f t="shared" si="0"/>
        <v>7</v>
      </c>
      <c r="D17" s="1558" t="s">
        <v>1012</v>
      </c>
      <c r="E17" s="1558"/>
      <c r="F17" s="1558"/>
      <c r="G17" s="1558"/>
      <c r="H17" s="1558"/>
      <c r="I17" s="1558"/>
      <c r="J17" s="1558"/>
    </row>
    <row r="18" spans="1:10" ht="23.25" customHeight="1">
      <c r="A18" s="453">
        <v>9</v>
      </c>
      <c r="B18" s="460">
        <f t="shared" si="1"/>
        <v>8</v>
      </c>
      <c r="C18" s="455">
        <f t="shared" si="0"/>
        <v>8</v>
      </c>
      <c r="D18" s="1558" t="s">
        <v>1013</v>
      </c>
      <c r="E18" s="1558"/>
      <c r="F18" s="1558"/>
      <c r="G18" s="1558"/>
      <c r="H18" s="1558"/>
      <c r="I18" s="1558"/>
      <c r="J18" s="1558"/>
    </row>
    <row r="19" spans="1:10" ht="23.15" customHeight="1">
      <c r="A19" s="453">
        <v>10</v>
      </c>
      <c r="B19" s="460">
        <f t="shared" si="1"/>
        <v>9</v>
      </c>
      <c r="C19" s="455">
        <f t="shared" si="0"/>
        <v>9</v>
      </c>
      <c r="D19" s="1558" t="s">
        <v>1014</v>
      </c>
      <c r="E19" s="1558"/>
      <c r="F19" s="1558"/>
      <c r="G19" s="1558"/>
      <c r="H19" s="1558"/>
      <c r="I19" s="1558"/>
      <c r="J19" s="1558"/>
    </row>
    <row r="20" spans="1:10" ht="23.25" hidden="1" customHeight="1">
      <c r="A20" s="453">
        <v>11</v>
      </c>
      <c r="B20" s="460">
        <f t="shared" si="1"/>
        <v>10</v>
      </c>
      <c r="C20" s="455">
        <f t="shared" si="0"/>
        <v>10</v>
      </c>
      <c r="D20" s="1569"/>
      <c r="E20" s="1569"/>
      <c r="F20" s="1569"/>
      <c r="G20" s="1569"/>
      <c r="H20" s="1569"/>
      <c r="I20" s="1569"/>
      <c r="J20" s="1569"/>
    </row>
    <row r="21" spans="1:10" ht="23.25" hidden="1" customHeight="1">
      <c r="A21" s="453">
        <v>12</v>
      </c>
      <c r="B21" s="460">
        <f t="shared" si="1"/>
        <v>11</v>
      </c>
      <c r="C21" s="455">
        <f t="shared" si="0"/>
        <v>11</v>
      </c>
      <c r="D21" s="1569"/>
      <c r="E21" s="1569"/>
      <c r="F21" s="1569"/>
      <c r="G21" s="1569"/>
      <c r="H21" s="1569"/>
      <c r="I21" s="1569"/>
      <c r="J21" s="1569"/>
    </row>
    <row r="22" spans="1:10" ht="23.25" hidden="1" customHeight="1">
      <c r="A22" s="453">
        <v>13</v>
      </c>
      <c r="B22" s="460">
        <f t="shared" si="1"/>
        <v>12</v>
      </c>
      <c r="C22" s="455">
        <f t="shared" si="0"/>
        <v>12</v>
      </c>
      <c r="D22" s="1569"/>
      <c r="E22" s="1569"/>
      <c r="F22" s="1569"/>
      <c r="G22" s="1569"/>
      <c r="H22" s="1569"/>
      <c r="I22" s="1569"/>
      <c r="J22" s="1569"/>
    </row>
    <row r="23" spans="1:10" ht="23.25" hidden="1" customHeight="1">
      <c r="A23" s="453">
        <v>14</v>
      </c>
      <c r="B23" s="460">
        <f t="shared" si="1"/>
        <v>13</v>
      </c>
      <c r="C23" s="455">
        <f t="shared" si="0"/>
        <v>13</v>
      </c>
      <c r="D23" s="1569"/>
      <c r="E23" s="1569"/>
      <c r="F23" s="1569"/>
      <c r="G23" s="1569"/>
      <c r="H23" s="1569"/>
      <c r="I23" s="1569"/>
      <c r="J23" s="1569"/>
    </row>
    <row r="24" spans="1:10" ht="23.25" hidden="1" customHeight="1">
      <c r="A24" s="453">
        <v>15</v>
      </c>
      <c r="B24" s="460">
        <f t="shared" si="1"/>
        <v>14</v>
      </c>
      <c r="C24" s="455">
        <f t="shared" si="0"/>
        <v>14</v>
      </c>
      <c r="D24" s="1569"/>
      <c r="E24" s="1569"/>
      <c r="F24" s="1569"/>
      <c r="G24" s="1569"/>
      <c r="H24" s="1569"/>
      <c r="I24" s="1569"/>
      <c r="J24" s="1569"/>
    </row>
    <row r="25" spans="1:10" ht="23.25" customHeight="1">
      <c r="D25" s="456"/>
      <c r="J25" s="457"/>
    </row>
    <row r="26" spans="1:10" ht="23.25" customHeight="1">
      <c r="A26" s="1519" t="s">
        <v>1019</v>
      </c>
      <c r="B26" s="1519"/>
      <c r="C26" s="1519"/>
      <c r="D26" s="1519"/>
      <c r="E26" s="1519"/>
      <c r="F26" s="1519"/>
      <c r="G26" s="1519"/>
      <c r="H26" s="1519"/>
      <c r="I26" s="1519"/>
      <c r="J26" s="1519"/>
    </row>
    <row r="28" spans="1:10" ht="22" customHeight="1">
      <c r="A28" s="1585" t="s">
        <v>1003</v>
      </c>
      <c r="B28" s="957" t="s">
        <v>24</v>
      </c>
      <c r="C28" s="957"/>
      <c r="D28" s="1582">
        <f>G5</f>
        <v>0</v>
      </c>
      <c r="E28" s="1586"/>
      <c r="F28" s="1586"/>
      <c r="G28" s="1586"/>
      <c r="H28" s="1586"/>
      <c r="I28" s="1586"/>
      <c r="J28" s="1587"/>
    </row>
    <row r="29" spans="1:10" ht="22" customHeight="1">
      <c r="A29" s="1585"/>
      <c r="B29" s="956" t="s">
        <v>1177</v>
      </c>
      <c r="C29" s="1397"/>
      <c r="D29" s="1573"/>
      <c r="E29" s="1574"/>
      <c r="F29" s="1574"/>
      <c r="G29" s="1574"/>
      <c r="H29" s="1574"/>
      <c r="I29" s="1574"/>
      <c r="J29" s="1575"/>
    </row>
    <row r="30" spans="1:10" ht="22" customHeight="1">
      <c r="A30" s="1585"/>
      <c r="B30" s="1579" t="s">
        <v>1002</v>
      </c>
      <c r="C30" s="1579"/>
      <c r="D30" s="1576"/>
      <c r="E30" s="1577"/>
      <c r="F30" s="1577"/>
      <c r="G30" s="1577"/>
      <c r="H30" s="1577"/>
      <c r="I30" s="1577"/>
      <c r="J30" s="1578"/>
    </row>
    <row r="31" spans="1:10" ht="22" customHeight="1">
      <c r="A31" s="1585"/>
      <c r="B31" s="1570" t="s">
        <v>1160</v>
      </c>
      <c r="C31" s="1571"/>
      <c r="D31" s="1576"/>
      <c r="E31" s="1577"/>
      <c r="F31" s="1577"/>
      <c r="G31" s="1577"/>
      <c r="H31" s="1577"/>
      <c r="I31" s="1577"/>
      <c r="J31" s="1578"/>
    </row>
    <row r="32" spans="1:10" ht="22" customHeight="1">
      <c r="A32" s="1585"/>
      <c r="B32" s="1570" t="s">
        <v>1170</v>
      </c>
      <c r="C32" s="1571"/>
      <c r="D32" s="737" t="s">
        <v>1173</v>
      </c>
      <c r="E32" s="735" t="s">
        <v>1171</v>
      </c>
      <c r="F32" s="738" t="s">
        <v>1173</v>
      </c>
      <c r="G32" s="735"/>
      <c r="H32" s="735"/>
      <c r="I32" s="735"/>
      <c r="J32" s="736"/>
    </row>
    <row r="33" spans="1:10" ht="22" customHeight="1">
      <c r="A33" s="1585"/>
      <c r="B33" s="1570" t="s">
        <v>1189</v>
      </c>
      <c r="C33" s="1571"/>
      <c r="D33" s="1576"/>
      <c r="E33" s="1577"/>
      <c r="F33" s="1577"/>
      <c r="G33" s="1577"/>
      <c r="H33" s="1577"/>
      <c r="I33" s="1577"/>
      <c r="J33" s="1578"/>
    </row>
    <row r="34" spans="1:10" ht="22" customHeight="1">
      <c r="A34" s="1585"/>
      <c r="B34" s="1570" t="s">
        <v>1000</v>
      </c>
      <c r="C34" s="1571"/>
      <c r="D34" s="1576"/>
      <c r="E34" s="1577"/>
      <c r="F34" s="1577"/>
      <c r="G34" s="1577"/>
      <c r="H34" s="1577"/>
      <c r="I34" s="1577"/>
      <c r="J34" s="1578"/>
    </row>
    <row r="35" spans="1:10" ht="22" customHeight="1">
      <c r="A35" s="1585"/>
      <c r="B35" s="1570" t="s">
        <v>1207</v>
      </c>
      <c r="C35" s="1571"/>
      <c r="D35" s="1576"/>
      <c r="E35" s="1577"/>
      <c r="F35" s="1577"/>
      <c r="G35" s="1577"/>
      <c r="H35" s="1577"/>
      <c r="I35" s="1577"/>
      <c r="J35" s="1578"/>
    </row>
    <row r="36" spans="1:10" ht="22" customHeight="1">
      <c r="A36" s="1562" t="s">
        <v>1005</v>
      </c>
      <c r="B36" s="1570" t="s">
        <v>1004</v>
      </c>
      <c r="C36" s="1571"/>
      <c r="D36" s="1572" t="str">
        <f>①海外研修実施希望申込書!E27</f>
        <v>インドネシア・ジャカルタ</v>
      </c>
      <c r="E36" s="1572"/>
      <c r="F36" s="1572"/>
      <c r="G36" s="1572"/>
      <c r="H36" s="1572"/>
      <c r="I36" s="1572"/>
      <c r="J36" s="1572"/>
    </row>
    <row r="37" spans="1:10" ht="22" customHeight="1">
      <c r="A37" s="1563"/>
      <c r="B37" s="1570" t="s">
        <v>1172</v>
      </c>
      <c r="C37" s="1571"/>
      <c r="D37" s="741">
        <f>⑤海外研修実施計画の概要!B13</f>
        <v>46204</v>
      </c>
      <c r="E37" s="447" t="s">
        <v>190</v>
      </c>
      <c r="F37" s="740">
        <f>⑤海外研修実施計画の概要!G13</f>
        <v>46208</v>
      </c>
      <c r="G37" s="462"/>
      <c r="H37" s="517"/>
      <c r="I37" s="462"/>
      <c r="J37" s="508"/>
    </row>
    <row r="38" spans="1:10" ht="22" customHeight="1">
      <c r="A38" s="1564"/>
      <c r="B38" s="1570" t="s">
        <v>1188</v>
      </c>
      <c r="C38" s="1571"/>
      <c r="D38" s="1582">
        <f>'⑫出張業務日程表、緊急連絡先（1人目）'!D38</f>
        <v>0</v>
      </c>
      <c r="E38" s="1583"/>
      <c r="F38" s="1583"/>
      <c r="G38" s="1583"/>
      <c r="H38" s="1583"/>
      <c r="I38" s="1583"/>
      <c r="J38" s="1584"/>
    </row>
    <row r="39" spans="1:10" ht="22" customHeight="1">
      <c r="A39" s="1585" t="s">
        <v>1021</v>
      </c>
      <c r="B39" s="956" t="s">
        <v>792</v>
      </c>
      <c r="C39" s="1397"/>
      <c r="D39" s="1582" t="str">
        <f>①海外研修実施希望申込書!F11</f>
        <v>株式会社AOTS</v>
      </c>
      <c r="E39" s="1583"/>
      <c r="F39" s="1583"/>
      <c r="G39" s="1583"/>
      <c r="H39" s="1583"/>
      <c r="I39" s="1583"/>
      <c r="J39" s="1584"/>
    </row>
    <row r="40" spans="1:10" ht="22" customHeight="1">
      <c r="A40" s="1585"/>
      <c r="B40" s="1570" t="s">
        <v>1187</v>
      </c>
      <c r="C40" s="1571"/>
      <c r="D40" s="1582" t="str">
        <f>①海外研修実施希望申込書!F22</f>
        <v>山田　二郎</v>
      </c>
      <c r="E40" s="1583"/>
      <c r="F40" s="1583"/>
      <c r="G40" s="1583"/>
      <c r="H40" s="1583"/>
      <c r="I40" s="1583"/>
      <c r="J40" s="1584"/>
    </row>
    <row r="41" spans="1:10" ht="22" customHeight="1">
      <c r="A41" s="1585"/>
      <c r="B41" s="1570" t="s">
        <v>1022</v>
      </c>
      <c r="C41" s="1571"/>
      <c r="D41" s="1582">
        <f>'⑫出張業務日程表、緊急連絡先（1人目）'!D41</f>
        <v>0</v>
      </c>
      <c r="E41" s="1583"/>
      <c r="F41" s="1583"/>
      <c r="G41" s="1583"/>
      <c r="H41" s="1583"/>
      <c r="I41" s="1583"/>
      <c r="J41" s="1584"/>
    </row>
    <row r="42" spans="1:10" ht="22" customHeight="1">
      <c r="A42" s="1585"/>
      <c r="B42" s="1570" t="s">
        <v>1023</v>
      </c>
      <c r="C42" s="1571"/>
      <c r="D42" s="1582" t="str">
        <f>①海外研修実施希望申込書!G24</f>
        <v>yamada@aots.co.jp</v>
      </c>
      <c r="E42" s="1583"/>
      <c r="F42" s="1583"/>
      <c r="G42" s="1583"/>
      <c r="H42" s="1583"/>
      <c r="I42" s="1583"/>
      <c r="J42" s="1584"/>
    </row>
    <row r="43" spans="1:10" ht="22" customHeight="1">
      <c r="A43" s="1581" t="s">
        <v>1020</v>
      </c>
      <c r="B43" s="1570" t="s">
        <v>1001</v>
      </c>
      <c r="C43" s="1571"/>
      <c r="D43" s="1582" t="str">
        <f>①海外研修実施希望申込書!D68</f>
        <v>Kaigai Kenshu Inc.</v>
      </c>
      <c r="E43" s="1583"/>
      <c r="F43" s="1583"/>
      <c r="G43" s="1583"/>
      <c r="H43" s="1583"/>
      <c r="I43" s="1583"/>
      <c r="J43" s="1584"/>
    </row>
    <row r="44" spans="1:10" ht="22" customHeight="1">
      <c r="A44" s="1581"/>
      <c r="B44" s="1570" t="s">
        <v>1187</v>
      </c>
      <c r="C44" s="1571"/>
      <c r="D44" s="1582">
        <f>'⑫出張業務日程表、緊急連絡先（1人目）'!D44</f>
        <v>0</v>
      </c>
      <c r="E44" s="1583"/>
      <c r="F44" s="1583"/>
      <c r="G44" s="1583"/>
      <c r="H44" s="1583"/>
      <c r="I44" s="1583"/>
      <c r="J44" s="1584"/>
    </row>
    <row r="45" spans="1:10" ht="22" customHeight="1">
      <c r="A45" s="1581"/>
      <c r="B45" s="1570" t="s">
        <v>1022</v>
      </c>
      <c r="C45" s="1571"/>
      <c r="D45" s="1582">
        <f>'⑫出張業務日程表、緊急連絡先（1人目）'!D45</f>
        <v>0</v>
      </c>
      <c r="E45" s="1583"/>
      <c r="F45" s="1583"/>
      <c r="G45" s="1583"/>
      <c r="H45" s="1583"/>
      <c r="I45" s="1583"/>
      <c r="J45" s="1584"/>
    </row>
    <row r="46" spans="1:10" ht="22" customHeight="1">
      <c r="A46" s="1581"/>
      <c r="B46" s="1570" t="s">
        <v>1023</v>
      </c>
      <c r="C46" s="1571"/>
      <c r="D46" s="1582">
        <f>'⑫出張業務日程表、緊急連絡先（1人目）'!D46</f>
        <v>0</v>
      </c>
      <c r="E46" s="1583"/>
      <c r="F46" s="1583"/>
      <c r="G46" s="1583"/>
      <c r="H46" s="1583"/>
      <c r="I46" s="1583"/>
      <c r="J46" s="1584"/>
    </row>
    <row r="47" spans="1:10" ht="18" customHeight="1"/>
  </sheetData>
  <mergeCells count="60">
    <mergeCell ref="A43:A46"/>
    <mergeCell ref="B43:C43"/>
    <mergeCell ref="D43:J43"/>
    <mergeCell ref="B44:C44"/>
    <mergeCell ref="D44:J44"/>
    <mergeCell ref="B45:C45"/>
    <mergeCell ref="D45:J45"/>
    <mergeCell ref="B46:C46"/>
    <mergeCell ref="D46:J46"/>
    <mergeCell ref="A28:A35"/>
    <mergeCell ref="B28:C28"/>
    <mergeCell ref="D28:J28"/>
    <mergeCell ref="B30:C30"/>
    <mergeCell ref="D30:J30"/>
    <mergeCell ref="B31:C31"/>
    <mergeCell ref="D31:J31"/>
    <mergeCell ref="B33:C33"/>
    <mergeCell ref="D33:J33"/>
    <mergeCell ref="B32:C32"/>
    <mergeCell ref="B35:C35"/>
    <mergeCell ref="B34:C34"/>
    <mergeCell ref="D34:J34"/>
    <mergeCell ref="B29:C29"/>
    <mergeCell ref="D29:J29"/>
    <mergeCell ref="D35:J35"/>
    <mergeCell ref="B36:C36"/>
    <mergeCell ref="D36:J36"/>
    <mergeCell ref="B37:C37"/>
    <mergeCell ref="B38:C38"/>
    <mergeCell ref="D38:J38"/>
    <mergeCell ref="A39:A42"/>
    <mergeCell ref="B39:C39"/>
    <mergeCell ref="D39:J39"/>
    <mergeCell ref="B40:C40"/>
    <mergeCell ref="D40:J40"/>
    <mergeCell ref="B41:C41"/>
    <mergeCell ref="D41:J41"/>
    <mergeCell ref="B42:C42"/>
    <mergeCell ref="D42:J42"/>
    <mergeCell ref="D20:J20"/>
    <mergeCell ref="D21:J21"/>
    <mergeCell ref="D23:J23"/>
    <mergeCell ref="D24:J24"/>
    <mergeCell ref="A26:J26"/>
    <mergeCell ref="D10:J10"/>
    <mergeCell ref="A36:A38"/>
    <mergeCell ref="A2:J2"/>
    <mergeCell ref="G5:J5"/>
    <mergeCell ref="B9:C9"/>
    <mergeCell ref="D9:J9"/>
    <mergeCell ref="D22:J22"/>
    <mergeCell ref="D11:J11"/>
    <mergeCell ref="D12:J12"/>
    <mergeCell ref="D13:J13"/>
    <mergeCell ref="D14:J14"/>
    <mergeCell ref="D15:J15"/>
    <mergeCell ref="D16:J16"/>
    <mergeCell ref="D17:J17"/>
    <mergeCell ref="D18:J18"/>
    <mergeCell ref="D19:J19"/>
  </mergeCells>
  <phoneticPr fontId="1"/>
  <dataValidations count="1">
    <dataValidation type="list" allowBlank="1" showInputMessage="1" showErrorMessage="1" sqref="D29:J29" xr:uid="{7845423F-DDF2-42E0-A708-FA87F0A04FEA}">
      <formula1>$Q$2:$Q$4</formula1>
    </dataValidation>
  </dataValidations>
  <printOptions horizontalCentered="1"/>
  <pageMargins left="0.31496062992125984" right="0.31496062992125984" top="0.74803149606299213" bottom="0.55118110236220474" header="0.31496062992125984" footer="0.31496062992125984"/>
  <pageSetup paperSize="9" scale="94" orientation="portrait" blackAndWhite="1"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D7C7A-CB9B-4EF8-B209-464C6CF1A5ED}">
  <sheetPr codeName="Sheet26">
    <tabColor theme="4" tint="0.59999389629810485"/>
  </sheetPr>
  <dimension ref="A1:Q47"/>
  <sheetViews>
    <sheetView showGridLines="0" showZeros="0" view="pageBreakPreview" zoomScaleNormal="100" zoomScaleSheetLayoutView="100" workbookViewId="0"/>
  </sheetViews>
  <sheetFormatPr defaultColWidth="9" defaultRowHeight="17.25" customHeight="1"/>
  <cols>
    <col min="1" max="1" width="3.90625" style="171" customWidth="1"/>
    <col min="2" max="2" width="14.90625" style="171" customWidth="1"/>
    <col min="3" max="3" width="5.36328125" style="171" bestFit="1" customWidth="1"/>
    <col min="4" max="4" width="14.6328125" style="171" customWidth="1"/>
    <col min="5" max="5" width="3.36328125" style="171" bestFit="1" customWidth="1"/>
    <col min="6" max="6" width="14.6328125" style="171" customWidth="1"/>
    <col min="7" max="7" width="3.36328125" style="171" customWidth="1"/>
    <col min="8" max="8" width="3.453125" style="171" customWidth="1"/>
    <col min="9" max="9" width="3.36328125" style="171" customWidth="1"/>
    <col min="10" max="10" width="20.26953125" style="171" customWidth="1"/>
    <col min="11" max="16384" width="9" style="171"/>
  </cols>
  <sheetData>
    <row r="1" spans="1:17" ht="17.25" customHeight="1">
      <c r="B1" s="448"/>
    </row>
    <row r="2" spans="1:17" ht="17.25" customHeight="1">
      <c r="A2" s="1519" t="s">
        <v>1195</v>
      </c>
      <c r="B2" s="1519"/>
      <c r="C2" s="1519"/>
      <c r="D2" s="1519"/>
      <c r="E2" s="1519"/>
      <c r="F2" s="1519"/>
      <c r="G2" s="1519"/>
      <c r="H2" s="1519"/>
      <c r="I2" s="1519"/>
      <c r="J2" s="1519"/>
      <c r="Q2" s="536" t="s">
        <v>1175</v>
      </c>
    </row>
    <row r="3" spans="1:17" ht="17.25" customHeight="1">
      <c r="B3" s="669"/>
      <c r="C3" s="756"/>
      <c r="D3" s="756"/>
      <c r="E3" s="756"/>
      <c r="F3" s="756"/>
      <c r="G3" s="756"/>
      <c r="H3" s="756"/>
      <c r="I3" s="669"/>
      <c r="J3" s="669"/>
      <c r="Q3" s="536" t="s">
        <v>1176</v>
      </c>
    </row>
    <row r="4" spans="1:17" ht="17.25" customHeight="1">
      <c r="Q4" s="536" t="s">
        <v>1174</v>
      </c>
    </row>
    <row r="5" spans="1:17" ht="21.75" customHeight="1">
      <c r="F5" s="461" t="s">
        <v>347</v>
      </c>
      <c r="G5" s="1327"/>
      <c r="H5" s="1567"/>
      <c r="I5" s="1567"/>
      <c r="J5" s="1567"/>
    </row>
    <row r="6" spans="1:17" ht="21.75" hidden="1" customHeight="1">
      <c r="F6" s="449" t="s">
        <v>348</v>
      </c>
      <c r="G6" s="449"/>
      <c r="H6" s="449"/>
      <c r="I6" s="449"/>
      <c r="J6" s="451" t="s">
        <v>357</v>
      </c>
    </row>
    <row r="8" spans="1:17" ht="17.25" customHeight="1">
      <c r="B8" s="389"/>
    </row>
    <row r="9" spans="1:17" ht="23.25" customHeight="1">
      <c r="A9" s="453"/>
      <c r="B9" s="1568" t="s">
        <v>90</v>
      </c>
      <c r="C9" s="1568"/>
      <c r="D9" s="1568" t="s">
        <v>352</v>
      </c>
      <c r="E9" s="1568"/>
      <c r="F9" s="1568"/>
      <c r="G9" s="1568"/>
      <c r="H9" s="1568"/>
      <c r="I9" s="1568"/>
      <c r="J9" s="1568"/>
    </row>
    <row r="10" spans="1:17" ht="23.25" customHeight="1">
      <c r="A10" s="453">
        <v>1</v>
      </c>
      <c r="B10" s="645"/>
      <c r="C10" s="534">
        <f t="shared" ref="C10:C24" si="0">B10</f>
        <v>0</v>
      </c>
      <c r="D10" s="1565" t="s">
        <v>1006</v>
      </c>
      <c r="E10" s="1566"/>
      <c r="F10" s="1566"/>
      <c r="G10" s="1566"/>
      <c r="H10" s="1566"/>
      <c r="I10" s="1566"/>
      <c r="J10" s="1557"/>
    </row>
    <row r="11" spans="1:17" ht="23.25" customHeight="1">
      <c r="A11" s="453">
        <v>2</v>
      </c>
      <c r="B11" s="460">
        <f>B10+1</f>
        <v>1</v>
      </c>
      <c r="C11" s="455">
        <f t="shared" si="0"/>
        <v>1</v>
      </c>
      <c r="D11" s="1558" t="s">
        <v>1007</v>
      </c>
      <c r="E11" s="1558"/>
      <c r="F11" s="1558"/>
      <c r="G11" s="1558"/>
      <c r="H11" s="1558"/>
      <c r="I11" s="1558"/>
      <c r="J11" s="1558"/>
    </row>
    <row r="12" spans="1:17" ht="23.25" customHeight="1">
      <c r="A12" s="453">
        <v>3</v>
      </c>
      <c r="B12" s="460">
        <f t="shared" ref="B12:B24" si="1">B11+1</f>
        <v>2</v>
      </c>
      <c r="C12" s="455">
        <f t="shared" si="0"/>
        <v>2</v>
      </c>
      <c r="D12" s="1558" t="s">
        <v>1008</v>
      </c>
      <c r="E12" s="1558"/>
      <c r="F12" s="1558"/>
      <c r="G12" s="1558"/>
      <c r="H12" s="1558"/>
      <c r="I12" s="1558"/>
      <c r="J12" s="1558"/>
    </row>
    <row r="13" spans="1:17" ht="23.25" customHeight="1">
      <c r="A13" s="453">
        <v>4</v>
      </c>
      <c r="B13" s="460">
        <f t="shared" si="1"/>
        <v>3</v>
      </c>
      <c r="C13" s="455">
        <f t="shared" si="0"/>
        <v>3</v>
      </c>
      <c r="D13" s="1558" t="s">
        <v>1009</v>
      </c>
      <c r="E13" s="1558"/>
      <c r="F13" s="1558"/>
      <c r="G13" s="1558"/>
      <c r="H13" s="1558"/>
      <c r="I13" s="1558"/>
      <c r="J13" s="1558"/>
    </row>
    <row r="14" spans="1:17" ht="23.25" customHeight="1">
      <c r="A14" s="453">
        <v>5</v>
      </c>
      <c r="B14" s="460">
        <f t="shared" si="1"/>
        <v>4</v>
      </c>
      <c r="C14" s="455">
        <f t="shared" si="0"/>
        <v>4</v>
      </c>
      <c r="D14" s="1558" t="s">
        <v>1010</v>
      </c>
      <c r="E14" s="1558"/>
      <c r="F14" s="1558"/>
      <c r="G14" s="1558"/>
      <c r="H14" s="1558"/>
      <c r="I14" s="1558"/>
      <c r="J14" s="1558"/>
    </row>
    <row r="15" spans="1:17" ht="23.25" customHeight="1">
      <c r="A15" s="453">
        <v>6</v>
      </c>
      <c r="B15" s="460">
        <f t="shared" si="1"/>
        <v>5</v>
      </c>
      <c r="C15" s="455">
        <f t="shared" si="0"/>
        <v>5</v>
      </c>
      <c r="D15" s="1558" t="s">
        <v>1010</v>
      </c>
      <c r="E15" s="1558"/>
      <c r="F15" s="1558"/>
      <c r="G15" s="1558"/>
      <c r="H15" s="1558"/>
      <c r="I15" s="1558"/>
      <c r="J15" s="1558"/>
    </row>
    <row r="16" spans="1:17" ht="23.25" customHeight="1">
      <c r="A16" s="453">
        <v>7</v>
      </c>
      <c r="B16" s="460">
        <f t="shared" si="1"/>
        <v>6</v>
      </c>
      <c r="C16" s="455">
        <f t="shared" si="0"/>
        <v>6</v>
      </c>
      <c r="D16" s="1558" t="s">
        <v>1011</v>
      </c>
      <c r="E16" s="1558"/>
      <c r="F16" s="1558"/>
      <c r="G16" s="1558"/>
      <c r="H16" s="1558"/>
      <c r="I16" s="1558"/>
      <c r="J16" s="1558"/>
    </row>
    <row r="17" spans="1:10" ht="23.25" customHeight="1">
      <c r="A17" s="453">
        <v>8</v>
      </c>
      <c r="B17" s="460">
        <f t="shared" si="1"/>
        <v>7</v>
      </c>
      <c r="C17" s="455">
        <f t="shared" si="0"/>
        <v>7</v>
      </c>
      <c r="D17" s="1558" t="s">
        <v>1012</v>
      </c>
      <c r="E17" s="1558"/>
      <c r="F17" s="1558"/>
      <c r="G17" s="1558"/>
      <c r="H17" s="1558"/>
      <c r="I17" s="1558"/>
      <c r="J17" s="1558"/>
    </row>
    <row r="18" spans="1:10" ht="23.25" customHeight="1">
      <c r="A18" s="453">
        <v>9</v>
      </c>
      <c r="B18" s="460">
        <f t="shared" si="1"/>
        <v>8</v>
      </c>
      <c r="C18" s="455">
        <f t="shared" si="0"/>
        <v>8</v>
      </c>
      <c r="D18" s="1558" t="s">
        <v>1013</v>
      </c>
      <c r="E18" s="1558"/>
      <c r="F18" s="1558"/>
      <c r="G18" s="1558"/>
      <c r="H18" s="1558"/>
      <c r="I18" s="1558"/>
      <c r="J18" s="1558"/>
    </row>
    <row r="19" spans="1:10" ht="23.15" customHeight="1">
      <c r="A19" s="453">
        <v>10</v>
      </c>
      <c r="B19" s="460">
        <f t="shared" si="1"/>
        <v>9</v>
      </c>
      <c r="C19" s="455">
        <f t="shared" si="0"/>
        <v>9</v>
      </c>
      <c r="D19" s="1558" t="s">
        <v>1014</v>
      </c>
      <c r="E19" s="1558"/>
      <c r="F19" s="1558"/>
      <c r="G19" s="1558"/>
      <c r="H19" s="1558"/>
      <c r="I19" s="1558"/>
      <c r="J19" s="1558"/>
    </row>
    <row r="20" spans="1:10" ht="23.25" hidden="1" customHeight="1">
      <c r="A20" s="453">
        <v>11</v>
      </c>
      <c r="B20" s="460">
        <f t="shared" si="1"/>
        <v>10</v>
      </c>
      <c r="C20" s="455">
        <f t="shared" si="0"/>
        <v>10</v>
      </c>
      <c r="D20" s="1569"/>
      <c r="E20" s="1569"/>
      <c r="F20" s="1569"/>
      <c r="G20" s="1569"/>
      <c r="H20" s="1569"/>
      <c r="I20" s="1569"/>
      <c r="J20" s="1569"/>
    </row>
    <row r="21" spans="1:10" ht="23.25" hidden="1" customHeight="1">
      <c r="A21" s="453">
        <v>12</v>
      </c>
      <c r="B21" s="460">
        <f t="shared" si="1"/>
        <v>11</v>
      </c>
      <c r="C21" s="455">
        <f t="shared" si="0"/>
        <v>11</v>
      </c>
      <c r="D21" s="1569"/>
      <c r="E21" s="1569"/>
      <c r="F21" s="1569"/>
      <c r="G21" s="1569"/>
      <c r="H21" s="1569"/>
      <c r="I21" s="1569"/>
      <c r="J21" s="1569"/>
    </row>
    <row r="22" spans="1:10" ht="23.25" hidden="1" customHeight="1">
      <c r="A22" s="453">
        <v>13</v>
      </c>
      <c r="B22" s="460">
        <f t="shared" si="1"/>
        <v>12</v>
      </c>
      <c r="C22" s="455">
        <f t="shared" si="0"/>
        <v>12</v>
      </c>
      <c r="D22" s="1569"/>
      <c r="E22" s="1569"/>
      <c r="F22" s="1569"/>
      <c r="G22" s="1569"/>
      <c r="H22" s="1569"/>
      <c r="I22" s="1569"/>
      <c r="J22" s="1569"/>
    </row>
    <row r="23" spans="1:10" ht="23.25" hidden="1" customHeight="1">
      <c r="A23" s="453">
        <v>14</v>
      </c>
      <c r="B23" s="460">
        <f t="shared" si="1"/>
        <v>13</v>
      </c>
      <c r="C23" s="455">
        <f t="shared" si="0"/>
        <v>13</v>
      </c>
      <c r="D23" s="1569"/>
      <c r="E23" s="1569"/>
      <c r="F23" s="1569"/>
      <c r="G23" s="1569"/>
      <c r="H23" s="1569"/>
      <c r="I23" s="1569"/>
      <c r="J23" s="1569"/>
    </row>
    <row r="24" spans="1:10" ht="23.25" hidden="1" customHeight="1">
      <c r="A24" s="453">
        <v>15</v>
      </c>
      <c r="B24" s="460">
        <f t="shared" si="1"/>
        <v>14</v>
      </c>
      <c r="C24" s="455">
        <f t="shared" si="0"/>
        <v>14</v>
      </c>
      <c r="D24" s="1569"/>
      <c r="E24" s="1569"/>
      <c r="F24" s="1569"/>
      <c r="G24" s="1569"/>
      <c r="H24" s="1569"/>
      <c r="I24" s="1569"/>
      <c r="J24" s="1569"/>
    </row>
    <row r="25" spans="1:10" ht="23.25" customHeight="1">
      <c r="D25" s="456"/>
      <c r="J25" s="457"/>
    </row>
    <row r="26" spans="1:10" ht="23.25" customHeight="1">
      <c r="A26" s="1519" t="s">
        <v>1019</v>
      </c>
      <c r="B26" s="1519"/>
      <c r="C26" s="1519"/>
      <c r="D26" s="1519"/>
      <c r="E26" s="1519"/>
      <c r="F26" s="1519"/>
      <c r="G26" s="1519"/>
      <c r="H26" s="1519"/>
      <c r="I26" s="1519"/>
      <c r="J26" s="1519"/>
    </row>
    <row r="28" spans="1:10" ht="22" customHeight="1">
      <c r="A28" s="1585" t="s">
        <v>1003</v>
      </c>
      <c r="B28" s="957" t="s">
        <v>24</v>
      </c>
      <c r="C28" s="957"/>
      <c r="D28" s="1582">
        <f>G5</f>
        <v>0</v>
      </c>
      <c r="E28" s="1586"/>
      <c r="F28" s="1586"/>
      <c r="G28" s="1586"/>
      <c r="H28" s="1586"/>
      <c r="I28" s="1586"/>
      <c r="J28" s="1587"/>
    </row>
    <row r="29" spans="1:10" ht="22" customHeight="1">
      <c r="A29" s="1585"/>
      <c r="B29" s="956" t="s">
        <v>1177</v>
      </c>
      <c r="C29" s="1397"/>
      <c r="D29" s="1573"/>
      <c r="E29" s="1574"/>
      <c r="F29" s="1574"/>
      <c r="G29" s="1574"/>
      <c r="H29" s="1574"/>
      <c r="I29" s="1574"/>
      <c r="J29" s="1575"/>
    </row>
    <row r="30" spans="1:10" ht="22" customHeight="1">
      <c r="A30" s="1585"/>
      <c r="B30" s="1579" t="s">
        <v>1002</v>
      </c>
      <c r="C30" s="1579"/>
      <c r="D30" s="1576"/>
      <c r="E30" s="1577"/>
      <c r="F30" s="1577"/>
      <c r="G30" s="1577"/>
      <c r="H30" s="1577"/>
      <c r="I30" s="1577"/>
      <c r="J30" s="1578"/>
    </row>
    <row r="31" spans="1:10" ht="22" customHeight="1">
      <c r="A31" s="1585"/>
      <c r="B31" s="1570" t="s">
        <v>1160</v>
      </c>
      <c r="C31" s="1571"/>
      <c r="D31" s="1576"/>
      <c r="E31" s="1577"/>
      <c r="F31" s="1577"/>
      <c r="G31" s="1577"/>
      <c r="H31" s="1577"/>
      <c r="I31" s="1577"/>
      <c r="J31" s="1578"/>
    </row>
    <row r="32" spans="1:10" ht="22" customHeight="1">
      <c r="A32" s="1585"/>
      <c r="B32" s="1570" t="s">
        <v>1170</v>
      </c>
      <c r="C32" s="1571"/>
      <c r="D32" s="737" t="s">
        <v>1173</v>
      </c>
      <c r="E32" s="735" t="s">
        <v>1171</v>
      </c>
      <c r="F32" s="738" t="s">
        <v>1173</v>
      </c>
      <c r="G32" s="735"/>
      <c r="H32" s="735"/>
      <c r="I32" s="735"/>
      <c r="J32" s="736"/>
    </row>
    <row r="33" spans="1:10" ht="22" customHeight="1">
      <c r="A33" s="1585"/>
      <c r="B33" s="1570" t="s">
        <v>1189</v>
      </c>
      <c r="C33" s="1571"/>
      <c r="D33" s="1576"/>
      <c r="E33" s="1577"/>
      <c r="F33" s="1577"/>
      <c r="G33" s="1577"/>
      <c r="H33" s="1577"/>
      <c r="I33" s="1577"/>
      <c r="J33" s="1578"/>
    </row>
    <row r="34" spans="1:10" ht="22" customHeight="1">
      <c r="A34" s="1585"/>
      <c r="B34" s="1570" t="s">
        <v>1000</v>
      </c>
      <c r="C34" s="1571"/>
      <c r="D34" s="1576"/>
      <c r="E34" s="1577"/>
      <c r="F34" s="1577"/>
      <c r="G34" s="1577"/>
      <c r="H34" s="1577"/>
      <c r="I34" s="1577"/>
      <c r="J34" s="1578"/>
    </row>
    <row r="35" spans="1:10" ht="22" customHeight="1">
      <c r="A35" s="1585"/>
      <c r="B35" s="1570" t="s">
        <v>1207</v>
      </c>
      <c r="C35" s="1571"/>
      <c r="D35" s="1576"/>
      <c r="E35" s="1577"/>
      <c r="F35" s="1577"/>
      <c r="G35" s="1577"/>
      <c r="H35" s="1577"/>
      <c r="I35" s="1577"/>
      <c r="J35" s="1578"/>
    </row>
    <row r="36" spans="1:10" ht="22" customHeight="1">
      <c r="A36" s="1562" t="s">
        <v>1005</v>
      </c>
      <c r="B36" s="1570" t="s">
        <v>1004</v>
      </c>
      <c r="C36" s="1571"/>
      <c r="D36" s="1572" t="str">
        <f>①海外研修実施希望申込書!E27</f>
        <v>インドネシア・ジャカルタ</v>
      </c>
      <c r="E36" s="1572"/>
      <c r="F36" s="1572"/>
      <c r="G36" s="1572"/>
      <c r="H36" s="1572"/>
      <c r="I36" s="1572"/>
      <c r="J36" s="1572"/>
    </row>
    <row r="37" spans="1:10" ht="22" customHeight="1">
      <c r="A37" s="1563"/>
      <c r="B37" s="1570" t="s">
        <v>1172</v>
      </c>
      <c r="C37" s="1571"/>
      <c r="D37" s="741">
        <f>⑤海外研修実施計画の概要!B13</f>
        <v>46204</v>
      </c>
      <c r="E37" s="447" t="s">
        <v>190</v>
      </c>
      <c r="F37" s="740">
        <f>⑤海外研修実施計画の概要!G13</f>
        <v>46208</v>
      </c>
      <c r="G37" s="462"/>
      <c r="H37" s="517"/>
      <c r="I37" s="462"/>
      <c r="J37" s="508"/>
    </row>
    <row r="38" spans="1:10" ht="22" customHeight="1">
      <c r="A38" s="1564"/>
      <c r="B38" s="1570" t="s">
        <v>1188</v>
      </c>
      <c r="C38" s="1571"/>
      <c r="D38" s="1582">
        <f>'⑫出張業務日程表、緊急連絡先（1人目）'!D38</f>
        <v>0</v>
      </c>
      <c r="E38" s="1583"/>
      <c r="F38" s="1583"/>
      <c r="G38" s="1583"/>
      <c r="H38" s="1583"/>
      <c r="I38" s="1583"/>
      <c r="J38" s="1584"/>
    </row>
    <row r="39" spans="1:10" ht="22" customHeight="1">
      <c r="A39" s="1585" t="s">
        <v>1021</v>
      </c>
      <c r="B39" s="956" t="s">
        <v>792</v>
      </c>
      <c r="C39" s="1397"/>
      <c r="D39" s="1582" t="str">
        <f>①海外研修実施希望申込書!F11</f>
        <v>株式会社AOTS</v>
      </c>
      <c r="E39" s="1583"/>
      <c r="F39" s="1583"/>
      <c r="G39" s="1583"/>
      <c r="H39" s="1583"/>
      <c r="I39" s="1583"/>
      <c r="J39" s="1584"/>
    </row>
    <row r="40" spans="1:10" ht="22" customHeight="1">
      <c r="A40" s="1585"/>
      <c r="B40" s="1570" t="s">
        <v>1187</v>
      </c>
      <c r="C40" s="1571"/>
      <c r="D40" s="1582" t="str">
        <f>①海外研修実施希望申込書!F22</f>
        <v>山田　二郎</v>
      </c>
      <c r="E40" s="1583"/>
      <c r="F40" s="1583"/>
      <c r="G40" s="1583"/>
      <c r="H40" s="1583"/>
      <c r="I40" s="1583"/>
      <c r="J40" s="1584"/>
    </row>
    <row r="41" spans="1:10" ht="22" customHeight="1">
      <c r="A41" s="1585"/>
      <c r="B41" s="1570" t="s">
        <v>1022</v>
      </c>
      <c r="C41" s="1571"/>
      <c r="D41" s="1582">
        <f>'⑫出張業務日程表、緊急連絡先（1人目）'!D41</f>
        <v>0</v>
      </c>
      <c r="E41" s="1583"/>
      <c r="F41" s="1583"/>
      <c r="G41" s="1583"/>
      <c r="H41" s="1583"/>
      <c r="I41" s="1583"/>
      <c r="J41" s="1584"/>
    </row>
    <row r="42" spans="1:10" ht="22" customHeight="1">
      <c r="A42" s="1585"/>
      <c r="B42" s="1570" t="s">
        <v>1023</v>
      </c>
      <c r="C42" s="1571"/>
      <c r="D42" s="1582" t="str">
        <f>①海外研修実施希望申込書!G24</f>
        <v>yamada@aots.co.jp</v>
      </c>
      <c r="E42" s="1583"/>
      <c r="F42" s="1583"/>
      <c r="G42" s="1583"/>
      <c r="H42" s="1583"/>
      <c r="I42" s="1583"/>
      <c r="J42" s="1584"/>
    </row>
    <row r="43" spans="1:10" ht="22" customHeight="1">
      <c r="A43" s="1581" t="s">
        <v>1020</v>
      </c>
      <c r="B43" s="1570" t="s">
        <v>1001</v>
      </c>
      <c r="C43" s="1571"/>
      <c r="D43" s="1582" t="str">
        <f>①海外研修実施希望申込書!D68</f>
        <v>Kaigai Kenshu Inc.</v>
      </c>
      <c r="E43" s="1583"/>
      <c r="F43" s="1583"/>
      <c r="G43" s="1583"/>
      <c r="H43" s="1583"/>
      <c r="I43" s="1583"/>
      <c r="J43" s="1584"/>
    </row>
    <row r="44" spans="1:10" ht="22" customHeight="1">
      <c r="A44" s="1581"/>
      <c r="B44" s="1570" t="s">
        <v>1187</v>
      </c>
      <c r="C44" s="1571"/>
      <c r="D44" s="1582">
        <f>'⑫出張業務日程表、緊急連絡先（1人目）'!D44</f>
        <v>0</v>
      </c>
      <c r="E44" s="1583"/>
      <c r="F44" s="1583"/>
      <c r="G44" s="1583"/>
      <c r="H44" s="1583"/>
      <c r="I44" s="1583"/>
      <c r="J44" s="1584"/>
    </row>
    <row r="45" spans="1:10" ht="22" customHeight="1">
      <c r="A45" s="1581"/>
      <c r="B45" s="1570" t="s">
        <v>1022</v>
      </c>
      <c r="C45" s="1571"/>
      <c r="D45" s="1582">
        <f>'⑫出張業務日程表、緊急連絡先（1人目）'!D45</f>
        <v>0</v>
      </c>
      <c r="E45" s="1583"/>
      <c r="F45" s="1583"/>
      <c r="G45" s="1583"/>
      <c r="H45" s="1583"/>
      <c r="I45" s="1583"/>
      <c r="J45" s="1584"/>
    </row>
    <row r="46" spans="1:10" ht="22" customHeight="1">
      <c r="A46" s="1581"/>
      <c r="B46" s="1570" t="s">
        <v>1023</v>
      </c>
      <c r="C46" s="1571"/>
      <c r="D46" s="1582">
        <f>'⑫出張業務日程表、緊急連絡先（1人目）'!D46</f>
        <v>0</v>
      </c>
      <c r="E46" s="1583"/>
      <c r="F46" s="1583"/>
      <c r="G46" s="1583"/>
      <c r="H46" s="1583"/>
      <c r="I46" s="1583"/>
      <c r="J46" s="1584"/>
    </row>
    <row r="47" spans="1:10" ht="18" customHeight="1"/>
  </sheetData>
  <mergeCells count="60">
    <mergeCell ref="A43:A46"/>
    <mergeCell ref="B43:C43"/>
    <mergeCell ref="D43:J43"/>
    <mergeCell ref="B44:C44"/>
    <mergeCell ref="D44:J44"/>
    <mergeCell ref="B45:C45"/>
    <mergeCell ref="D45:J45"/>
    <mergeCell ref="B46:C46"/>
    <mergeCell ref="D46:J46"/>
    <mergeCell ref="A28:A35"/>
    <mergeCell ref="B28:C28"/>
    <mergeCell ref="D28:J28"/>
    <mergeCell ref="B30:C30"/>
    <mergeCell ref="D30:J30"/>
    <mergeCell ref="B31:C31"/>
    <mergeCell ref="D31:J31"/>
    <mergeCell ref="B32:C32"/>
    <mergeCell ref="B33:C33"/>
    <mergeCell ref="D33:J33"/>
    <mergeCell ref="B29:C29"/>
    <mergeCell ref="D29:J29"/>
    <mergeCell ref="B35:C35"/>
    <mergeCell ref="D35:J35"/>
    <mergeCell ref="B34:C34"/>
    <mergeCell ref="D34:J34"/>
    <mergeCell ref="B36:C36"/>
    <mergeCell ref="D36:J36"/>
    <mergeCell ref="B37:C37"/>
    <mergeCell ref="B38:C38"/>
    <mergeCell ref="D38:J38"/>
    <mergeCell ref="A39:A42"/>
    <mergeCell ref="B39:C39"/>
    <mergeCell ref="D39:J39"/>
    <mergeCell ref="B40:C40"/>
    <mergeCell ref="D40:J40"/>
    <mergeCell ref="B41:C41"/>
    <mergeCell ref="D41:J41"/>
    <mergeCell ref="B42:C42"/>
    <mergeCell ref="D42:J42"/>
    <mergeCell ref="D20:J20"/>
    <mergeCell ref="D21:J21"/>
    <mergeCell ref="D23:J23"/>
    <mergeCell ref="D24:J24"/>
    <mergeCell ref="A26:J26"/>
    <mergeCell ref="D10:J10"/>
    <mergeCell ref="A36:A38"/>
    <mergeCell ref="A2:J2"/>
    <mergeCell ref="G5:J5"/>
    <mergeCell ref="B9:C9"/>
    <mergeCell ref="D9:J9"/>
    <mergeCell ref="D22:J22"/>
    <mergeCell ref="D11:J11"/>
    <mergeCell ref="D12:J12"/>
    <mergeCell ref="D13:J13"/>
    <mergeCell ref="D14:J14"/>
    <mergeCell ref="D15:J15"/>
    <mergeCell ref="D16:J16"/>
    <mergeCell ref="D17:J17"/>
    <mergeCell ref="D18:J18"/>
    <mergeCell ref="D19:J19"/>
  </mergeCells>
  <phoneticPr fontId="1"/>
  <dataValidations count="1">
    <dataValidation type="list" allowBlank="1" showInputMessage="1" showErrorMessage="1" sqref="D29:J29" xr:uid="{0CC8EF66-CC7F-41EA-B532-309AF7D66044}">
      <formula1>$Q$2:$Q$4</formula1>
    </dataValidation>
  </dataValidations>
  <printOptions horizontalCentered="1"/>
  <pageMargins left="0.31496062992125984" right="0.31496062992125984" top="0.74803149606299213" bottom="0.55118110236220474" header="0.31496062992125984" footer="0.31496062992125984"/>
  <pageSetup paperSize="9" scale="94" orientation="portrait" blackAndWhite="1"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6737B-D92D-4D25-984D-7622300B8542}">
  <sheetPr codeName="Sheet27">
    <tabColor theme="4" tint="0.59999389629810485"/>
  </sheetPr>
  <dimension ref="A1:Q47"/>
  <sheetViews>
    <sheetView showGridLines="0" showZeros="0" view="pageBreakPreview" zoomScaleNormal="100" zoomScaleSheetLayoutView="100" workbookViewId="0"/>
  </sheetViews>
  <sheetFormatPr defaultColWidth="9" defaultRowHeight="17.25" customHeight="1"/>
  <cols>
    <col min="1" max="1" width="3.90625" style="171" customWidth="1"/>
    <col min="2" max="2" width="14.90625" style="171" customWidth="1"/>
    <col min="3" max="3" width="5.36328125" style="171" bestFit="1" customWidth="1"/>
    <col min="4" max="4" width="14.6328125" style="171" customWidth="1"/>
    <col min="5" max="5" width="3.36328125" style="171" bestFit="1" customWidth="1"/>
    <col min="6" max="6" width="14.6328125" style="171" customWidth="1"/>
    <col min="7" max="7" width="3.36328125" style="171" customWidth="1"/>
    <col min="8" max="8" width="3.453125" style="171" customWidth="1"/>
    <col min="9" max="9" width="3.36328125" style="171" customWidth="1"/>
    <col min="10" max="10" width="20.26953125" style="171" customWidth="1"/>
    <col min="11" max="16384" width="9" style="171"/>
  </cols>
  <sheetData>
    <row r="1" spans="1:17" ht="17.25" customHeight="1">
      <c r="B1" s="448"/>
    </row>
    <row r="2" spans="1:17" ht="17.25" customHeight="1">
      <c r="A2" s="1519" t="s">
        <v>1196</v>
      </c>
      <c r="B2" s="1519"/>
      <c r="C2" s="1519"/>
      <c r="D2" s="1519"/>
      <c r="E2" s="1519"/>
      <c r="F2" s="1519"/>
      <c r="G2" s="1519"/>
      <c r="H2" s="1519"/>
      <c r="I2" s="1519"/>
      <c r="J2" s="1519"/>
      <c r="Q2" s="536" t="s">
        <v>1175</v>
      </c>
    </row>
    <row r="3" spans="1:17" ht="17.25" customHeight="1">
      <c r="B3" s="669"/>
      <c r="C3" s="756"/>
      <c r="D3" s="756"/>
      <c r="E3" s="756"/>
      <c r="F3" s="756"/>
      <c r="G3" s="756"/>
      <c r="H3" s="756"/>
      <c r="I3" s="669"/>
      <c r="J3" s="669"/>
      <c r="Q3" s="536" t="s">
        <v>1176</v>
      </c>
    </row>
    <row r="4" spans="1:17" ht="17.25" customHeight="1">
      <c r="Q4" s="536" t="s">
        <v>1174</v>
      </c>
    </row>
    <row r="5" spans="1:17" ht="21.75" customHeight="1">
      <c r="F5" s="461" t="s">
        <v>347</v>
      </c>
      <c r="G5" s="1327"/>
      <c r="H5" s="1567"/>
      <c r="I5" s="1567"/>
      <c r="J5" s="1567"/>
    </row>
    <row r="6" spans="1:17" ht="21.75" hidden="1" customHeight="1">
      <c r="F6" s="449" t="s">
        <v>348</v>
      </c>
      <c r="G6" s="449"/>
      <c r="H6" s="449"/>
      <c r="I6" s="449"/>
      <c r="J6" s="451" t="s">
        <v>357</v>
      </c>
    </row>
    <row r="8" spans="1:17" ht="17.25" customHeight="1">
      <c r="B8" s="389"/>
    </row>
    <row r="9" spans="1:17" ht="23.25" customHeight="1">
      <c r="A9" s="453"/>
      <c r="B9" s="1568" t="s">
        <v>90</v>
      </c>
      <c r="C9" s="1568"/>
      <c r="D9" s="1568" t="s">
        <v>352</v>
      </c>
      <c r="E9" s="1568"/>
      <c r="F9" s="1568"/>
      <c r="G9" s="1568"/>
      <c r="H9" s="1568"/>
      <c r="I9" s="1568"/>
      <c r="J9" s="1568"/>
    </row>
    <row r="10" spans="1:17" ht="23.25" customHeight="1">
      <c r="A10" s="453">
        <v>1</v>
      </c>
      <c r="B10" s="645"/>
      <c r="C10" s="534">
        <f t="shared" ref="C10:C24" si="0">B10</f>
        <v>0</v>
      </c>
      <c r="D10" s="1565" t="s">
        <v>1006</v>
      </c>
      <c r="E10" s="1566"/>
      <c r="F10" s="1566"/>
      <c r="G10" s="1566"/>
      <c r="H10" s="1566"/>
      <c r="I10" s="1566"/>
      <c r="J10" s="1557"/>
    </row>
    <row r="11" spans="1:17" ht="23.25" customHeight="1">
      <c r="A11" s="453">
        <v>2</v>
      </c>
      <c r="B11" s="460">
        <f>B10+1</f>
        <v>1</v>
      </c>
      <c r="C11" s="455">
        <f t="shared" si="0"/>
        <v>1</v>
      </c>
      <c r="D11" s="1558" t="s">
        <v>1007</v>
      </c>
      <c r="E11" s="1558"/>
      <c r="F11" s="1558"/>
      <c r="G11" s="1558"/>
      <c r="H11" s="1558"/>
      <c r="I11" s="1558"/>
      <c r="J11" s="1558"/>
    </row>
    <row r="12" spans="1:17" ht="23.25" customHeight="1">
      <c r="A12" s="453">
        <v>3</v>
      </c>
      <c r="B12" s="460">
        <f t="shared" ref="B12:B24" si="1">B11+1</f>
        <v>2</v>
      </c>
      <c r="C12" s="455">
        <f t="shared" si="0"/>
        <v>2</v>
      </c>
      <c r="D12" s="1558" t="s">
        <v>1008</v>
      </c>
      <c r="E12" s="1558"/>
      <c r="F12" s="1558"/>
      <c r="G12" s="1558"/>
      <c r="H12" s="1558"/>
      <c r="I12" s="1558"/>
      <c r="J12" s="1558"/>
    </row>
    <row r="13" spans="1:17" ht="23.25" customHeight="1">
      <c r="A13" s="453">
        <v>4</v>
      </c>
      <c r="B13" s="460">
        <f t="shared" si="1"/>
        <v>3</v>
      </c>
      <c r="C13" s="455">
        <f t="shared" si="0"/>
        <v>3</v>
      </c>
      <c r="D13" s="1558" t="s">
        <v>1009</v>
      </c>
      <c r="E13" s="1558"/>
      <c r="F13" s="1558"/>
      <c r="G13" s="1558"/>
      <c r="H13" s="1558"/>
      <c r="I13" s="1558"/>
      <c r="J13" s="1558"/>
    </row>
    <row r="14" spans="1:17" ht="23.25" customHeight="1">
      <c r="A14" s="453">
        <v>5</v>
      </c>
      <c r="B14" s="460">
        <f t="shared" si="1"/>
        <v>4</v>
      </c>
      <c r="C14" s="455">
        <f t="shared" si="0"/>
        <v>4</v>
      </c>
      <c r="D14" s="1558" t="s">
        <v>1010</v>
      </c>
      <c r="E14" s="1558"/>
      <c r="F14" s="1558"/>
      <c r="G14" s="1558"/>
      <c r="H14" s="1558"/>
      <c r="I14" s="1558"/>
      <c r="J14" s="1558"/>
    </row>
    <row r="15" spans="1:17" ht="23.25" customHeight="1">
      <c r="A15" s="453">
        <v>6</v>
      </c>
      <c r="B15" s="460">
        <f t="shared" si="1"/>
        <v>5</v>
      </c>
      <c r="C15" s="455">
        <f t="shared" si="0"/>
        <v>5</v>
      </c>
      <c r="D15" s="1558" t="s">
        <v>1010</v>
      </c>
      <c r="E15" s="1558"/>
      <c r="F15" s="1558"/>
      <c r="G15" s="1558"/>
      <c r="H15" s="1558"/>
      <c r="I15" s="1558"/>
      <c r="J15" s="1558"/>
    </row>
    <row r="16" spans="1:17" ht="23.25" customHeight="1">
      <c r="A16" s="453">
        <v>7</v>
      </c>
      <c r="B16" s="460">
        <f t="shared" si="1"/>
        <v>6</v>
      </c>
      <c r="C16" s="455">
        <f t="shared" si="0"/>
        <v>6</v>
      </c>
      <c r="D16" s="1558" t="s">
        <v>1011</v>
      </c>
      <c r="E16" s="1558"/>
      <c r="F16" s="1558"/>
      <c r="G16" s="1558"/>
      <c r="H16" s="1558"/>
      <c r="I16" s="1558"/>
      <c r="J16" s="1558"/>
    </row>
    <row r="17" spans="1:10" ht="23.25" customHeight="1">
      <c r="A17" s="453">
        <v>8</v>
      </c>
      <c r="B17" s="460">
        <f t="shared" si="1"/>
        <v>7</v>
      </c>
      <c r="C17" s="455">
        <f t="shared" si="0"/>
        <v>7</v>
      </c>
      <c r="D17" s="1558" t="s">
        <v>1012</v>
      </c>
      <c r="E17" s="1558"/>
      <c r="F17" s="1558"/>
      <c r="G17" s="1558"/>
      <c r="H17" s="1558"/>
      <c r="I17" s="1558"/>
      <c r="J17" s="1558"/>
    </row>
    <row r="18" spans="1:10" ht="23.25" customHeight="1">
      <c r="A18" s="453">
        <v>9</v>
      </c>
      <c r="B18" s="460">
        <f t="shared" si="1"/>
        <v>8</v>
      </c>
      <c r="C18" s="455">
        <f t="shared" si="0"/>
        <v>8</v>
      </c>
      <c r="D18" s="1558" t="s">
        <v>1013</v>
      </c>
      <c r="E18" s="1558"/>
      <c r="F18" s="1558"/>
      <c r="G18" s="1558"/>
      <c r="H18" s="1558"/>
      <c r="I18" s="1558"/>
      <c r="J18" s="1558"/>
    </row>
    <row r="19" spans="1:10" ht="23.15" customHeight="1">
      <c r="A19" s="453">
        <v>10</v>
      </c>
      <c r="B19" s="460">
        <f t="shared" si="1"/>
        <v>9</v>
      </c>
      <c r="C19" s="455">
        <f t="shared" si="0"/>
        <v>9</v>
      </c>
      <c r="D19" s="1558" t="s">
        <v>1014</v>
      </c>
      <c r="E19" s="1558"/>
      <c r="F19" s="1558"/>
      <c r="G19" s="1558"/>
      <c r="H19" s="1558"/>
      <c r="I19" s="1558"/>
      <c r="J19" s="1558"/>
    </row>
    <row r="20" spans="1:10" ht="23.25" hidden="1" customHeight="1">
      <c r="A20" s="453">
        <v>11</v>
      </c>
      <c r="B20" s="460">
        <f t="shared" si="1"/>
        <v>10</v>
      </c>
      <c r="C20" s="455">
        <f t="shared" si="0"/>
        <v>10</v>
      </c>
      <c r="D20" s="1569"/>
      <c r="E20" s="1569"/>
      <c r="F20" s="1569"/>
      <c r="G20" s="1569"/>
      <c r="H20" s="1569"/>
      <c r="I20" s="1569"/>
      <c r="J20" s="1569"/>
    </row>
    <row r="21" spans="1:10" ht="23.25" hidden="1" customHeight="1">
      <c r="A21" s="453">
        <v>12</v>
      </c>
      <c r="B21" s="460">
        <f t="shared" si="1"/>
        <v>11</v>
      </c>
      <c r="C21" s="455">
        <f t="shared" si="0"/>
        <v>11</v>
      </c>
      <c r="D21" s="1569"/>
      <c r="E21" s="1569"/>
      <c r="F21" s="1569"/>
      <c r="G21" s="1569"/>
      <c r="H21" s="1569"/>
      <c r="I21" s="1569"/>
      <c r="J21" s="1569"/>
    </row>
    <row r="22" spans="1:10" ht="23.25" hidden="1" customHeight="1">
      <c r="A22" s="453">
        <v>13</v>
      </c>
      <c r="B22" s="460">
        <f t="shared" si="1"/>
        <v>12</v>
      </c>
      <c r="C22" s="455">
        <f t="shared" si="0"/>
        <v>12</v>
      </c>
      <c r="D22" s="1569"/>
      <c r="E22" s="1569"/>
      <c r="F22" s="1569"/>
      <c r="G22" s="1569"/>
      <c r="H22" s="1569"/>
      <c r="I22" s="1569"/>
      <c r="J22" s="1569"/>
    </row>
    <row r="23" spans="1:10" ht="23.25" hidden="1" customHeight="1">
      <c r="A23" s="453">
        <v>14</v>
      </c>
      <c r="B23" s="460">
        <f t="shared" si="1"/>
        <v>13</v>
      </c>
      <c r="C23" s="455">
        <f t="shared" si="0"/>
        <v>13</v>
      </c>
      <c r="D23" s="1569"/>
      <c r="E23" s="1569"/>
      <c r="F23" s="1569"/>
      <c r="G23" s="1569"/>
      <c r="H23" s="1569"/>
      <c r="I23" s="1569"/>
      <c r="J23" s="1569"/>
    </row>
    <row r="24" spans="1:10" ht="23.25" hidden="1" customHeight="1">
      <c r="A24" s="453">
        <v>15</v>
      </c>
      <c r="B24" s="460">
        <f t="shared" si="1"/>
        <v>14</v>
      </c>
      <c r="C24" s="455">
        <f t="shared" si="0"/>
        <v>14</v>
      </c>
      <c r="D24" s="1569"/>
      <c r="E24" s="1569"/>
      <c r="F24" s="1569"/>
      <c r="G24" s="1569"/>
      <c r="H24" s="1569"/>
      <c r="I24" s="1569"/>
      <c r="J24" s="1569"/>
    </row>
    <row r="25" spans="1:10" ht="23.25" customHeight="1">
      <c r="D25" s="456"/>
      <c r="J25" s="457"/>
    </row>
    <row r="26" spans="1:10" ht="23.25" customHeight="1">
      <c r="A26" s="1519" t="s">
        <v>1019</v>
      </c>
      <c r="B26" s="1519"/>
      <c r="C26" s="1519"/>
      <c r="D26" s="1519"/>
      <c r="E26" s="1519"/>
      <c r="F26" s="1519"/>
      <c r="G26" s="1519"/>
      <c r="H26" s="1519"/>
      <c r="I26" s="1519"/>
      <c r="J26" s="1519"/>
    </row>
    <row r="28" spans="1:10" ht="22" customHeight="1">
      <c r="A28" s="1585" t="s">
        <v>1003</v>
      </c>
      <c r="B28" s="957" t="s">
        <v>24</v>
      </c>
      <c r="C28" s="957"/>
      <c r="D28" s="1582">
        <f>G5</f>
        <v>0</v>
      </c>
      <c r="E28" s="1586"/>
      <c r="F28" s="1586"/>
      <c r="G28" s="1586"/>
      <c r="H28" s="1586"/>
      <c r="I28" s="1586"/>
      <c r="J28" s="1587"/>
    </row>
    <row r="29" spans="1:10" ht="22" customHeight="1">
      <c r="A29" s="1585"/>
      <c r="B29" s="956" t="s">
        <v>1177</v>
      </c>
      <c r="C29" s="1397"/>
      <c r="D29" s="1573"/>
      <c r="E29" s="1574"/>
      <c r="F29" s="1574"/>
      <c r="G29" s="1574"/>
      <c r="H29" s="1574"/>
      <c r="I29" s="1574"/>
      <c r="J29" s="1575"/>
    </row>
    <row r="30" spans="1:10" ht="22" customHeight="1">
      <c r="A30" s="1585"/>
      <c r="B30" s="1579" t="s">
        <v>1002</v>
      </c>
      <c r="C30" s="1579"/>
      <c r="D30" s="1576"/>
      <c r="E30" s="1577"/>
      <c r="F30" s="1577"/>
      <c r="G30" s="1577"/>
      <c r="H30" s="1577"/>
      <c r="I30" s="1577"/>
      <c r="J30" s="1578"/>
    </row>
    <row r="31" spans="1:10" ht="22" customHeight="1">
      <c r="A31" s="1585"/>
      <c r="B31" s="1570" t="s">
        <v>1160</v>
      </c>
      <c r="C31" s="1571"/>
      <c r="D31" s="1576"/>
      <c r="E31" s="1577"/>
      <c r="F31" s="1577"/>
      <c r="G31" s="1577"/>
      <c r="H31" s="1577"/>
      <c r="I31" s="1577"/>
      <c r="J31" s="1578"/>
    </row>
    <row r="32" spans="1:10" ht="22" customHeight="1">
      <c r="A32" s="1585"/>
      <c r="B32" s="1570" t="s">
        <v>1170</v>
      </c>
      <c r="C32" s="1571"/>
      <c r="D32" s="737" t="s">
        <v>1173</v>
      </c>
      <c r="E32" s="735" t="s">
        <v>1171</v>
      </c>
      <c r="F32" s="738" t="s">
        <v>1173</v>
      </c>
      <c r="G32" s="735"/>
      <c r="H32" s="735"/>
      <c r="I32" s="735"/>
      <c r="J32" s="736"/>
    </row>
    <row r="33" spans="1:10" ht="22" customHeight="1">
      <c r="A33" s="1585"/>
      <c r="B33" s="1570" t="s">
        <v>1189</v>
      </c>
      <c r="C33" s="1571"/>
      <c r="D33" s="1576"/>
      <c r="E33" s="1577"/>
      <c r="F33" s="1577"/>
      <c r="G33" s="1577"/>
      <c r="H33" s="1577"/>
      <c r="I33" s="1577"/>
      <c r="J33" s="1578"/>
    </row>
    <row r="34" spans="1:10" ht="22" customHeight="1">
      <c r="A34" s="1585"/>
      <c r="B34" s="1570" t="s">
        <v>1000</v>
      </c>
      <c r="C34" s="1571"/>
      <c r="D34" s="1576"/>
      <c r="E34" s="1577"/>
      <c r="F34" s="1577"/>
      <c r="G34" s="1577"/>
      <c r="H34" s="1577"/>
      <c r="I34" s="1577"/>
      <c r="J34" s="1578"/>
    </row>
    <row r="35" spans="1:10" ht="22" customHeight="1">
      <c r="A35" s="1585"/>
      <c r="B35" s="1570" t="s">
        <v>1207</v>
      </c>
      <c r="C35" s="1571"/>
      <c r="D35" s="1576"/>
      <c r="E35" s="1577"/>
      <c r="F35" s="1577"/>
      <c r="G35" s="1577"/>
      <c r="H35" s="1577"/>
      <c r="I35" s="1577"/>
      <c r="J35" s="1578"/>
    </row>
    <row r="36" spans="1:10" ht="22" customHeight="1">
      <c r="A36" s="1562" t="s">
        <v>1005</v>
      </c>
      <c r="B36" s="1570" t="s">
        <v>1004</v>
      </c>
      <c r="C36" s="1571"/>
      <c r="D36" s="1572" t="str">
        <f>①海外研修実施希望申込書!E27</f>
        <v>インドネシア・ジャカルタ</v>
      </c>
      <c r="E36" s="1572"/>
      <c r="F36" s="1572"/>
      <c r="G36" s="1572"/>
      <c r="H36" s="1572"/>
      <c r="I36" s="1572"/>
      <c r="J36" s="1572"/>
    </row>
    <row r="37" spans="1:10" ht="22" customHeight="1">
      <c r="A37" s="1563"/>
      <c r="B37" s="1570" t="s">
        <v>1172</v>
      </c>
      <c r="C37" s="1571"/>
      <c r="D37" s="741">
        <f>⑤海外研修実施計画の概要!B13</f>
        <v>46204</v>
      </c>
      <c r="E37" s="447" t="s">
        <v>190</v>
      </c>
      <c r="F37" s="740">
        <f>⑤海外研修実施計画の概要!G13</f>
        <v>46208</v>
      </c>
      <c r="G37" s="462"/>
      <c r="H37" s="517"/>
      <c r="I37" s="462"/>
      <c r="J37" s="508"/>
    </row>
    <row r="38" spans="1:10" ht="22" customHeight="1">
      <c r="A38" s="1564"/>
      <c r="B38" s="1570" t="s">
        <v>1188</v>
      </c>
      <c r="C38" s="1571"/>
      <c r="D38" s="1582">
        <f>'⑫出張業務日程表、緊急連絡先（1人目）'!D38</f>
        <v>0</v>
      </c>
      <c r="E38" s="1583"/>
      <c r="F38" s="1583"/>
      <c r="G38" s="1583"/>
      <c r="H38" s="1583"/>
      <c r="I38" s="1583"/>
      <c r="J38" s="1584"/>
    </row>
    <row r="39" spans="1:10" ht="22" customHeight="1">
      <c r="A39" s="1585" t="s">
        <v>1021</v>
      </c>
      <c r="B39" s="956" t="s">
        <v>792</v>
      </c>
      <c r="C39" s="1397"/>
      <c r="D39" s="1582" t="str">
        <f>①海外研修実施希望申込書!F11</f>
        <v>株式会社AOTS</v>
      </c>
      <c r="E39" s="1583"/>
      <c r="F39" s="1583"/>
      <c r="G39" s="1583"/>
      <c r="H39" s="1583"/>
      <c r="I39" s="1583"/>
      <c r="J39" s="1584"/>
    </row>
    <row r="40" spans="1:10" ht="22" customHeight="1">
      <c r="A40" s="1585"/>
      <c r="B40" s="1570" t="s">
        <v>1187</v>
      </c>
      <c r="C40" s="1571"/>
      <c r="D40" s="1582" t="str">
        <f>①海外研修実施希望申込書!F22</f>
        <v>山田　二郎</v>
      </c>
      <c r="E40" s="1583"/>
      <c r="F40" s="1583"/>
      <c r="G40" s="1583"/>
      <c r="H40" s="1583"/>
      <c r="I40" s="1583"/>
      <c r="J40" s="1584"/>
    </row>
    <row r="41" spans="1:10" ht="22" customHeight="1">
      <c r="A41" s="1585"/>
      <c r="B41" s="1570" t="s">
        <v>1022</v>
      </c>
      <c r="C41" s="1571"/>
      <c r="D41" s="1582">
        <f>'⑫出張業務日程表、緊急連絡先（1人目）'!D41</f>
        <v>0</v>
      </c>
      <c r="E41" s="1583"/>
      <c r="F41" s="1583"/>
      <c r="G41" s="1583"/>
      <c r="H41" s="1583"/>
      <c r="I41" s="1583"/>
      <c r="J41" s="1584"/>
    </row>
    <row r="42" spans="1:10" ht="22" customHeight="1">
      <c r="A42" s="1585"/>
      <c r="B42" s="1570" t="s">
        <v>1023</v>
      </c>
      <c r="C42" s="1571"/>
      <c r="D42" s="1582" t="str">
        <f>①海外研修実施希望申込書!G24</f>
        <v>yamada@aots.co.jp</v>
      </c>
      <c r="E42" s="1583"/>
      <c r="F42" s="1583"/>
      <c r="G42" s="1583"/>
      <c r="H42" s="1583"/>
      <c r="I42" s="1583"/>
      <c r="J42" s="1584"/>
    </row>
    <row r="43" spans="1:10" ht="22" customHeight="1">
      <c r="A43" s="1581" t="s">
        <v>1020</v>
      </c>
      <c r="B43" s="1570" t="s">
        <v>1001</v>
      </c>
      <c r="C43" s="1571"/>
      <c r="D43" s="1582" t="str">
        <f>①海外研修実施希望申込書!D68</f>
        <v>Kaigai Kenshu Inc.</v>
      </c>
      <c r="E43" s="1583"/>
      <c r="F43" s="1583"/>
      <c r="G43" s="1583"/>
      <c r="H43" s="1583"/>
      <c r="I43" s="1583"/>
      <c r="J43" s="1584"/>
    </row>
    <row r="44" spans="1:10" ht="22" customHeight="1">
      <c r="A44" s="1581"/>
      <c r="B44" s="1570" t="s">
        <v>1187</v>
      </c>
      <c r="C44" s="1571"/>
      <c r="D44" s="1582">
        <f>'⑫出張業務日程表、緊急連絡先（1人目）'!D44</f>
        <v>0</v>
      </c>
      <c r="E44" s="1583"/>
      <c r="F44" s="1583"/>
      <c r="G44" s="1583"/>
      <c r="H44" s="1583"/>
      <c r="I44" s="1583"/>
      <c r="J44" s="1584"/>
    </row>
    <row r="45" spans="1:10" ht="22" customHeight="1">
      <c r="A45" s="1581"/>
      <c r="B45" s="1570" t="s">
        <v>1022</v>
      </c>
      <c r="C45" s="1571"/>
      <c r="D45" s="1582">
        <f>'⑫出張業務日程表、緊急連絡先（1人目）'!D45</f>
        <v>0</v>
      </c>
      <c r="E45" s="1583"/>
      <c r="F45" s="1583"/>
      <c r="G45" s="1583"/>
      <c r="H45" s="1583"/>
      <c r="I45" s="1583"/>
      <c r="J45" s="1584"/>
    </row>
    <row r="46" spans="1:10" ht="22" customHeight="1">
      <c r="A46" s="1581"/>
      <c r="B46" s="1570" t="s">
        <v>1023</v>
      </c>
      <c r="C46" s="1571"/>
      <c r="D46" s="1582">
        <f>'⑫出張業務日程表、緊急連絡先（1人目）'!D46</f>
        <v>0</v>
      </c>
      <c r="E46" s="1583"/>
      <c r="F46" s="1583"/>
      <c r="G46" s="1583"/>
      <c r="H46" s="1583"/>
      <c r="I46" s="1583"/>
      <c r="J46" s="1584"/>
    </row>
    <row r="47" spans="1:10" ht="18" customHeight="1"/>
  </sheetData>
  <mergeCells count="60">
    <mergeCell ref="A43:A46"/>
    <mergeCell ref="B43:C43"/>
    <mergeCell ref="D43:J43"/>
    <mergeCell ref="B44:C44"/>
    <mergeCell ref="D44:J44"/>
    <mergeCell ref="B45:C45"/>
    <mergeCell ref="D45:J45"/>
    <mergeCell ref="B46:C46"/>
    <mergeCell ref="D46:J46"/>
    <mergeCell ref="A28:A35"/>
    <mergeCell ref="B28:C28"/>
    <mergeCell ref="D28:J28"/>
    <mergeCell ref="B30:C30"/>
    <mergeCell ref="D30:J30"/>
    <mergeCell ref="B31:C31"/>
    <mergeCell ref="D31:J31"/>
    <mergeCell ref="B32:C32"/>
    <mergeCell ref="B33:C33"/>
    <mergeCell ref="D33:J33"/>
    <mergeCell ref="B29:C29"/>
    <mergeCell ref="D29:J29"/>
    <mergeCell ref="B35:C35"/>
    <mergeCell ref="D35:J35"/>
    <mergeCell ref="B34:C34"/>
    <mergeCell ref="D34:J34"/>
    <mergeCell ref="B36:C36"/>
    <mergeCell ref="D36:J36"/>
    <mergeCell ref="B37:C37"/>
    <mergeCell ref="B38:C38"/>
    <mergeCell ref="D38:J38"/>
    <mergeCell ref="A39:A42"/>
    <mergeCell ref="B39:C39"/>
    <mergeCell ref="D39:J39"/>
    <mergeCell ref="B40:C40"/>
    <mergeCell ref="D40:J40"/>
    <mergeCell ref="B41:C41"/>
    <mergeCell ref="D41:J41"/>
    <mergeCell ref="B42:C42"/>
    <mergeCell ref="D42:J42"/>
    <mergeCell ref="D20:J20"/>
    <mergeCell ref="D21:J21"/>
    <mergeCell ref="D23:J23"/>
    <mergeCell ref="D24:J24"/>
    <mergeCell ref="A26:J26"/>
    <mergeCell ref="D10:J10"/>
    <mergeCell ref="A36:A38"/>
    <mergeCell ref="A2:J2"/>
    <mergeCell ref="G5:J5"/>
    <mergeCell ref="B9:C9"/>
    <mergeCell ref="D9:J9"/>
    <mergeCell ref="D22:J22"/>
    <mergeCell ref="D11:J11"/>
    <mergeCell ref="D12:J12"/>
    <mergeCell ref="D13:J13"/>
    <mergeCell ref="D14:J14"/>
    <mergeCell ref="D15:J15"/>
    <mergeCell ref="D16:J16"/>
    <mergeCell ref="D17:J17"/>
    <mergeCell ref="D18:J18"/>
    <mergeCell ref="D19:J19"/>
  </mergeCells>
  <phoneticPr fontId="1"/>
  <dataValidations count="1">
    <dataValidation type="list" allowBlank="1" showInputMessage="1" showErrorMessage="1" sqref="D29:J29" xr:uid="{1AAFB67D-9CAE-49AD-9E2E-A95F1829ABFA}">
      <formula1>$Q$2:$Q$4</formula1>
    </dataValidation>
  </dataValidations>
  <printOptions horizontalCentered="1"/>
  <pageMargins left="0.31496062992125984" right="0.31496062992125984" top="0.74803149606299213" bottom="0.55118110236220474" header="0.31496062992125984" footer="0.31496062992125984"/>
  <pageSetup paperSize="9" scale="92"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1394B-35B8-408D-BF9A-1295A29D4B50}">
  <sheetPr codeName="Sheet3">
    <tabColor theme="5" tint="0.59999389629810485"/>
    <pageSetUpPr fitToPage="1"/>
  </sheetPr>
  <dimension ref="A1:X43"/>
  <sheetViews>
    <sheetView showGridLines="0" showZeros="0" view="pageBreakPreview" topLeftCell="A9" zoomScaleNormal="100" zoomScaleSheetLayoutView="100" workbookViewId="0">
      <selection activeCell="A5" sqref="A5:K5"/>
    </sheetView>
  </sheetViews>
  <sheetFormatPr defaultColWidth="9" defaultRowHeight="13"/>
  <cols>
    <col min="1" max="2" width="9" style="3" customWidth="1"/>
    <col min="3" max="3" width="3.26953125" style="3" customWidth="1"/>
    <col min="4" max="4" width="9" style="3" customWidth="1"/>
    <col min="5" max="5" width="3.90625" style="3" customWidth="1"/>
    <col min="6" max="6" width="9" style="3" customWidth="1"/>
    <col min="7" max="7" width="9.90625" style="3" customWidth="1"/>
    <col min="8" max="9" width="9" style="3" customWidth="1"/>
    <col min="10" max="11" width="4.26953125" style="3" customWidth="1"/>
    <col min="12" max="12" width="2.36328125" style="3" customWidth="1"/>
    <col min="13" max="24" width="9" style="894"/>
    <col min="25" max="16384" width="9" style="3"/>
  </cols>
  <sheetData>
    <row r="1" spans="1:24" s="268" customFormat="1" ht="33" hidden="1" customHeight="1" thickBot="1">
      <c r="A1" s="266" t="s">
        <v>696</v>
      </c>
      <c r="B1" s="267"/>
      <c r="J1" s="72" t="s">
        <v>697</v>
      </c>
      <c r="M1" s="936"/>
      <c r="N1" s="936"/>
      <c r="O1" s="936"/>
      <c r="P1" s="936"/>
      <c r="Q1" s="936"/>
      <c r="R1" s="937"/>
      <c r="S1" s="937"/>
      <c r="T1" s="937"/>
      <c r="U1" s="937"/>
      <c r="V1" s="937"/>
      <c r="W1" s="937"/>
      <c r="X1" s="937"/>
    </row>
    <row r="2" spans="1:24" s="268" customFormat="1" ht="12" hidden="1">
      <c r="A2" s="269"/>
      <c r="B2" s="270"/>
      <c r="C2" s="270"/>
      <c r="M2" s="937"/>
      <c r="N2" s="937"/>
      <c r="O2" s="938"/>
      <c r="P2" s="938"/>
      <c r="Q2" s="938"/>
      <c r="R2" s="937"/>
      <c r="S2" s="937"/>
      <c r="T2" s="937"/>
      <c r="U2" s="937"/>
      <c r="V2" s="937"/>
      <c r="W2" s="937"/>
      <c r="X2" s="937"/>
    </row>
    <row r="3" spans="1:24" s="268" customFormat="1" ht="12" hidden="1" customHeight="1">
      <c r="A3" s="271"/>
      <c r="B3" s="270"/>
      <c r="C3" s="270"/>
      <c r="M3" s="937"/>
      <c r="N3" s="937"/>
      <c r="O3" s="938"/>
      <c r="P3" s="938"/>
      <c r="Q3" s="939" t="s">
        <v>698</v>
      </c>
      <c r="R3" s="937"/>
      <c r="S3" s="937"/>
      <c r="T3" s="937"/>
      <c r="U3" s="937"/>
      <c r="V3" s="937"/>
      <c r="W3" s="937"/>
      <c r="X3" s="937"/>
    </row>
    <row r="4" spans="1:24" ht="3" customHeight="1"/>
    <row r="5" spans="1:24" ht="18" customHeight="1">
      <c r="A5" s="1094" t="s">
        <v>699</v>
      </c>
      <c r="B5" s="1095"/>
      <c r="C5" s="1095"/>
      <c r="D5" s="1095"/>
      <c r="E5" s="1095"/>
      <c r="F5" s="1095"/>
      <c r="G5" s="1095"/>
      <c r="H5" s="1095"/>
      <c r="I5" s="1095"/>
      <c r="J5" s="1095"/>
      <c r="K5" s="1096"/>
      <c r="L5" s="272"/>
    </row>
    <row r="6" spans="1:24" ht="9" customHeight="1">
      <c r="A6" s="298"/>
      <c r="B6" s="299"/>
      <c r="C6" s="299"/>
      <c r="D6" s="299"/>
      <c r="E6" s="299"/>
      <c r="F6" s="299"/>
      <c r="G6" s="299"/>
      <c r="H6" s="299"/>
      <c r="I6" s="299"/>
      <c r="J6" s="299"/>
      <c r="K6" s="300"/>
      <c r="L6" s="272"/>
    </row>
    <row r="7" spans="1:24" ht="15" customHeight="1">
      <c r="A7" s="1103" t="s">
        <v>810</v>
      </c>
      <c r="B7" s="1104"/>
      <c r="C7" s="1104"/>
      <c r="D7" s="1104"/>
      <c r="E7" s="1104"/>
      <c r="F7" s="1104"/>
      <c r="G7" s="1104"/>
      <c r="H7" s="1104"/>
      <c r="I7" s="1104"/>
      <c r="J7" s="1104"/>
      <c r="K7" s="1105"/>
      <c r="L7" s="279"/>
    </row>
    <row r="8" spans="1:24" s="171" customFormat="1" ht="40" customHeight="1">
      <c r="A8" s="1097"/>
      <c r="B8" s="1098"/>
      <c r="C8" s="1098"/>
      <c r="D8" s="1098"/>
      <c r="E8" s="1098"/>
      <c r="F8" s="1098"/>
      <c r="G8" s="1098"/>
      <c r="H8" s="1098"/>
      <c r="I8" s="1098"/>
      <c r="J8" s="1098"/>
      <c r="K8" s="1099"/>
      <c r="L8" s="273"/>
      <c r="M8" s="894"/>
      <c r="N8" s="894"/>
      <c r="O8" s="894"/>
      <c r="P8" s="894"/>
      <c r="Q8" s="894"/>
      <c r="R8" s="895" t="s">
        <v>1510</v>
      </c>
      <c r="S8" s="894"/>
      <c r="T8" s="894"/>
      <c r="U8" s="894"/>
      <c r="V8" s="894"/>
      <c r="W8" s="894"/>
      <c r="X8" s="894"/>
    </row>
    <row r="9" spans="1:24" s="171" customFormat="1" ht="38.25" customHeight="1">
      <c r="A9" s="274" t="s">
        <v>34</v>
      </c>
      <c r="B9" s="1100" t="str">
        <f>①海外研修実施希望申込書!F11</f>
        <v>株式会社AOTS</v>
      </c>
      <c r="C9" s="1101"/>
      <c r="D9" s="1101"/>
      <c r="E9" s="1101"/>
      <c r="F9" s="1101"/>
      <c r="G9" s="1101"/>
      <c r="H9" s="1101"/>
      <c r="I9" s="1101"/>
      <c r="J9" s="1101"/>
      <c r="K9" s="1102"/>
      <c r="L9" s="273"/>
      <c r="M9" s="894"/>
      <c r="N9" s="894"/>
      <c r="O9" s="894"/>
      <c r="P9" s="894"/>
      <c r="Q9" s="894"/>
      <c r="R9" s="895" t="s">
        <v>1509</v>
      </c>
      <c r="S9" s="894"/>
      <c r="T9" s="894"/>
      <c r="U9" s="894"/>
      <c r="V9" s="894"/>
      <c r="W9" s="894"/>
      <c r="X9" s="894"/>
    </row>
    <row r="10" spans="1:24" ht="10.5" customHeight="1">
      <c r="A10" s="276"/>
      <c r="B10" s="275"/>
      <c r="C10" s="275"/>
      <c r="D10" s="275"/>
      <c r="E10" s="275"/>
      <c r="F10" s="275"/>
      <c r="G10" s="275"/>
      <c r="H10" s="277"/>
      <c r="I10" s="275"/>
      <c r="J10" s="275"/>
      <c r="K10" s="278"/>
      <c r="L10" s="275"/>
    </row>
    <row r="11" spans="1:24" ht="15" customHeight="1">
      <c r="A11" s="1103" t="s">
        <v>708</v>
      </c>
      <c r="B11" s="1104"/>
      <c r="C11" s="1104"/>
      <c r="D11" s="1104"/>
      <c r="E11" s="1104"/>
      <c r="F11" s="1104"/>
      <c r="G11" s="1104"/>
      <c r="H11" s="1104"/>
      <c r="I11" s="1104"/>
      <c r="J11" s="1104"/>
      <c r="K11" s="1105"/>
      <c r="L11" s="279"/>
    </row>
    <row r="12" spans="1:24" ht="4.5" customHeight="1">
      <c r="A12" s="280"/>
      <c r="B12" s="281"/>
      <c r="C12" s="281"/>
      <c r="D12" s="281"/>
      <c r="E12" s="281"/>
      <c r="F12" s="281"/>
      <c r="G12" s="281"/>
      <c r="H12" s="281"/>
      <c r="I12" s="281"/>
      <c r="J12" s="281"/>
      <c r="K12" s="282"/>
      <c r="L12" s="279"/>
    </row>
    <row r="13" spans="1:24" s="91" customFormat="1" ht="16.5" customHeight="1">
      <c r="A13" s="1106" t="s">
        <v>743</v>
      </c>
      <c r="B13" s="1107"/>
      <c r="C13" s="1107"/>
      <c r="D13" s="1107"/>
      <c r="E13" s="1107"/>
      <c r="F13" s="1107"/>
      <c r="G13" s="1107"/>
      <c r="H13" s="1107"/>
      <c r="I13" s="1107"/>
      <c r="J13" s="1107"/>
      <c r="K13" s="1108"/>
      <c r="L13" s="283"/>
      <c r="M13" s="913"/>
      <c r="N13" s="913"/>
      <c r="O13" s="913"/>
      <c r="P13" s="913"/>
      <c r="Q13" s="913"/>
      <c r="R13" s="913"/>
      <c r="S13" s="913"/>
      <c r="T13" s="913"/>
      <c r="U13" s="913"/>
      <c r="V13" s="913"/>
      <c r="W13" s="913"/>
      <c r="X13" s="913"/>
    </row>
    <row r="14" spans="1:24" ht="13.5" customHeight="1">
      <c r="A14" s="1109"/>
      <c r="B14" s="1110"/>
      <c r="C14" s="1110"/>
      <c r="D14" s="1110"/>
      <c r="E14" s="1110"/>
      <c r="F14" s="1110"/>
      <c r="G14" s="1110"/>
      <c r="H14" s="1110"/>
      <c r="I14" s="1110"/>
      <c r="J14" s="1110"/>
      <c r="K14" s="1111"/>
      <c r="L14" s="284"/>
    </row>
    <row r="15" spans="1:24" ht="13.5" customHeight="1">
      <c r="A15" s="1112"/>
      <c r="B15" s="1113"/>
      <c r="C15" s="1113"/>
      <c r="D15" s="1113"/>
      <c r="E15" s="1113"/>
      <c r="F15" s="1113"/>
      <c r="G15" s="1113"/>
      <c r="H15" s="1113"/>
      <c r="I15" s="1113"/>
      <c r="J15" s="1113"/>
      <c r="K15" s="1114"/>
      <c r="L15" s="284"/>
    </row>
    <row r="16" spans="1:24" ht="13.5" customHeight="1">
      <c r="A16" s="1112"/>
      <c r="B16" s="1113"/>
      <c r="C16" s="1113"/>
      <c r="D16" s="1113"/>
      <c r="E16" s="1113"/>
      <c r="F16" s="1113"/>
      <c r="G16" s="1113"/>
      <c r="H16" s="1113"/>
      <c r="I16" s="1113"/>
      <c r="J16" s="1113"/>
      <c r="K16" s="1114"/>
      <c r="L16" s="284"/>
    </row>
    <row r="17" spans="1:24" ht="13.5" customHeight="1">
      <c r="A17" s="1112"/>
      <c r="B17" s="1113"/>
      <c r="C17" s="1113"/>
      <c r="D17" s="1113"/>
      <c r="E17" s="1113"/>
      <c r="F17" s="1113"/>
      <c r="G17" s="1113"/>
      <c r="H17" s="1113"/>
      <c r="I17" s="1113"/>
      <c r="J17" s="1113"/>
      <c r="K17" s="1114"/>
      <c r="L17" s="284"/>
    </row>
    <row r="18" spans="1:24" ht="13.5" customHeight="1">
      <c r="A18" s="1115"/>
      <c r="B18" s="1116"/>
      <c r="C18" s="1116"/>
      <c r="D18" s="1116"/>
      <c r="E18" s="1116"/>
      <c r="F18" s="1116"/>
      <c r="G18" s="1116"/>
      <c r="H18" s="1116"/>
      <c r="I18" s="1116"/>
      <c r="J18" s="1116"/>
      <c r="K18" s="1117"/>
      <c r="L18" s="284"/>
    </row>
    <row r="19" spans="1:24" ht="6" customHeight="1">
      <c r="A19" s="285"/>
      <c r="B19" s="286"/>
      <c r="C19" s="286"/>
      <c r="D19" s="286"/>
      <c r="E19" s="286"/>
      <c r="F19" s="286"/>
      <c r="G19" s="286"/>
      <c r="H19" s="286"/>
      <c r="I19" s="286"/>
      <c r="J19" s="286"/>
      <c r="K19" s="287"/>
      <c r="L19" s="286"/>
    </row>
    <row r="20" spans="1:24" s="91" customFormat="1" ht="16.5" customHeight="1">
      <c r="A20" s="1106" t="s">
        <v>744</v>
      </c>
      <c r="B20" s="1107"/>
      <c r="C20" s="1107"/>
      <c r="D20" s="1107"/>
      <c r="E20" s="1107"/>
      <c r="F20" s="1107"/>
      <c r="G20" s="1107"/>
      <c r="H20" s="1107"/>
      <c r="I20" s="1107"/>
      <c r="J20" s="1107"/>
      <c r="K20" s="1108"/>
      <c r="L20" s="283"/>
      <c r="M20" s="913"/>
      <c r="N20" s="913"/>
      <c r="O20" s="913"/>
      <c r="P20" s="913"/>
      <c r="Q20" s="913"/>
      <c r="R20" s="913"/>
      <c r="S20" s="913"/>
      <c r="T20" s="913"/>
      <c r="U20" s="913"/>
      <c r="V20" s="913"/>
      <c r="W20" s="913"/>
      <c r="X20" s="913"/>
    </row>
    <row r="21" spans="1:24" ht="13.5" customHeight="1">
      <c r="A21" s="1085"/>
      <c r="B21" s="1118"/>
      <c r="C21" s="1118"/>
      <c r="D21" s="1118"/>
      <c r="E21" s="1118"/>
      <c r="F21" s="1118"/>
      <c r="G21" s="1118"/>
      <c r="H21" s="1118"/>
      <c r="I21" s="1118"/>
      <c r="J21" s="1118"/>
      <c r="K21" s="1119"/>
      <c r="L21" s="284"/>
    </row>
    <row r="22" spans="1:24" ht="13.5" customHeight="1">
      <c r="A22" s="1088"/>
      <c r="B22" s="1120"/>
      <c r="C22" s="1120"/>
      <c r="D22" s="1120"/>
      <c r="E22" s="1120"/>
      <c r="F22" s="1120"/>
      <c r="G22" s="1120"/>
      <c r="H22" s="1120"/>
      <c r="I22" s="1120"/>
      <c r="J22" s="1120"/>
      <c r="K22" s="1121"/>
      <c r="L22" s="284"/>
    </row>
    <row r="23" spans="1:24" ht="13.5" customHeight="1">
      <c r="A23" s="1088"/>
      <c r="B23" s="1120"/>
      <c r="C23" s="1120"/>
      <c r="D23" s="1120"/>
      <c r="E23" s="1120"/>
      <c r="F23" s="1120"/>
      <c r="G23" s="1120"/>
      <c r="H23" s="1120"/>
      <c r="I23" s="1120"/>
      <c r="J23" s="1120"/>
      <c r="K23" s="1121"/>
      <c r="L23" s="284"/>
    </row>
    <row r="24" spans="1:24" ht="13.5" customHeight="1">
      <c r="A24" s="1088"/>
      <c r="B24" s="1120"/>
      <c r="C24" s="1120"/>
      <c r="D24" s="1120"/>
      <c r="E24" s="1120"/>
      <c r="F24" s="1120"/>
      <c r="G24" s="1120"/>
      <c r="H24" s="1120"/>
      <c r="I24" s="1120"/>
      <c r="J24" s="1120"/>
      <c r="K24" s="1121"/>
      <c r="L24" s="284"/>
    </row>
    <row r="25" spans="1:24" ht="13.5" customHeight="1">
      <c r="A25" s="1091"/>
      <c r="B25" s="1122"/>
      <c r="C25" s="1122"/>
      <c r="D25" s="1122"/>
      <c r="E25" s="1122"/>
      <c r="F25" s="1122"/>
      <c r="G25" s="1122"/>
      <c r="H25" s="1122"/>
      <c r="I25" s="1122"/>
      <c r="J25" s="1122"/>
      <c r="K25" s="1123"/>
      <c r="L25" s="284"/>
    </row>
    <row r="26" spans="1:24" ht="6.75" customHeight="1">
      <c r="A26" s="285"/>
      <c r="B26" s="286"/>
      <c r="C26" s="286"/>
      <c r="D26" s="286"/>
      <c r="E26" s="286"/>
      <c r="F26" s="286"/>
      <c r="G26" s="286"/>
      <c r="H26" s="286"/>
      <c r="I26" s="286"/>
      <c r="J26" s="286"/>
      <c r="K26" s="287"/>
      <c r="L26" s="286"/>
    </row>
    <row r="27" spans="1:24" s="91" customFormat="1" ht="16.5" customHeight="1">
      <c r="A27" s="1106" t="s">
        <v>745</v>
      </c>
      <c r="B27" s="1107"/>
      <c r="C27" s="1107"/>
      <c r="D27" s="1107"/>
      <c r="E27" s="1107"/>
      <c r="F27" s="1107"/>
      <c r="G27" s="1107"/>
      <c r="H27" s="1107"/>
      <c r="I27" s="1107"/>
      <c r="J27" s="1107"/>
      <c r="K27" s="1108"/>
      <c r="L27" s="283"/>
      <c r="M27" s="913"/>
      <c r="N27" s="913"/>
      <c r="O27" s="913"/>
      <c r="P27" s="913"/>
      <c r="Q27" s="913"/>
      <c r="R27" s="913"/>
      <c r="S27" s="913"/>
      <c r="T27" s="913"/>
      <c r="U27" s="913"/>
      <c r="V27" s="913"/>
      <c r="W27" s="913"/>
      <c r="X27" s="913"/>
    </row>
    <row r="28" spans="1:24" ht="13.5" customHeight="1">
      <c r="A28" s="1085"/>
      <c r="B28" s="1086"/>
      <c r="C28" s="1086"/>
      <c r="D28" s="1086"/>
      <c r="E28" s="1086"/>
      <c r="F28" s="1086"/>
      <c r="G28" s="1086"/>
      <c r="H28" s="1086"/>
      <c r="I28" s="1086"/>
      <c r="J28" s="1086"/>
      <c r="K28" s="1087"/>
      <c r="L28" s="284"/>
    </row>
    <row r="29" spans="1:24" ht="13.5" customHeight="1">
      <c r="A29" s="1088"/>
      <c r="B29" s="1089"/>
      <c r="C29" s="1089"/>
      <c r="D29" s="1089"/>
      <c r="E29" s="1089"/>
      <c r="F29" s="1089"/>
      <c r="G29" s="1089"/>
      <c r="H29" s="1089"/>
      <c r="I29" s="1089"/>
      <c r="J29" s="1089"/>
      <c r="K29" s="1090"/>
      <c r="L29" s="284"/>
    </row>
    <row r="30" spans="1:24" ht="13.5" customHeight="1">
      <c r="A30" s="1088"/>
      <c r="B30" s="1089"/>
      <c r="C30" s="1089"/>
      <c r="D30" s="1089"/>
      <c r="E30" s="1089"/>
      <c r="F30" s="1089"/>
      <c r="G30" s="1089"/>
      <c r="H30" s="1089"/>
      <c r="I30" s="1089"/>
      <c r="J30" s="1089"/>
      <c r="K30" s="1090"/>
      <c r="L30" s="284"/>
    </row>
    <row r="31" spans="1:24" ht="13.5" customHeight="1">
      <c r="A31" s="1088"/>
      <c r="B31" s="1089"/>
      <c r="C31" s="1089"/>
      <c r="D31" s="1089"/>
      <c r="E31" s="1089"/>
      <c r="F31" s="1089"/>
      <c r="G31" s="1089"/>
      <c r="H31" s="1089"/>
      <c r="I31" s="1089"/>
      <c r="J31" s="1089"/>
      <c r="K31" s="1090"/>
      <c r="L31" s="284"/>
    </row>
    <row r="32" spans="1:24" ht="13.5" customHeight="1">
      <c r="A32" s="1091"/>
      <c r="B32" s="1092"/>
      <c r="C32" s="1092"/>
      <c r="D32" s="1092"/>
      <c r="E32" s="1092"/>
      <c r="F32" s="1092"/>
      <c r="G32" s="1092"/>
      <c r="H32" s="1092"/>
      <c r="I32" s="1092"/>
      <c r="J32" s="1092"/>
      <c r="K32" s="1093"/>
      <c r="L32" s="284"/>
    </row>
    <row r="33" spans="1:24" ht="6.75" customHeight="1">
      <c r="A33" s="285"/>
      <c r="B33" s="286"/>
      <c r="C33" s="286"/>
      <c r="D33" s="286"/>
      <c r="E33" s="286"/>
      <c r="F33" s="286"/>
      <c r="G33" s="286"/>
      <c r="H33" s="286"/>
      <c r="I33" s="286"/>
      <c r="J33" s="286"/>
      <c r="K33" s="287"/>
      <c r="L33" s="286"/>
    </row>
    <row r="34" spans="1:24" s="91" customFormat="1" ht="16.5" customHeight="1">
      <c r="A34" s="1106" t="s">
        <v>746</v>
      </c>
      <c r="B34" s="1107"/>
      <c r="C34" s="1107"/>
      <c r="D34" s="1107"/>
      <c r="E34" s="1107"/>
      <c r="F34" s="1107"/>
      <c r="G34" s="1107"/>
      <c r="H34" s="1107"/>
      <c r="I34" s="1107"/>
      <c r="J34" s="1107"/>
      <c r="K34" s="1108"/>
      <c r="L34" s="283"/>
      <c r="M34" s="913"/>
      <c r="N34" s="913"/>
      <c r="O34" s="913"/>
      <c r="P34" s="913"/>
      <c r="Q34" s="913"/>
      <c r="R34" s="913"/>
      <c r="S34" s="913"/>
      <c r="T34" s="913"/>
      <c r="U34" s="913"/>
      <c r="V34" s="913"/>
      <c r="W34" s="913"/>
      <c r="X34" s="913"/>
    </row>
    <row r="35" spans="1:24" s="171" customFormat="1" ht="117" customHeight="1">
      <c r="A35" s="1124" t="s">
        <v>823</v>
      </c>
      <c r="B35" s="1125"/>
      <c r="C35" s="1125"/>
      <c r="D35" s="1125"/>
      <c r="E35" s="1125"/>
      <c r="F35" s="1125"/>
      <c r="G35" s="1125"/>
      <c r="H35" s="1125"/>
      <c r="I35" s="1125"/>
      <c r="J35" s="1125"/>
      <c r="K35" s="1126"/>
      <c r="M35" s="894"/>
      <c r="N35" s="894"/>
      <c r="O35" s="894"/>
      <c r="P35" s="894"/>
      <c r="Q35" s="894"/>
      <c r="R35" s="894"/>
      <c r="S35" s="894"/>
      <c r="T35" s="894"/>
      <c r="U35" s="894"/>
      <c r="V35" s="894"/>
      <c r="W35" s="894"/>
      <c r="X35" s="894"/>
    </row>
    <row r="36" spans="1:24" s="171" customFormat="1" ht="6.75" customHeight="1">
      <c r="A36" s="285"/>
      <c r="B36" s="286"/>
      <c r="C36" s="286"/>
      <c r="D36" s="286"/>
      <c r="E36" s="286"/>
      <c r="F36" s="286"/>
      <c r="G36" s="286"/>
      <c r="H36" s="286"/>
      <c r="I36" s="286"/>
      <c r="J36" s="286"/>
      <c r="K36" s="287"/>
      <c r="L36" s="286"/>
      <c r="M36" s="894"/>
      <c r="N36" s="894"/>
      <c r="O36" s="894"/>
      <c r="P36" s="894"/>
      <c r="Q36" s="894"/>
      <c r="R36" s="894"/>
      <c r="S36" s="894"/>
      <c r="T36" s="894"/>
      <c r="U36" s="894"/>
      <c r="V36" s="894"/>
      <c r="W36" s="894"/>
      <c r="X36" s="894"/>
    </row>
    <row r="37" spans="1:24" s="91" customFormat="1" ht="16.5" customHeight="1">
      <c r="A37" s="1106" t="s">
        <v>747</v>
      </c>
      <c r="B37" s="1107"/>
      <c r="C37" s="1107"/>
      <c r="D37" s="1107"/>
      <c r="E37" s="1107"/>
      <c r="F37" s="1107"/>
      <c r="G37" s="1107"/>
      <c r="H37" s="1107"/>
      <c r="I37" s="1107"/>
      <c r="J37" s="1107"/>
      <c r="K37" s="1108"/>
      <c r="L37" s="283"/>
      <c r="M37" s="913"/>
      <c r="N37" s="913"/>
      <c r="O37" s="913"/>
      <c r="P37" s="913"/>
      <c r="Q37" s="913"/>
      <c r="R37" s="913"/>
      <c r="S37" s="913"/>
      <c r="T37" s="913"/>
      <c r="U37" s="913"/>
      <c r="V37" s="913"/>
      <c r="W37" s="913"/>
      <c r="X37" s="913"/>
    </row>
    <row r="38" spans="1:24" ht="16.5" customHeight="1">
      <c r="A38" s="1085"/>
      <c r="B38" s="1086"/>
      <c r="C38" s="1086"/>
      <c r="D38" s="1086"/>
      <c r="E38" s="1086"/>
      <c r="F38" s="1086"/>
      <c r="G38" s="1086"/>
      <c r="H38" s="1086"/>
      <c r="I38" s="1086"/>
      <c r="J38" s="1086"/>
      <c r="K38" s="1087"/>
      <c r="L38" s="284"/>
    </row>
    <row r="39" spans="1:24" ht="6.75" customHeight="1">
      <c r="A39" s="1088"/>
      <c r="B39" s="1089"/>
      <c r="C39" s="1089"/>
      <c r="D39" s="1089"/>
      <c r="E39" s="1089"/>
      <c r="F39" s="1089"/>
      <c r="G39" s="1089"/>
      <c r="H39" s="1089"/>
      <c r="I39" s="1089"/>
      <c r="J39" s="1089"/>
      <c r="K39" s="1090"/>
      <c r="L39" s="284"/>
    </row>
    <row r="40" spans="1:24" ht="6.75" customHeight="1">
      <c r="A40" s="1088"/>
      <c r="B40" s="1089"/>
      <c r="C40" s="1089"/>
      <c r="D40" s="1089"/>
      <c r="E40" s="1089"/>
      <c r="F40" s="1089"/>
      <c r="G40" s="1089"/>
      <c r="H40" s="1089"/>
      <c r="I40" s="1089"/>
      <c r="J40" s="1089"/>
      <c r="K40" s="1090"/>
      <c r="L40" s="284"/>
    </row>
    <row r="41" spans="1:24" ht="6.75" customHeight="1">
      <c r="A41" s="1088"/>
      <c r="B41" s="1089"/>
      <c r="C41" s="1089"/>
      <c r="D41" s="1089"/>
      <c r="E41" s="1089"/>
      <c r="F41" s="1089"/>
      <c r="G41" s="1089"/>
      <c r="H41" s="1089"/>
      <c r="I41" s="1089"/>
      <c r="J41" s="1089"/>
      <c r="K41" s="1090"/>
      <c r="L41" s="284"/>
    </row>
    <row r="42" spans="1:24" ht="23.25" customHeight="1">
      <c r="A42" s="1091"/>
      <c r="B42" s="1092"/>
      <c r="C42" s="1092"/>
      <c r="D42" s="1092"/>
      <c r="E42" s="1092"/>
      <c r="F42" s="1092"/>
      <c r="G42" s="1092"/>
      <c r="H42" s="1092"/>
      <c r="I42" s="1092"/>
      <c r="J42" s="1092"/>
      <c r="K42" s="1093"/>
      <c r="L42" s="284"/>
    </row>
    <row r="43" spans="1:24" ht="23.25" customHeight="1">
      <c r="L43" s="284"/>
    </row>
  </sheetData>
  <mergeCells count="15">
    <mergeCell ref="A38:K42"/>
    <mergeCell ref="A5:K5"/>
    <mergeCell ref="A8:K8"/>
    <mergeCell ref="B9:K9"/>
    <mergeCell ref="A7:K7"/>
    <mergeCell ref="A11:K11"/>
    <mergeCell ref="A13:K13"/>
    <mergeCell ref="A14:K18"/>
    <mergeCell ref="A20:K20"/>
    <mergeCell ref="A21:K25"/>
    <mergeCell ref="A27:K27"/>
    <mergeCell ref="A28:K32"/>
    <mergeCell ref="A34:K34"/>
    <mergeCell ref="A35:K35"/>
    <mergeCell ref="A37:K37"/>
  </mergeCells>
  <phoneticPr fontId="1"/>
  <dataValidations count="1">
    <dataValidation type="list" allowBlank="1" showInputMessage="1" showErrorMessage="1" sqref="A8:K8" xr:uid="{4F448A87-0112-4BF4-9D8C-2F4AC1C37EC1}">
      <formula1>$R$8:$R$9</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79093-B643-49F1-BA1D-CEF2742E9F29}">
  <sheetPr codeName="Sheet28">
    <tabColor theme="4" tint="0.59999389629810485"/>
  </sheetPr>
  <dimension ref="A1:Q47"/>
  <sheetViews>
    <sheetView showGridLines="0" showZeros="0" view="pageBreakPreview" zoomScaleNormal="100" zoomScaleSheetLayoutView="100" workbookViewId="0"/>
  </sheetViews>
  <sheetFormatPr defaultColWidth="9" defaultRowHeight="17.25" customHeight="1"/>
  <cols>
    <col min="1" max="1" width="3.90625" style="171" customWidth="1"/>
    <col min="2" max="2" width="14.90625" style="171" customWidth="1"/>
    <col min="3" max="3" width="5.36328125" style="171" bestFit="1" customWidth="1"/>
    <col min="4" max="4" width="14.6328125" style="171" customWidth="1"/>
    <col min="5" max="5" width="3.36328125" style="171" bestFit="1" customWidth="1"/>
    <col min="6" max="6" width="14.6328125" style="171" customWidth="1"/>
    <col min="7" max="7" width="3.36328125" style="171" customWidth="1"/>
    <col min="8" max="8" width="3.453125" style="171" customWidth="1"/>
    <col min="9" max="9" width="3.36328125" style="171" customWidth="1"/>
    <col min="10" max="10" width="20.26953125" style="171" customWidth="1"/>
    <col min="11" max="16384" width="9" style="171"/>
  </cols>
  <sheetData>
    <row r="1" spans="1:17" ht="17.25" customHeight="1">
      <c r="B1" s="448"/>
    </row>
    <row r="2" spans="1:17" ht="17.25" customHeight="1">
      <c r="A2" s="1519" t="s">
        <v>1197</v>
      </c>
      <c r="B2" s="1519"/>
      <c r="C2" s="1519"/>
      <c r="D2" s="1519"/>
      <c r="E2" s="1519"/>
      <c r="F2" s="1519"/>
      <c r="G2" s="1519"/>
      <c r="H2" s="1519"/>
      <c r="I2" s="1519"/>
      <c r="J2" s="1519"/>
      <c r="Q2" s="536" t="s">
        <v>1175</v>
      </c>
    </row>
    <row r="3" spans="1:17" ht="17.25" customHeight="1">
      <c r="B3" s="669"/>
      <c r="C3" s="756"/>
      <c r="D3" s="756"/>
      <c r="E3" s="756"/>
      <c r="F3" s="756"/>
      <c r="G3" s="756"/>
      <c r="H3" s="756"/>
      <c r="I3" s="669"/>
      <c r="J3" s="669"/>
      <c r="Q3" s="536" t="s">
        <v>1176</v>
      </c>
    </row>
    <row r="4" spans="1:17" ht="17.25" customHeight="1">
      <c r="Q4" s="536" t="s">
        <v>1174</v>
      </c>
    </row>
    <row r="5" spans="1:17" ht="21.75" customHeight="1">
      <c r="F5" s="461" t="s">
        <v>347</v>
      </c>
      <c r="G5" s="1327"/>
      <c r="H5" s="1567"/>
      <c r="I5" s="1567"/>
      <c r="J5" s="1567"/>
    </row>
    <row r="6" spans="1:17" ht="21.75" hidden="1" customHeight="1">
      <c r="F6" s="449" t="s">
        <v>348</v>
      </c>
      <c r="G6" s="449"/>
      <c r="H6" s="449"/>
      <c r="I6" s="449"/>
      <c r="J6" s="451" t="s">
        <v>357</v>
      </c>
    </row>
    <row r="8" spans="1:17" ht="17.25" customHeight="1">
      <c r="B8" s="389"/>
    </row>
    <row r="9" spans="1:17" ht="23.25" customHeight="1">
      <c r="A9" s="453"/>
      <c r="B9" s="1568" t="s">
        <v>90</v>
      </c>
      <c r="C9" s="1568"/>
      <c r="D9" s="1568" t="s">
        <v>352</v>
      </c>
      <c r="E9" s="1568"/>
      <c r="F9" s="1568"/>
      <c r="G9" s="1568"/>
      <c r="H9" s="1568"/>
      <c r="I9" s="1568"/>
      <c r="J9" s="1568"/>
    </row>
    <row r="10" spans="1:17" ht="23.25" customHeight="1">
      <c r="A10" s="453">
        <v>1</v>
      </c>
      <c r="B10" s="645"/>
      <c r="C10" s="534">
        <f t="shared" ref="C10:C24" si="0">B10</f>
        <v>0</v>
      </c>
      <c r="D10" s="1565" t="s">
        <v>1006</v>
      </c>
      <c r="E10" s="1566"/>
      <c r="F10" s="1566"/>
      <c r="G10" s="1566"/>
      <c r="H10" s="1566"/>
      <c r="I10" s="1566"/>
      <c r="J10" s="1557"/>
    </row>
    <row r="11" spans="1:17" ht="23.25" customHeight="1">
      <c r="A11" s="453">
        <v>2</v>
      </c>
      <c r="B11" s="460">
        <f>B10+1</f>
        <v>1</v>
      </c>
      <c r="C11" s="455">
        <f t="shared" si="0"/>
        <v>1</v>
      </c>
      <c r="D11" s="1558" t="s">
        <v>1007</v>
      </c>
      <c r="E11" s="1558"/>
      <c r="F11" s="1558"/>
      <c r="G11" s="1558"/>
      <c r="H11" s="1558"/>
      <c r="I11" s="1558"/>
      <c r="J11" s="1558"/>
    </row>
    <row r="12" spans="1:17" ht="23.25" customHeight="1">
      <c r="A12" s="453">
        <v>3</v>
      </c>
      <c r="B12" s="460">
        <f t="shared" ref="B12:B24" si="1">B11+1</f>
        <v>2</v>
      </c>
      <c r="C12" s="455">
        <f t="shared" si="0"/>
        <v>2</v>
      </c>
      <c r="D12" s="1558" t="s">
        <v>1008</v>
      </c>
      <c r="E12" s="1558"/>
      <c r="F12" s="1558"/>
      <c r="G12" s="1558"/>
      <c r="H12" s="1558"/>
      <c r="I12" s="1558"/>
      <c r="J12" s="1558"/>
    </row>
    <row r="13" spans="1:17" ht="23.25" customHeight="1">
      <c r="A13" s="453">
        <v>4</v>
      </c>
      <c r="B13" s="460">
        <f t="shared" si="1"/>
        <v>3</v>
      </c>
      <c r="C13" s="455">
        <f t="shared" si="0"/>
        <v>3</v>
      </c>
      <c r="D13" s="1558" t="s">
        <v>1009</v>
      </c>
      <c r="E13" s="1558"/>
      <c r="F13" s="1558"/>
      <c r="G13" s="1558"/>
      <c r="H13" s="1558"/>
      <c r="I13" s="1558"/>
      <c r="J13" s="1558"/>
    </row>
    <row r="14" spans="1:17" ht="23.25" customHeight="1">
      <c r="A14" s="453">
        <v>5</v>
      </c>
      <c r="B14" s="460">
        <f t="shared" si="1"/>
        <v>4</v>
      </c>
      <c r="C14" s="455">
        <f t="shared" si="0"/>
        <v>4</v>
      </c>
      <c r="D14" s="1558" t="s">
        <v>1010</v>
      </c>
      <c r="E14" s="1558"/>
      <c r="F14" s="1558"/>
      <c r="G14" s="1558"/>
      <c r="H14" s="1558"/>
      <c r="I14" s="1558"/>
      <c r="J14" s="1558"/>
    </row>
    <row r="15" spans="1:17" ht="23.25" customHeight="1">
      <c r="A15" s="453">
        <v>6</v>
      </c>
      <c r="B15" s="460">
        <f t="shared" si="1"/>
        <v>5</v>
      </c>
      <c r="C15" s="455">
        <f t="shared" si="0"/>
        <v>5</v>
      </c>
      <c r="D15" s="1558" t="s">
        <v>1010</v>
      </c>
      <c r="E15" s="1558"/>
      <c r="F15" s="1558"/>
      <c r="G15" s="1558"/>
      <c r="H15" s="1558"/>
      <c r="I15" s="1558"/>
      <c r="J15" s="1558"/>
    </row>
    <row r="16" spans="1:17" ht="23.25" customHeight="1">
      <c r="A16" s="453">
        <v>7</v>
      </c>
      <c r="B16" s="460">
        <f t="shared" si="1"/>
        <v>6</v>
      </c>
      <c r="C16" s="455">
        <f t="shared" si="0"/>
        <v>6</v>
      </c>
      <c r="D16" s="1558" t="s">
        <v>1011</v>
      </c>
      <c r="E16" s="1558"/>
      <c r="F16" s="1558"/>
      <c r="G16" s="1558"/>
      <c r="H16" s="1558"/>
      <c r="I16" s="1558"/>
      <c r="J16" s="1558"/>
    </row>
    <row r="17" spans="1:10" ht="23.25" customHeight="1">
      <c r="A17" s="453">
        <v>8</v>
      </c>
      <c r="B17" s="460">
        <f t="shared" si="1"/>
        <v>7</v>
      </c>
      <c r="C17" s="455">
        <f t="shared" si="0"/>
        <v>7</v>
      </c>
      <c r="D17" s="1558" t="s">
        <v>1012</v>
      </c>
      <c r="E17" s="1558"/>
      <c r="F17" s="1558"/>
      <c r="G17" s="1558"/>
      <c r="H17" s="1558"/>
      <c r="I17" s="1558"/>
      <c r="J17" s="1558"/>
    </row>
    <row r="18" spans="1:10" ht="23.25" customHeight="1">
      <c r="A18" s="453">
        <v>9</v>
      </c>
      <c r="B18" s="460">
        <f t="shared" si="1"/>
        <v>8</v>
      </c>
      <c r="C18" s="455">
        <f t="shared" si="0"/>
        <v>8</v>
      </c>
      <c r="D18" s="1558" t="s">
        <v>1013</v>
      </c>
      <c r="E18" s="1558"/>
      <c r="F18" s="1558"/>
      <c r="G18" s="1558"/>
      <c r="H18" s="1558"/>
      <c r="I18" s="1558"/>
      <c r="J18" s="1558"/>
    </row>
    <row r="19" spans="1:10" ht="23.15" customHeight="1">
      <c r="A19" s="453">
        <v>10</v>
      </c>
      <c r="B19" s="460">
        <f t="shared" si="1"/>
        <v>9</v>
      </c>
      <c r="C19" s="455">
        <f t="shared" si="0"/>
        <v>9</v>
      </c>
      <c r="D19" s="1558" t="s">
        <v>1014</v>
      </c>
      <c r="E19" s="1558"/>
      <c r="F19" s="1558"/>
      <c r="G19" s="1558"/>
      <c r="H19" s="1558"/>
      <c r="I19" s="1558"/>
      <c r="J19" s="1558"/>
    </row>
    <row r="20" spans="1:10" ht="23.25" hidden="1" customHeight="1">
      <c r="A20" s="453">
        <v>11</v>
      </c>
      <c r="B20" s="460">
        <f t="shared" si="1"/>
        <v>10</v>
      </c>
      <c r="C20" s="455">
        <f t="shared" si="0"/>
        <v>10</v>
      </c>
      <c r="D20" s="1569"/>
      <c r="E20" s="1569"/>
      <c r="F20" s="1569"/>
      <c r="G20" s="1569"/>
      <c r="H20" s="1569"/>
      <c r="I20" s="1569"/>
      <c r="J20" s="1569"/>
    </row>
    <row r="21" spans="1:10" ht="23.25" hidden="1" customHeight="1">
      <c r="A21" s="453">
        <v>12</v>
      </c>
      <c r="B21" s="460">
        <f t="shared" si="1"/>
        <v>11</v>
      </c>
      <c r="C21" s="455">
        <f t="shared" si="0"/>
        <v>11</v>
      </c>
      <c r="D21" s="1569"/>
      <c r="E21" s="1569"/>
      <c r="F21" s="1569"/>
      <c r="G21" s="1569"/>
      <c r="H21" s="1569"/>
      <c r="I21" s="1569"/>
      <c r="J21" s="1569"/>
    </row>
    <row r="22" spans="1:10" ht="23.25" hidden="1" customHeight="1">
      <c r="A22" s="453">
        <v>13</v>
      </c>
      <c r="B22" s="460">
        <f t="shared" si="1"/>
        <v>12</v>
      </c>
      <c r="C22" s="455">
        <f t="shared" si="0"/>
        <v>12</v>
      </c>
      <c r="D22" s="1569"/>
      <c r="E22" s="1569"/>
      <c r="F22" s="1569"/>
      <c r="G22" s="1569"/>
      <c r="H22" s="1569"/>
      <c r="I22" s="1569"/>
      <c r="J22" s="1569"/>
    </row>
    <row r="23" spans="1:10" ht="23.25" hidden="1" customHeight="1">
      <c r="A23" s="453">
        <v>14</v>
      </c>
      <c r="B23" s="460">
        <f t="shared" si="1"/>
        <v>13</v>
      </c>
      <c r="C23" s="455">
        <f t="shared" si="0"/>
        <v>13</v>
      </c>
      <c r="D23" s="1569"/>
      <c r="E23" s="1569"/>
      <c r="F23" s="1569"/>
      <c r="G23" s="1569"/>
      <c r="H23" s="1569"/>
      <c r="I23" s="1569"/>
      <c r="J23" s="1569"/>
    </row>
    <row r="24" spans="1:10" ht="23.25" hidden="1" customHeight="1">
      <c r="A24" s="453">
        <v>15</v>
      </c>
      <c r="B24" s="460">
        <f t="shared" si="1"/>
        <v>14</v>
      </c>
      <c r="C24" s="455">
        <f t="shared" si="0"/>
        <v>14</v>
      </c>
      <c r="D24" s="1569"/>
      <c r="E24" s="1569"/>
      <c r="F24" s="1569"/>
      <c r="G24" s="1569"/>
      <c r="H24" s="1569"/>
      <c r="I24" s="1569"/>
      <c r="J24" s="1569"/>
    </row>
    <row r="25" spans="1:10" ht="23.25" customHeight="1">
      <c r="D25" s="456"/>
      <c r="J25" s="457"/>
    </row>
    <row r="26" spans="1:10" ht="23.25" customHeight="1">
      <c r="A26" s="1519" t="s">
        <v>1019</v>
      </c>
      <c r="B26" s="1519"/>
      <c r="C26" s="1519"/>
      <c r="D26" s="1519"/>
      <c r="E26" s="1519"/>
      <c r="F26" s="1519"/>
      <c r="G26" s="1519"/>
      <c r="H26" s="1519"/>
      <c r="I26" s="1519"/>
      <c r="J26" s="1519"/>
    </row>
    <row r="28" spans="1:10" ht="22" customHeight="1">
      <c r="A28" s="1585" t="s">
        <v>1003</v>
      </c>
      <c r="B28" s="957" t="s">
        <v>24</v>
      </c>
      <c r="C28" s="957"/>
      <c r="D28" s="1582">
        <f>G5</f>
        <v>0</v>
      </c>
      <c r="E28" s="1586"/>
      <c r="F28" s="1586"/>
      <c r="G28" s="1586"/>
      <c r="H28" s="1586"/>
      <c r="I28" s="1586"/>
      <c r="J28" s="1587"/>
    </row>
    <row r="29" spans="1:10" ht="22" customHeight="1">
      <c r="A29" s="1585"/>
      <c r="B29" s="956" t="s">
        <v>1177</v>
      </c>
      <c r="C29" s="1397"/>
      <c r="D29" s="1573"/>
      <c r="E29" s="1574"/>
      <c r="F29" s="1574"/>
      <c r="G29" s="1574"/>
      <c r="H29" s="1574"/>
      <c r="I29" s="1574"/>
      <c r="J29" s="1575"/>
    </row>
    <row r="30" spans="1:10" ht="22" customHeight="1">
      <c r="A30" s="1585"/>
      <c r="B30" s="1579" t="s">
        <v>1002</v>
      </c>
      <c r="C30" s="1579"/>
      <c r="D30" s="1576"/>
      <c r="E30" s="1577"/>
      <c r="F30" s="1577"/>
      <c r="G30" s="1577"/>
      <c r="H30" s="1577"/>
      <c r="I30" s="1577"/>
      <c r="J30" s="1578"/>
    </row>
    <row r="31" spans="1:10" ht="22" customHeight="1">
      <c r="A31" s="1585"/>
      <c r="B31" s="1570" t="s">
        <v>1160</v>
      </c>
      <c r="C31" s="1571"/>
      <c r="D31" s="1576"/>
      <c r="E31" s="1577"/>
      <c r="F31" s="1577"/>
      <c r="G31" s="1577"/>
      <c r="H31" s="1577"/>
      <c r="I31" s="1577"/>
      <c r="J31" s="1578"/>
    </row>
    <row r="32" spans="1:10" ht="22" customHeight="1">
      <c r="A32" s="1585"/>
      <c r="B32" s="1570" t="s">
        <v>1170</v>
      </c>
      <c r="C32" s="1571"/>
      <c r="D32" s="737" t="s">
        <v>1173</v>
      </c>
      <c r="E32" s="735" t="s">
        <v>1171</v>
      </c>
      <c r="F32" s="738" t="s">
        <v>1173</v>
      </c>
      <c r="G32" s="735"/>
      <c r="H32" s="735"/>
      <c r="I32" s="735"/>
      <c r="J32" s="736"/>
    </row>
    <row r="33" spans="1:10" ht="22" customHeight="1">
      <c r="A33" s="1585"/>
      <c r="B33" s="1570" t="s">
        <v>1189</v>
      </c>
      <c r="C33" s="1571"/>
      <c r="D33" s="1576"/>
      <c r="E33" s="1577"/>
      <c r="F33" s="1577"/>
      <c r="G33" s="1577"/>
      <c r="H33" s="1577"/>
      <c r="I33" s="1577"/>
      <c r="J33" s="1578"/>
    </row>
    <row r="34" spans="1:10" ht="22" customHeight="1">
      <c r="A34" s="1585"/>
      <c r="B34" s="1570" t="s">
        <v>1000</v>
      </c>
      <c r="C34" s="1571"/>
      <c r="D34" s="1576"/>
      <c r="E34" s="1577"/>
      <c r="F34" s="1577"/>
      <c r="G34" s="1577"/>
      <c r="H34" s="1577"/>
      <c r="I34" s="1577"/>
      <c r="J34" s="1578"/>
    </row>
    <row r="35" spans="1:10" ht="22" customHeight="1">
      <c r="A35" s="1585"/>
      <c r="B35" s="1570" t="s">
        <v>1207</v>
      </c>
      <c r="C35" s="1571"/>
      <c r="D35" s="1576"/>
      <c r="E35" s="1577"/>
      <c r="F35" s="1577"/>
      <c r="G35" s="1577"/>
      <c r="H35" s="1577"/>
      <c r="I35" s="1577"/>
      <c r="J35" s="1578"/>
    </row>
    <row r="36" spans="1:10" ht="22" customHeight="1">
      <c r="A36" s="1562" t="s">
        <v>1005</v>
      </c>
      <c r="B36" s="1570" t="s">
        <v>1004</v>
      </c>
      <c r="C36" s="1571"/>
      <c r="D36" s="1572" t="str">
        <f>①海外研修実施希望申込書!E27</f>
        <v>インドネシア・ジャカルタ</v>
      </c>
      <c r="E36" s="1572"/>
      <c r="F36" s="1572"/>
      <c r="G36" s="1572"/>
      <c r="H36" s="1572"/>
      <c r="I36" s="1572"/>
      <c r="J36" s="1572"/>
    </row>
    <row r="37" spans="1:10" ht="22" customHeight="1">
      <c r="A37" s="1563"/>
      <c r="B37" s="1570" t="s">
        <v>1172</v>
      </c>
      <c r="C37" s="1571"/>
      <c r="D37" s="741">
        <f>⑤海外研修実施計画の概要!B13</f>
        <v>46204</v>
      </c>
      <c r="E37" s="447" t="s">
        <v>190</v>
      </c>
      <c r="F37" s="740">
        <f>⑤海外研修実施計画の概要!G13</f>
        <v>46208</v>
      </c>
      <c r="G37" s="462"/>
      <c r="H37" s="517"/>
      <c r="I37" s="462"/>
      <c r="J37" s="508"/>
    </row>
    <row r="38" spans="1:10" ht="22" customHeight="1">
      <c r="A38" s="1564"/>
      <c r="B38" s="1570" t="s">
        <v>1188</v>
      </c>
      <c r="C38" s="1571"/>
      <c r="D38" s="1582">
        <f>'⑫出張業務日程表、緊急連絡先（1人目）'!D38</f>
        <v>0</v>
      </c>
      <c r="E38" s="1583"/>
      <c r="F38" s="1583"/>
      <c r="G38" s="1583"/>
      <c r="H38" s="1583"/>
      <c r="I38" s="1583"/>
      <c r="J38" s="1584"/>
    </row>
    <row r="39" spans="1:10" ht="22" customHeight="1">
      <c r="A39" s="1585" t="s">
        <v>1021</v>
      </c>
      <c r="B39" s="956" t="s">
        <v>792</v>
      </c>
      <c r="C39" s="1397"/>
      <c r="D39" s="1582" t="str">
        <f>①海外研修実施希望申込書!F11</f>
        <v>株式会社AOTS</v>
      </c>
      <c r="E39" s="1583"/>
      <c r="F39" s="1583"/>
      <c r="G39" s="1583"/>
      <c r="H39" s="1583"/>
      <c r="I39" s="1583"/>
      <c r="J39" s="1584"/>
    </row>
    <row r="40" spans="1:10" ht="22" customHeight="1">
      <c r="A40" s="1585"/>
      <c r="B40" s="1570" t="s">
        <v>1187</v>
      </c>
      <c r="C40" s="1571"/>
      <c r="D40" s="1582" t="str">
        <f>①海外研修実施希望申込書!F22</f>
        <v>山田　二郎</v>
      </c>
      <c r="E40" s="1583"/>
      <c r="F40" s="1583"/>
      <c r="G40" s="1583"/>
      <c r="H40" s="1583"/>
      <c r="I40" s="1583"/>
      <c r="J40" s="1584"/>
    </row>
    <row r="41" spans="1:10" ht="22" customHeight="1">
      <c r="A41" s="1585"/>
      <c r="B41" s="1570" t="s">
        <v>1022</v>
      </c>
      <c r="C41" s="1571"/>
      <c r="D41" s="1582">
        <f>'⑫出張業務日程表、緊急連絡先（1人目）'!D41</f>
        <v>0</v>
      </c>
      <c r="E41" s="1583"/>
      <c r="F41" s="1583"/>
      <c r="G41" s="1583"/>
      <c r="H41" s="1583"/>
      <c r="I41" s="1583"/>
      <c r="J41" s="1584"/>
    </row>
    <row r="42" spans="1:10" ht="22" customHeight="1">
      <c r="A42" s="1585"/>
      <c r="B42" s="1570" t="s">
        <v>1023</v>
      </c>
      <c r="C42" s="1571"/>
      <c r="D42" s="1582" t="str">
        <f>①海外研修実施希望申込書!G24</f>
        <v>yamada@aots.co.jp</v>
      </c>
      <c r="E42" s="1583"/>
      <c r="F42" s="1583"/>
      <c r="G42" s="1583"/>
      <c r="H42" s="1583"/>
      <c r="I42" s="1583"/>
      <c r="J42" s="1584"/>
    </row>
    <row r="43" spans="1:10" ht="22" customHeight="1">
      <c r="A43" s="1581" t="s">
        <v>1020</v>
      </c>
      <c r="B43" s="1570" t="s">
        <v>1001</v>
      </c>
      <c r="C43" s="1571"/>
      <c r="D43" s="1582" t="str">
        <f>①海外研修実施希望申込書!D68</f>
        <v>Kaigai Kenshu Inc.</v>
      </c>
      <c r="E43" s="1583"/>
      <c r="F43" s="1583"/>
      <c r="G43" s="1583"/>
      <c r="H43" s="1583"/>
      <c r="I43" s="1583"/>
      <c r="J43" s="1584"/>
    </row>
    <row r="44" spans="1:10" ht="22" customHeight="1">
      <c r="A44" s="1581"/>
      <c r="B44" s="1570" t="s">
        <v>1187</v>
      </c>
      <c r="C44" s="1571"/>
      <c r="D44" s="1582">
        <f>'⑫出張業務日程表、緊急連絡先（1人目）'!D44</f>
        <v>0</v>
      </c>
      <c r="E44" s="1583"/>
      <c r="F44" s="1583"/>
      <c r="G44" s="1583"/>
      <c r="H44" s="1583"/>
      <c r="I44" s="1583"/>
      <c r="J44" s="1584"/>
    </row>
    <row r="45" spans="1:10" ht="22" customHeight="1">
      <c r="A45" s="1581"/>
      <c r="B45" s="1570" t="s">
        <v>1022</v>
      </c>
      <c r="C45" s="1571"/>
      <c r="D45" s="1582">
        <f>'⑫出張業務日程表、緊急連絡先（1人目）'!D45</f>
        <v>0</v>
      </c>
      <c r="E45" s="1583"/>
      <c r="F45" s="1583"/>
      <c r="G45" s="1583"/>
      <c r="H45" s="1583"/>
      <c r="I45" s="1583"/>
      <c r="J45" s="1584"/>
    </row>
    <row r="46" spans="1:10" ht="22" customHeight="1">
      <c r="A46" s="1581"/>
      <c r="B46" s="1570" t="s">
        <v>1023</v>
      </c>
      <c r="C46" s="1571"/>
      <c r="D46" s="1582">
        <f>'⑫出張業務日程表、緊急連絡先（1人目）'!D46</f>
        <v>0</v>
      </c>
      <c r="E46" s="1583"/>
      <c r="F46" s="1583"/>
      <c r="G46" s="1583"/>
      <c r="H46" s="1583"/>
      <c r="I46" s="1583"/>
      <c r="J46" s="1584"/>
    </row>
    <row r="47" spans="1:10" ht="18" customHeight="1"/>
  </sheetData>
  <mergeCells count="60">
    <mergeCell ref="A43:A46"/>
    <mergeCell ref="B43:C43"/>
    <mergeCell ref="D43:J43"/>
    <mergeCell ref="B44:C44"/>
    <mergeCell ref="D44:J44"/>
    <mergeCell ref="B45:C45"/>
    <mergeCell ref="D45:J45"/>
    <mergeCell ref="B46:C46"/>
    <mergeCell ref="D46:J46"/>
    <mergeCell ref="A28:A35"/>
    <mergeCell ref="B28:C28"/>
    <mergeCell ref="D28:J28"/>
    <mergeCell ref="B30:C30"/>
    <mergeCell ref="D30:J30"/>
    <mergeCell ref="B31:C31"/>
    <mergeCell ref="D31:J31"/>
    <mergeCell ref="B32:C32"/>
    <mergeCell ref="B33:C33"/>
    <mergeCell ref="D33:J33"/>
    <mergeCell ref="B29:C29"/>
    <mergeCell ref="D29:J29"/>
    <mergeCell ref="B35:C35"/>
    <mergeCell ref="D35:J35"/>
    <mergeCell ref="B34:C34"/>
    <mergeCell ref="D34:J34"/>
    <mergeCell ref="B36:C36"/>
    <mergeCell ref="D36:J36"/>
    <mergeCell ref="B37:C37"/>
    <mergeCell ref="B38:C38"/>
    <mergeCell ref="D38:J38"/>
    <mergeCell ref="A39:A42"/>
    <mergeCell ref="B39:C39"/>
    <mergeCell ref="D39:J39"/>
    <mergeCell ref="B40:C40"/>
    <mergeCell ref="D40:J40"/>
    <mergeCell ref="B41:C41"/>
    <mergeCell ref="D41:J41"/>
    <mergeCell ref="B42:C42"/>
    <mergeCell ref="D42:J42"/>
    <mergeCell ref="D20:J20"/>
    <mergeCell ref="D21:J21"/>
    <mergeCell ref="D23:J23"/>
    <mergeCell ref="D24:J24"/>
    <mergeCell ref="A26:J26"/>
    <mergeCell ref="D10:J10"/>
    <mergeCell ref="A36:A38"/>
    <mergeCell ref="A2:J2"/>
    <mergeCell ref="G5:J5"/>
    <mergeCell ref="B9:C9"/>
    <mergeCell ref="D9:J9"/>
    <mergeCell ref="D22:J22"/>
    <mergeCell ref="D11:J11"/>
    <mergeCell ref="D12:J12"/>
    <mergeCell ref="D13:J13"/>
    <mergeCell ref="D14:J14"/>
    <mergeCell ref="D15:J15"/>
    <mergeCell ref="D16:J16"/>
    <mergeCell ref="D17:J17"/>
    <mergeCell ref="D18:J18"/>
    <mergeCell ref="D19:J19"/>
  </mergeCells>
  <phoneticPr fontId="1"/>
  <dataValidations count="1">
    <dataValidation type="list" allowBlank="1" showInputMessage="1" showErrorMessage="1" sqref="D29:J29" xr:uid="{E57473DF-A314-47F2-9216-58697668C99D}">
      <formula1>$Q$2:$Q$4</formula1>
    </dataValidation>
  </dataValidations>
  <printOptions horizontalCentered="1"/>
  <pageMargins left="0.31496062992125984" right="0.31496062992125984" top="0.74803149606299213" bottom="0.55118110236220474" header="0.31496062992125984" footer="0.31496062992125984"/>
  <pageSetup paperSize="9" scale="92" orientation="portrait" blackAndWhite="1"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8093F-7DB7-43E8-9775-98554EA96571}">
  <sheetPr codeName="Sheet29">
    <tabColor theme="4" tint="0.59999389629810485"/>
  </sheetPr>
  <dimension ref="A1:Q47"/>
  <sheetViews>
    <sheetView showGridLines="0" showZeros="0" view="pageBreakPreview" zoomScaleNormal="100" zoomScaleSheetLayoutView="100" workbookViewId="0"/>
  </sheetViews>
  <sheetFormatPr defaultColWidth="9" defaultRowHeight="17.25" customHeight="1"/>
  <cols>
    <col min="1" max="1" width="3.90625" style="171" customWidth="1"/>
    <col min="2" max="2" width="14.90625" style="171" customWidth="1"/>
    <col min="3" max="3" width="5.36328125" style="171" bestFit="1" customWidth="1"/>
    <col min="4" max="4" width="14.6328125" style="171" customWidth="1"/>
    <col min="5" max="5" width="3.36328125" style="171" bestFit="1" customWidth="1"/>
    <col min="6" max="6" width="14.6328125" style="171" customWidth="1"/>
    <col min="7" max="7" width="3.36328125" style="171" customWidth="1"/>
    <col min="8" max="8" width="3.453125" style="171" customWidth="1"/>
    <col min="9" max="9" width="3.36328125" style="171" customWidth="1"/>
    <col min="10" max="10" width="20.26953125" style="171" customWidth="1"/>
    <col min="11" max="16384" width="9" style="171"/>
  </cols>
  <sheetData>
    <row r="1" spans="1:17" ht="17.25" customHeight="1">
      <c r="B1" s="448"/>
    </row>
    <row r="2" spans="1:17" ht="17.25" customHeight="1">
      <c r="A2" s="1519" t="s">
        <v>1198</v>
      </c>
      <c r="B2" s="1519"/>
      <c r="C2" s="1519"/>
      <c r="D2" s="1519"/>
      <c r="E2" s="1519"/>
      <c r="F2" s="1519"/>
      <c r="G2" s="1519"/>
      <c r="H2" s="1519"/>
      <c r="I2" s="1519"/>
      <c r="J2" s="1519"/>
      <c r="Q2" s="536" t="s">
        <v>1175</v>
      </c>
    </row>
    <row r="3" spans="1:17" ht="17.25" customHeight="1">
      <c r="B3" s="669"/>
      <c r="C3" s="756"/>
      <c r="D3" s="756"/>
      <c r="E3" s="756"/>
      <c r="F3" s="756"/>
      <c r="G3" s="756"/>
      <c r="H3" s="756"/>
      <c r="I3" s="669"/>
      <c r="J3" s="669"/>
      <c r="Q3" s="536" t="s">
        <v>1176</v>
      </c>
    </row>
    <row r="4" spans="1:17" ht="17.25" customHeight="1">
      <c r="Q4" s="536" t="s">
        <v>1174</v>
      </c>
    </row>
    <row r="5" spans="1:17" ht="21.75" customHeight="1">
      <c r="F5" s="461" t="s">
        <v>347</v>
      </c>
      <c r="G5" s="1327"/>
      <c r="H5" s="1567"/>
      <c r="I5" s="1567"/>
      <c r="J5" s="1567"/>
    </row>
    <row r="6" spans="1:17" ht="21.75" hidden="1" customHeight="1">
      <c r="F6" s="449" t="s">
        <v>348</v>
      </c>
      <c r="G6" s="449"/>
      <c r="H6" s="449"/>
      <c r="I6" s="449"/>
      <c r="J6" s="451" t="s">
        <v>357</v>
      </c>
    </row>
    <row r="8" spans="1:17" ht="17.25" customHeight="1">
      <c r="B8" s="389"/>
    </row>
    <row r="9" spans="1:17" ht="23.25" customHeight="1">
      <c r="A9" s="453"/>
      <c r="B9" s="1568" t="s">
        <v>90</v>
      </c>
      <c r="C9" s="1568"/>
      <c r="D9" s="1568" t="s">
        <v>352</v>
      </c>
      <c r="E9" s="1568"/>
      <c r="F9" s="1568"/>
      <c r="G9" s="1568"/>
      <c r="H9" s="1568"/>
      <c r="I9" s="1568"/>
      <c r="J9" s="1568"/>
    </row>
    <row r="10" spans="1:17" ht="23.25" customHeight="1">
      <c r="A10" s="453">
        <v>1</v>
      </c>
      <c r="B10" s="645"/>
      <c r="C10" s="534">
        <f t="shared" ref="C10:C24" si="0">B10</f>
        <v>0</v>
      </c>
      <c r="D10" s="1565" t="s">
        <v>1006</v>
      </c>
      <c r="E10" s="1566"/>
      <c r="F10" s="1566"/>
      <c r="G10" s="1566"/>
      <c r="H10" s="1566"/>
      <c r="I10" s="1566"/>
      <c r="J10" s="1557"/>
    </row>
    <row r="11" spans="1:17" ht="23.25" customHeight="1">
      <c r="A11" s="453">
        <v>2</v>
      </c>
      <c r="B11" s="460">
        <f>B10+1</f>
        <v>1</v>
      </c>
      <c r="C11" s="455">
        <f t="shared" si="0"/>
        <v>1</v>
      </c>
      <c r="D11" s="1558" t="s">
        <v>1007</v>
      </c>
      <c r="E11" s="1558"/>
      <c r="F11" s="1558"/>
      <c r="G11" s="1558"/>
      <c r="H11" s="1558"/>
      <c r="I11" s="1558"/>
      <c r="J11" s="1558"/>
    </row>
    <row r="12" spans="1:17" ht="23.25" customHeight="1">
      <c r="A12" s="453">
        <v>3</v>
      </c>
      <c r="B12" s="460">
        <f t="shared" ref="B12:B24" si="1">B11+1</f>
        <v>2</v>
      </c>
      <c r="C12" s="455">
        <f t="shared" si="0"/>
        <v>2</v>
      </c>
      <c r="D12" s="1558" t="s">
        <v>1008</v>
      </c>
      <c r="E12" s="1558"/>
      <c r="F12" s="1558"/>
      <c r="G12" s="1558"/>
      <c r="H12" s="1558"/>
      <c r="I12" s="1558"/>
      <c r="J12" s="1558"/>
    </row>
    <row r="13" spans="1:17" ht="23.25" customHeight="1">
      <c r="A13" s="453">
        <v>4</v>
      </c>
      <c r="B13" s="460">
        <f t="shared" si="1"/>
        <v>3</v>
      </c>
      <c r="C13" s="455">
        <f t="shared" si="0"/>
        <v>3</v>
      </c>
      <c r="D13" s="1558" t="s">
        <v>1009</v>
      </c>
      <c r="E13" s="1558"/>
      <c r="F13" s="1558"/>
      <c r="G13" s="1558"/>
      <c r="H13" s="1558"/>
      <c r="I13" s="1558"/>
      <c r="J13" s="1558"/>
    </row>
    <row r="14" spans="1:17" ht="23.25" customHeight="1">
      <c r="A14" s="453">
        <v>5</v>
      </c>
      <c r="B14" s="460">
        <f t="shared" si="1"/>
        <v>4</v>
      </c>
      <c r="C14" s="455">
        <f t="shared" si="0"/>
        <v>4</v>
      </c>
      <c r="D14" s="1558" t="s">
        <v>1010</v>
      </c>
      <c r="E14" s="1558"/>
      <c r="F14" s="1558"/>
      <c r="G14" s="1558"/>
      <c r="H14" s="1558"/>
      <c r="I14" s="1558"/>
      <c r="J14" s="1558"/>
    </row>
    <row r="15" spans="1:17" ht="23.25" customHeight="1">
      <c r="A15" s="453">
        <v>6</v>
      </c>
      <c r="B15" s="460">
        <f t="shared" si="1"/>
        <v>5</v>
      </c>
      <c r="C15" s="455">
        <f t="shared" si="0"/>
        <v>5</v>
      </c>
      <c r="D15" s="1558" t="s">
        <v>1010</v>
      </c>
      <c r="E15" s="1558"/>
      <c r="F15" s="1558"/>
      <c r="G15" s="1558"/>
      <c r="H15" s="1558"/>
      <c r="I15" s="1558"/>
      <c r="J15" s="1558"/>
    </row>
    <row r="16" spans="1:17" ht="23.25" customHeight="1">
      <c r="A16" s="453">
        <v>7</v>
      </c>
      <c r="B16" s="460">
        <f t="shared" si="1"/>
        <v>6</v>
      </c>
      <c r="C16" s="455">
        <f t="shared" si="0"/>
        <v>6</v>
      </c>
      <c r="D16" s="1558" t="s">
        <v>1011</v>
      </c>
      <c r="E16" s="1558"/>
      <c r="F16" s="1558"/>
      <c r="G16" s="1558"/>
      <c r="H16" s="1558"/>
      <c r="I16" s="1558"/>
      <c r="J16" s="1558"/>
    </row>
    <row r="17" spans="1:10" ht="23.25" customHeight="1">
      <c r="A17" s="453">
        <v>8</v>
      </c>
      <c r="B17" s="460">
        <f t="shared" si="1"/>
        <v>7</v>
      </c>
      <c r="C17" s="455">
        <f t="shared" si="0"/>
        <v>7</v>
      </c>
      <c r="D17" s="1558" t="s">
        <v>1012</v>
      </c>
      <c r="E17" s="1558"/>
      <c r="F17" s="1558"/>
      <c r="G17" s="1558"/>
      <c r="H17" s="1558"/>
      <c r="I17" s="1558"/>
      <c r="J17" s="1558"/>
    </row>
    <row r="18" spans="1:10" ht="23.25" customHeight="1">
      <c r="A18" s="453">
        <v>9</v>
      </c>
      <c r="B18" s="460">
        <f t="shared" si="1"/>
        <v>8</v>
      </c>
      <c r="C18" s="455">
        <f t="shared" si="0"/>
        <v>8</v>
      </c>
      <c r="D18" s="1558" t="s">
        <v>1013</v>
      </c>
      <c r="E18" s="1558"/>
      <c r="F18" s="1558"/>
      <c r="G18" s="1558"/>
      <c r="H18" s="1558"/>
      <c r="I18" s="1558"/>
      <c r="J18" s="1558"/>
    </row>
    <row r="19" spans="1:10" ht="23.15" customHeight="1">
      <c r="A19" s="453">
        <v>10</v>
      </c>
      <c r="B19" s="460">
        <f t="shared" si="1"/>
        <v>9</v>
      </c>
      <c r="C19" s="455">
        <f t="shared" si="0"/>
        <v>9</v>
      </c>
      <c r="D19" s="1558" t="s">
        <v>1014</v>
      </c>
      <c r="E19" s="1558"/>
      <c r="F19" s="1558"/>
      <c r="G19" s="1558"/>
      <c r="H19" s="1558"/>
      <c r="I19" s="1558"/>
      <c r="J19" s="1558"/>
    </row>
    <row r="20" spans="1:10" ht="23.25" hidden="1" customHeight="1">
      <c r="A20" s="453">
        <v>11</v>
      </c>
      <c r="B20" s="460">
        <f t="shared" si="1"/>
        <v>10</v>
      </c>
      <c r="C20" s="455">
        <f t="shared" si="0"/>
        <v>10</v>
      </c>
      <c r="D20" s="1569"/>
      <c r="E20" s="1569"/>
      <c r="F20" s="1569"/>
      <c r="G20" s="1569"/>
      <c r="H20" s="1569"/>
      <c r="I20" s="1569"/>
      <c r="J20" s="1569"/>
    </row>
    <row r="21" spans="1:10" ht="23.25" hidden="1" customHeight="1">
      <c r="A21" s="453">
        <v>12</v>
      </c>
      <c r="B21" s="460">
        <f t="shared" si="1"/>
        <v>11</v>
      </c>
      <c r="C21" s="455">
        <f t="shared" si="0"/>
        <v>11</v>
      </c>
      <c r="D21" s="1569"/>
      <c r="E21" s="1569"/>
      <c r="F21" s="1569"/>
      <c r="G21" s="1569"/>
      <c r="H21" s="1569"/>
      <c r="I21" s="1569"/>
      <c r="J21" s="1569"/>
    </row>
    <row r="22" spans="1:10" ht="23.25" hidden="1" customHeight="1">
      <c r="A22" s="453">
        <v>13</v>
      </c>
      <c r="B22" s="460">
        <f t="shared" si="1"/>
        <v>12</v>
      </c>
      <c r="C22" s="455">
        <f t="shared" si="0"/>
        <v>12</v>
      </c>
      <c r="D22" s="1569"/>
      <c r="E22" s="1569"/>
      <c r="F22" s="1569"/>
      <c r="G22" s="1569"/>
      <c r="H22" s="1569"/>
      <c r="I22" s="1569"/>
      <c r="J22" s="1569"/>
    </row>
    <row r="23" spans="1:10" ht="23.25" hidden="1" customHeight="1">
      <c r="A23" s="453">
        <v>14</v>
      </c>
      <c r="B23" s="460">
        <f t="shared" si="1"/>
        <v>13</v>
      </c>
      <c r="C23" s="455">
        <f t="shared" si="0"/>
        <v>13</v>
      </c>
      <c r="D23" s="1569"/>
      <c r="E23" s="1569"/>
      <c r="F23" s="1569"/>
      <c r="G23" s="1569"/>
      <c r="H23" s="1569"/>
      <c r="I23" s="1569"/>
      <c r="J23" s="1569"/>
    </row>
    <row r="24" spans="1:10" ht="23.25" hidden="1" customHeight="1">
      <c r="A24" s="453">
        <v>15</v>
      </c>
      <c r="B24" s="460">
        <f t="shared" si="1"/>
        <v>14</v>
      </c>
      <c r="C24" s="455">
        <f t="shared" si="0"/>
        <v>14</v>
      </c>
      <c r="D24" s="1569"/>
      <c r="E24" s="1569"/>
      <c r="F24" s="1569"/>
      <c r="G24" s="1569"/>
      <c r="H24" s="1569"/>
      <c r="I24" s="1569"/>
      <c r="J24" s="1569"/>
    </row>
    <row r="25" spans="1:10" ht="23.25" customHeight="1">
      <c r="D25" s="456"/>
      <c r="J25" s="457"/>
    </row>
    <row r="26" spans="1:10" ht="23.25" customHeight="1">
      <c r="A26" s="1519" t="s">
        <v>1019</v>
      </c>
      <c r="B26" s="1519"/>
      <c r="C26" s="1519"/>
      <c r="D26" s="1519"/>
      <c r="E26" s="1519"/>
      <c r="F26" s="1519"/>
      <c r="G26" s="1519"/>
      <c r="H26" s="1519"/>
      <c r="I26" s="1519"/>
      <c r="J26" s="1519"/>
    </row>
    <row r="28" spans="1:10" ht="22" customHeight="1">
      <c r="A28" s="1585" t="s">
        <v>1003</v>
      </c>
      <c r="B28" s="957" t="s">
        <v>24</v>
      </c>
      <c r="C28" s="957"/>
      <c r="D28" s="1582">
        <f>G5</f>
        <v>0</v>
      </c>
      <c r="E28" s="1586"/>
      <c r="F28" s="1586"/>
      <c r="G28" s="1586"/>
      <c r="H28" s="1586"/>
      <c r="I28" s="1586"/>
      <c r="J28" s="1587"/>
    </row>
    <row r="29" spans="1:10" ht="22" customHeight="1">
      <c r="A29" s="1585"/>
      <c r="B29" s="956" t="s">
        <v>1177</v>
      </c>
      <c r="C29" s="1397"/>
      <c r="D29" s="1573"/>
      <c r="E29" s="1574"/>
      <c r="F29" s="1574"/>
      <c r="G29" s="1574"/>
      <c r="H29" s="1574"/>
      <c r="I29" s="1574"/>
      <c r="J29" s="1575"/>
    </row>
    <row r="30" spans="1:10" ht="22" customHeight="1">
      <c r="A30" s="1585"/>
      <c r="B30" s="1579" t="s">
        <v>1002</v>
      </c>
      <c r="C30" s="1579"/>
      <c r="D30" s="1576"/>
      <c r="E30" s="1577"/>
      <c r="F30" s="1577"/>
      <c r="G30" s="1577"/>
      <c r="H30" s="1577"/>
      <c r="I30" s="1577"/>
      <c r="J30" s="1578"/>
    </row>
    <row r="31" spans="1:10" ht="22" customHeight="1">
      <c r="A31" s="1585"/>
      <c r="B31" s="1570" t="s">
        <v>1160</v>
      </c>
      <c r="C31" s="1571"/>
      <c r="D31" s="1576"/>
      <c r="E31" s="1577"/>
      <c r="F31" s="1577"/>
      <c r="G31" s="1577"/>
      <c r="H31" s="1577"/>
      <c r="I31" s="1577"/>
      <c r="J31" s="1578"/>
    </row>
    <row r="32" spans="1:10" ht="22" customHeight="1">
      <c r="A32" s="1585"/>
      <c r="B32" s="1570" t="s">
        <v>1170</v>
      </c>
      <c r="C32" s="1571"/>
      <c r="D32" s="737" t="s">
        <v>1173</v>
      </c>
      <c r="E32" s="735" t="s">
        <v>1171</v>
      </c>
      <c r="F32" s="738" t="s">
        <v>1173</v>
      </c>
      <c r="G32" s="735"/>
      <c r="H32" s="735"/>
      <c r="I32" s="735"/>
      <c r="J32" s="736"/>
    </row>
    <row r="33" spans="1:10" ht="22" customHeight="1">
      <c r="A33" s="1585"/>
      <c r="B33" s="1570" t="s">
        <v>1189</v>
      </c>
      <c r="C33" s="1571"/>
      <c r="D33" s="1576"/>
      <c r="E33" s="1577"/>
      <c r="F33" s="1577"/>
      <c r="G33" s="1577"/>
      <c r="H33" s="1577"/>
      <c r="I33" s="1577"/>
      <c r="J33" s="1578"/>
    </row>
    <row r="34" spans="1:10" ht="22" customHeight="1">
      <c r="A34" s="1585"/>
      <c r="B34" s="1570" t="s">
        <v>1000</v>
      </c>
      <c r="C34" s="1571"/>
      <c r="D34" s="1576"/>
      <c r="E34" s="1577"/>
      <c r="F34" s="1577"/>
      <c r="G34" s="1577"/>
      <c r="H34" s="1577"/>
      <c r="I34" s="1577"/>
      <c r="J34" s="1578"/>
    </row>
    <row r="35" spans="1:10" ht="22" customHeight="1">
      <c r="A35" s="1585"/>
      <c r="B35" s="1570" t="s">
        <v>1207</v>
      </c>
      <c r="C35" s="1571"/>
      <c r="D35" s="1576"/>
      <c r="E35" s="1577"/>
      <c r="F35" s="1577"/>
      <c r="G35" s="1577"/>
      <c r="H35" s="1577"/>
      <c r="I35" s="1577"/>
      <c r="J35" s="1578"/>
    </row>
    <row r="36" spans="1:10" ht="22" customHeight="1">
      <c r="A36" s="1562" t="s">
        <v>1005</v>
      </c>
      <c r="B36" s="1570" t="s">
        <v>1004</v>
      </c>
      <c r="C36" s="1571"/>
      <c r="D36" s="1572" t="str">
        <f>①海外研修実施希望申込書!E27</f>
        <v>インドネシア・ジャカルタ</v>
      </c>
      <c r="E36" s="1572"/>
      <c r="F36" s="1572"/>
      <c r="G36" s="1572"/>
      <c r="H36" s="1572"/>
      <c r="I36" s="1572"/>
      <c r="J36" s="1572"/>
    </row>
    <row r="37" spans="1:10" ht="22" customHeight="1">
      <c r="A37" s="1563"/>
      <c r="B37" s="1570" t="s">
        <v>1172</v>
      </c>
      <c r="C37" s="1571"/>
      <c r="D37" s="741">
        <f>⑤海外研修実施計画の概要!B13</f>
        <v>46204</v>
      </c>
      <c r="E37" s="447" t="s">
        <v>190</v>
      </c>
      <c r="F37" s="740">
        <f>⑤海外研修実施計画の概要!G13</f>
        <v>46208</v>
      </c>
      <c r="G37" s="462"/>
      <c r="H37" s="517"/>
      <c r="I37" s="462"/>
      <c r="J37" s="508"/>
    </row>
    <row r="38" spans="1:10" ht="22" customHeight="1">
      <c r="A38" s="1564"/>
      <c r="B38" s="1570" t="s">
        <v>1188</v>
      </c>
      <c r="C38" s="1571"/>
      <c r="D38" s="1582">
        <f>'⑫出張業務日程表、緊急連絡先（1人目）'!D38</f>
        <v>0</v>
      </c>
      <c r="E38" s="1583"/>
      <c r="F38" s="1583"/>
      <c r="G38" s="1583"/>
      <c r="H38" s="1583"/>
      <c r="I38" s="1583"/>
      <c r="J38" s="1584"/>
    </row>
    <row r="39" spans="1:10" ht="22" customHeight="1">
      <c r="A39" s="1585" t="s">
        <v>1021</v>
      </c>
      <c r="B39" s="956" t="s">
        <v>792</v>
      </c>
      <c r="C39" s="1397"/>
      <c r="D39" s="1582" t="str">
        <f>①海外研修実施希望申込書!F11</f>
        <v>株式会社AOTS</v>
      </c>
      <c r="E39" s="1583"/>
      <c r="F39" s="1583"/>
      <c r="G39" s="1583"/>
      <c r="H39" s="1583"/>
      <c r="I39" s="1583"/>
      <c r="J39" s="1584"/>
    </row>
    <row r="40" spans="1:10" ht="22" customHeight="1">
      <c r="A40" s="1585"/>
      <c r="B40" s="1570" t="s">
        <v>1187</v>
      </c>
      <c r="C40" s="1571"/>
      <c r="D40" s="1582" t="str">
        <f>①海外研修実施希望申込書!F22</f>
        <v>山田　二郎</v>
      </c>
      <c r="E40" s="1583"/>
      <c r="F40" s="1583"/>
      <c r="G40" s="1583"/>
      <c r="H40" s="1583"/>
      <c r="I40" s="1583"/>
      <c r="J40" s="1584"/>
    </row>
    <row r="41" spans="1:10" ht="22" customHeight="1">
      <c r="A41" s="1585"/>
      <c r="B41" s="1570" t="s">
        <v>1022</v>
      </c>
      <c r="C41" s="1571"/>
      <c r="D41" s="1582">
        <f>'⑫出張業務日程表、緊急連絡先（1人目）'!D41</f>
        <v>0</v>
      </c>
      <c r="E41" s="1583"/>
      <c r="F41" s="1583"/>
      <c r="G41" s="1583"/>
      <c r="H41" s="1583"/>
      <c r="I41" s="1583"/>
      <c r="J41" s="1584"/>
    </row>
    <row r="42" spans="1:10" ht="22" customHeight="1">
      <c r="A42" s="1585"/>
      <c r="B42" s="1570" t="s">
        <v>1023</v>
      </c>
      <c r="C42" s="1571"/>
      <c r="D42" s="1582" t="str">
        <f>①海外研修実施希望申込書!G24</f>
        <v>yamada@aots.co.jp</v>
      </c>
      <c r="E42" s="1583"/>
      <c r="F42" s="1583"/>
      <c r="G42" s="1583"/>
      <c r="H42" s="1583"/>
      <c r="I42" s="1583"/>
      <c r="J42" s="1584"/>
    </row>
    <row r="43" spans="1:10" ht="22" customHeight="1">
      <c r="A43" s="1581" t="s">
        <v>1020</v>
      </c>
      <c r="B43" s="1570" t="s">
        <v>1001</v>
      </c>
      <c r="C43" s="1571"/>
      <c r="D43" s="1582" t="str">
        <f>①海外研修実施希望申込書!D68</f>
        <v>Kaigai Kenshu Inc.</v>
      </c>
      <c r="E43" s="1583"/>
      <c r="F43" s="1583"/>
      <c r="G43" s="1583"/>
      <c r="H43" s="1583"/>
      <c r="I43" s="1583"/>
      <c r="J43" s="1584"/>
    </row>
    <row r="44" spans="1:10" ht="22" customHeight="1">
      <c r="A44" s="1581"/>
      <c r="B44" s="1570" t="s">
        <v>1187</v>
      </c>
      <c r="C44" s="1571"/>
      <c r="D44" s="1582">
        <f>'⑫出張業務日程表、緊急連絡先（1人目）'!D44</f>
        <v>0</v>
      </c>
      <c r="E44" s="1583"/>
      <c r="F44" s="1583"/>
      <c r="G44" s="1583"/>
      <c r="H44" s="1583"/>
      <c r="I44" s="1583"/>
      <c r="J44" s="1584"/>
    </row>
    <row r="45" spans="1:10" ht="22" customHeight="1">
      <c r="A45" s="1581"/>
      <c r="B45" s="1570" t="s">
        <v>1022</v>
      </c>
      <c r="C45" s="1571"/>
      <c r="D45" s="1582">
        <f>'⑫出張業務日程表、緊急連絡先（1人目）'!D45</f>
        <v>0</v>
      </c>
      <c r="E45" s="1583"/>
      <c r="F45" s="1583"/>
      <c r="G45" s="1583"/>
      <c r="H45" s="1583"/>
      <c r="I45" s="1583"/>
      <c r="J45" s="1584"/>
    </row>
    <row r="46" spans="1:10" ht="22" customHeight="1">
      <c r="A46" s="1581"/>
      <c r="B46" s="1570" t="s">
        <v>1023</v>
      </c>
      <c r="C46" s="1571"/>
      <c r="D46" s="1582">
        <f>'⑫出張業務日程表、緊急連絡先（1人目）'!D46</f>
        <v>0</v>
      </c>
      <c r="E46" s="1583"/>
      <c r="F46" s="1583"/>
      <c r="G46" s="1583"/>
      <c r="H46" s="1583"/>
      <c r="I46" s="1583"/>
      <c r="J46" s="1584"/>
    </row>
    <row r="47" spans="1:10" ht="18" customHeight="1"/>
  </sheetData>
  <mergeCells count="60">
    <mergeCell ref="A43:A46"/>
    <mergeCell ref="B43:C43"/>
    <mergeCell ref="D43:J43"/>
    <mergeCell ref="B44:C44"/>
    <mergeCell ref="D44:J44"/>
    <mergeCell ref="B45:C45"/>
    <mergeCell ref="D45:J45"/>
    <mergeCell ref="B46:C46"/>
    <mergeCell ref="D46:J46"/>
    <mergeCell ref="A28:A35"/>
    <mergeCell ref="B28:C28"/>
    <mergeCell ref="D28:J28"/>
    <mergeCell ref="B30:C30"/>
    <mergeCell ref="D30:J30"/>
    <mergeCell ref="B31:C31"/>
    <mergeCell ref="D31:J31"/>
    <mergeCell ref="B32:C32"/>
    <mergeCell ref="B33:C33"/>
    <mergeCell ref="D33:J33"/>
    <mergeCell ref="B29:C29"/>
    <mergeCell ref="D29:J29"/>
    <mergeCell ref="B35:C35"/>
    <mergeCell ref="D35:J35"/>
    <mergeCell ref="B34:C34"/>
    <mergeCell ref="D34:J34"/>
    <mergeCell ref="B36:C36"/>
    <mergeCell ref="D36:J36"/>
    <mergeCell ref="B37:C37"/>
    <mergeCell ref="B38:C38"/>
    <mergeCell ref="D38:J38"/>
    <mergeCell ref="A39:A42"/>
    <mergeCell ref="B39:C39"/>
    <mergeCell ref="D39:J39"/>
    <mergeCell ref="B40:C40"/>
    <mergeCell ref="D40:J40"/>
    <mergeCell ref="B41:C41"/>
    <mergeCell ref="D41:J41"/>
    <mergeCell ref="B42:C42"/>
    <mergeCell ref="D42:J42"/>
    <mergeCell ref="D20:J20"/>
    <mergeCell ref="D21:J21"/>
    <mergeCell ref="D23:J23"/>
    <mergeCell ref="D24:J24"/>
    <mergeCell ref="A26:J26"/>
    <mergeCell ref="D10:J10"/>
    <mergeCell ref="A36:A38"/>
    <mergeCell ref="A2:J2"/>
    <mergeCell ref="G5:J5"/>
    <mergeCell ref="B9:C9"/>
    <mergeCell ref="D9:J9"/>
    <mergeCell ref="D22:J22"/>
    <mergeCell ref="D11:J11"/>
    <mergeCell ref="D12:J12"/>
    <mergeCell ref="D13:J13"/>
    <mergeCell ref="D14:J14"/>
    <mergeCell ref="D15:J15"/>
    <mergeCell ref="D16:J16"/>
    <mergeCell ref="D17:J17"/>
    <mergeCell ref="D18:J18"/>
    <mergeCell ref="D19:J19"/>
  </mergeCells>
  <phoneticPr fontId="1"/>
  <dataValidations count="1">
    <dataValidation type="list" allowBlank="1" showInputMessage="1" showErrorMessage="1" sqref="D29:J29" xr:uid="{9E6ED27E-0E2B-4E4B-B69F-8BCA41C3ED5C}">
      <formula1>$Q$2:$Q$4</formula1>
    </dataValidation>
  </dataValidations>
  <printOptions horizontalCentered="1"/>
  <pageMargins left="0.31496062992125984" right="0.31496062992125984" top="0.74803149606299213" bottom="0.55118110236220474" header="0.31496062992125984" footer="0.31496062992125984"/>
  <pageSetup paperSize="9" scale="94" orientation="portrait" blackAndWhite="1" r:id="rId1"/>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DB713-0F07-4CF0-A4AD-D70C2662B08A}">
  <sheetPr codeName="Sheet30">
    <tabColor theme="4" tint="0.59999389629810485"/>
  </sheetPr>
  <dimension ref="A1:K39"/>
  <sheetViews>
    <sheetView showGridLines="0" view="pageBreakPreview" zoomScaleNormal="100" zoomScaleSheetLayoutView="100" workbookViewId="0">
      <selection sqref="A1:K1"/>
    </sheetView>
  </sheetViews>
  <sheetFormatPr defaultColWidth="9" defaultRowHeight="17.25" customHeight="1"/>
  <cols>
    <col min="1" max="1" width="3.08984375" style="3" bestFit="1" customWidth="1"/>
    <col min="2" max="2" width="11" style="3" bestFit="1" customWidth="1"/>
    <col min="3" max="3" width="12.08984375" style="3" customWidth="1"/>
    <col min="4" max="4" width="5.36328125" style="3" bestFit="1" customWidth="1"/>
    <col min="5" max="5" width="5.453125" style="3" customWidth="1"/>
    <col min="6" max="16384" width="9" style="3"/>
  </cols>
  <sheetData>
    <row r="1" spans="1:11" ht="17.25" customHeight="1">
      <c r="A1" s="1257" t="str">
        <f>①海外研修実施希望申込書!D7</f>
        <v>技術・人材協力を通じた新興国との共創推進事業（研修・専門家派遣・寄附講座開設事業）</v>
      </c>
      <c r="B1" s="1257"/>
      <c r="C1" s="1257"/>
      <c r="D1" s="1257"/>
      <c r="E1" s="1257"/>
      <c r="F1" s="1257"/>
      <c r="G1" s="1257"/>
      <c r="H1" s="1257"/>
      <c r="I1" s="1257"/>
      <c r="J1" s="1257"/>
      <c r="K1" s="1257"/>
    </row>
    <row r="3" spans="1:11" ht="17.25" customHeight="1">
      <c r="A3" s="3" t="s">
        <v>32</v>
      </c>
      <c r="J3" s="1258">
        <v>45823</v>
      </c>
      <c r="K3" s="1258"/>
    </row>
    <row r="4" spans="1:11" ht="17.25" customHeight="1">
      <c r="A4" s="3" t="s">
        <v>33</v>
      </c>
    </row>
    <row r="6" spans="1:11" ht="17.25" customHeight="1">
      <c r="A6" s="1022" t="s">
        <v>677</v>
      </c>
      <c r="B6" s="1022"/>
      <c r="C6" s="1022"/>
      <c r="D6" s="1022"/>
      <c r="E6" s="1022"/>
      <c r="F6" s="1022"/>
      <c r="G6" s="1022"/>
      <c r="H6" s="1022"/>
      <c r="I6" s="1022"/>
      <c r="J6" s="1022"/>
      <c r="K6" s="1022"/>
    </row>
    <row r="7" spans="1:11" ht="17.25" customHeight="1">
      <c r="A7" s="1259" t="str">
        <f>①海外研修実施希望申込書!E27</f>
        <v>インドネシア・ジャカルタ</v>
      </c>
      <c r="B7" s="1259"/>
      <c r="C7" s="1259"/>
      <c r="D7" s="1259"/>
      <c r="E7" s="1259"/>
      <c r="F7" s="1259"/>
      <c r="G7" s="1259"/>
      <c r="H7" s="1259"/>
      <c r="I7" s="1259"/>
      <c r="J7" s="1259"/>
      <c r="K7" s="1259"/>
    </row>
    <row r="9" spans="1:11" ht="17.25" customHeight="1">
      <c r="A9" s="1588" t="s">
        <v>1505</v>
      </c>
      <c r="B9" s="1588"/>
      <c r="C9" s="1588"/>
      <c r="D9" s="1588"/>
      <c r="E9" s="1588"/>
      <c r="F9" s="1588"/>
      <c r="G9" s="1588"/>
      <c r="H9" s="1588"/>
      <c r="I9" s="1588"/>
      <c r="J9" s="1588"/>
      <c r="K9" s="1588"/>
    </row>
    <row r="10" spans="1:11" ht="17.25" customHeight="1">
      <c r="A10" s="1588"/>
      <c r="B10" s="1588"/>
      <c r="C10" s="1588"/>
      <c r="D10" s="1588"/>
      <c r="E10" s="1588"/>
      <c r="F10" s="1588"/>
      <c r="G10" s="1588"/>
      <c r="H10" s="1588"/>
      <c r="I10" s="1588"/>
      <c r="J10" s="1588"/>
      <c r="K10" s="1588"/>
    </row>
    <row r="11" spans="1:11" ht="7.5" customHeight="1"/>
    <row r="12" spans="1:11" ht="17.25" customHeight="1">
      <c r="A12" s="1082" t="s">
        <v>105</v>
      </c>
      <c r="B12" s="1082"/>
      <c r="C12" s="1082"/>
      <c r="D12" s="1082"/>
      <c r="E12" s="1082"/>
      <c r="F12" s="1082"/>
      <c r="G12" s="1082"/>
      <c r="H12" s="1082"/>
      <c r="I12" s="1082"/>
      <c r="J12" s="1082"/>
      <c r="K12" s="1082"/>
    </row>
    <row r="13" spans="1:11" ht="11.25" customHeight="1"/>
    <row r="14" spans="1:11" ht="17.25" customHeight="1">
      <c r="A14" s="1031" t="s">
        <v>70</v>
      </c>
      <c r="B14" s="1032"/>
      <c r="C14" s="1053"/>
      <c r="D14" s="17" t="s">
        <v>21</v>
      </c>
      <c r="E14" s="1248" t="str">
        <f>①海外研修実施希望申込書!F11</f>
        <v>株式会社AOTS</v>
      </c>
      <c r="F14" s="1248"/>
      <c r="G14" s="1248"/>
      <c r="H14" s="1248"/>
      <c r="I14" s="1248"/>
      <c r="J14" s="1248"/>
      <c r="K14" s="1249"/>
    </row>
    <row r="15" spans="1:11" ht="17.25" customHeight="1">
      <c r="A15" s="1056"/>
      <c r="B15" s="1082"/>
      <c r="C15" s="1057"/>
      <c r="D15" s="9" t="s">
        <v>22</v>
      </c>
      <c r="E15" s="1251" t="str">
        <f>①海外研修実施希望申込書!F12</f>
        <v>AOTS Co., Ltd.</v>
      </c>
      <c r="F15" s="1251"/>
      <c r="G15" s="1251"/>
      <c r="H15" s="1251"/>
      <c r="I15" s="1251"/>
      <c r="J15" s="1251"/>
      <c r="K15" s="1252"/>
    </row>
    <row r="16" spans="1:11" ht="17.25" customHeight="1">
      <c r="A16" s="1031" t="s">
        <v>107</v>
      </c>
      <c r="B16" s="1032"/>
      <c r="C16" s="1053"/>
      <c r="D16" s="1253" t="str">
        <f>①海外研修実施希望申込書!F13</f>
        <v>〒120-0025</v>
      </c>
      <c r="E16" s="1253"/>
      <c r="F16" s="1253"/>
      <c r="G16" s="1253"/>
      <c r="H16" s="1253"/>
      <c r="I16" s="1253"/>
      <c r="J16" s="1253"/>
      <c r="K16" s="1253"/>
    </row>
    <row r="17" spans="1:11" ht="17.25" customHeight="1">
      <c r="A17" s="1056"/>
      <c r="B17" s="1082"/>
      <c r="C17" s="1057"/>
      <c r="D17" s="1254" t="str">
        <f>①海外研修実施希望申込書!F14</f>
        <v>東京都足立区千住東1-30-1</v>
      </c>
      <c r="E17" s="1254"/>
      <c r="F17" s="1254"/>
      <c r="G17" s="1254"/>
      <c r="H17" s="1254"/>
      <c r="I17" s="1254"/>
      <c r="J17" s="1254"/>
      <c r="K17" s="1254"/>
    </row>
    <row r="18" spans="1:11" ht="17.25" customHeight="1">
      <c r="A18" s="1033"/>
      <c r="B18" s="1034"/>
      <c r="C18" s="1041"/>
      <c r="D18" s="1255"/>
      <c r="E18" s="1255"/>
      <c r="F18" s="1255"/>
      <c r="G18" s="1255"/>
      <c r="H18" s="1255"/>
      <c r="I18" s="1255"/>
      <c r="J18" s="1255"/>
      <c r="K18" s="1255"/>
    </row>
    <row r="19" spans="1:11" ht="17.25" customHeight="1">
      <c r="A19" s="1031" t="s">
        <v>108</v>
      </c>
      <c r="B19" s="1053"/>
      <c r="C19" s="79" t="s">
        <v>109</v>
      </c>
      <c r="D19" s="1256" t="str">
        <f>①海外研修実施希望申込書!F16</f>
        <v>代表取締役</v>
      </c>
      <c r="E19" s="1256"/>
      <c r="F19" s="1256"/>
      <c r="G19" s="1256"/>
      <c r="H19" s="1256"/>
      <c r="I19" s="1256"/>
      <c r="J19" s="1256"/>
      <c r="K19" s="1256"/>
    </row>
    <row r="20" spans="1:11" ht="17.25" customHeight="1">
      <c r="A20" s="1033"/>
      <c r="B20" s="1041"/>
      <c r="C20" s="55" t="s">
        <v>24</v>
      </c>
      <c r="D20" s="1263" t="str">
        <f>①海外研修実施希望申込書!F17</f>
        <v>田中　太郎</v>
      </c>
      <c r="E20" s="1251"/>
      <c r="F20" s="1251"/>
      <c r="G20" s="1251"/>
      <c r="H20" s="1251"/>
      <c r="I20" s="1251"/>
      <c r="J20" s="1264" t="s">
        <v>268</v>
      </c>
      <c r="K20" s="1265"/>
    </row>
    <row r="22" spans="1:11" ht="6.75" customHeight="1"/>
    <row r="23" spans="1:11" ht="6.75" customHeight="1"/>
    <row r="24" spans="1:11" s="91" customFormat="1" ht="17.25" customHeight="1">
      <c r="A24" s="91" t="s">
        <v>678</v>
      </c>
    </row>
    <row r="25" spans="1:11" ht="21" customHeight="1">
      <c r="A25" s="259" t="s">
        <v>36</v>
      </c>
      <c r="B25" s="260" t="s">
        <v>37</v>
      </c>
      <c r="C25" s="260"/>
      <c r="D25" s="1594" t="str">
        <f>①海外研修実施希望申込書!E27</f>
        <v>インドネシア・ジャカルタ</v>
      </c>
      <c r="E25" s="1594"/>
      <c r="F25" s="1594"/>
      <c r="G25" s="1594"/>
      <c r="H25" s="1594"/>
      <c r="I25" s="1594"/>
      <c r="J25" s="1594"/>
      <c r="K25" s="1594"/>
    </row>
    <row r="26" spans="1:11" ht="21" customHeight="1">
      <c r="A26" s="259" t="s">
        <v>8</v>
      </c>
      <c r="B26" s="260" t="s">
        <v>26</v>
      </c>
      <c r="C26" s="260"/>
      <c r="D26" s="1595" t="str">
        <f>①海外研修実施希望申込書!C33</f>
        <v>現場リーダーのための生産管理研修</v>
      </c>
      <c r="E26" s="1595"/>
      <c r="F26" s="1595"/>
      <c r="G26" s="1595"/>
      <c r="H26" s="1595"/>
      <c r="I26" s="1595"/>
      <c r="J26" s="1595"/>
      <c r="K26" s="1596"/>
    </row>
    <row r="27" spans="1:11" ht="21" customHeight="1">
      <c r="A27" s="34"/>
      <c r="B27" s="14"/>
      <c r="C27" s="14"/>
      <c r="D27" s="1597"/>
      <c r="E27" s="1597"/>
      <c r="F27" s="1597"/>
      <c r="G27" s="1597"/>
      <c r="H27" s="1597"/>
      <c r="I27" s="1597"/>
      <c r="J27" s="1597"/>
      <c r="K27" s="1598"/>
    </row>
    <row r="28" spans="1:11" ht="21" customHeight="1">
      <c r="A28" s="261" t="s">
        <v>40</v>
      </c>
      <c r="B28" s="46" t="s">
        <v>679</v>
      </c>
      <c r="C28" s="262"/>
      <c r="D28" s="262"/>
      <c r="E28" s="262"/>
      <c r="F28" s="41"/>
      <c r="G28" s="45"/>
      <c r="H28" s="45"/>
      <c r="I28" s="45"/>
      <c r="J28" s="45"/>
      <c r="K28" s="46"/>
    </row>
    <row r="29" spans="1:11" ht="21" customHeight="1">
      <c r="A29" s="36"/>
      <c r="B29" s="1599">
        <f>IF(①海外研修実施希望申込書!D7=①海外研修実施希望申込書!P1,⑤海外研修実施計画の概要!B13,#REF!)</f>
        <v>46204</v>
      </c>
      <c r="C29" s="1599"/>
      <c r="D29" s="257" t="s">
        <v>190</v>
      </c>
      <c r="E29" s="1599">
        <f>IF(①海外研修実施希望申込書!D7=①海外研修実施希望申込書!P1,⑤海外研修実施計画の概要!G13,#REF!)</f>
        <v>46208</v>
      </c>
      <c r="F29" s="1599"/>
      <c r="G29" s="1599"/>
      <c r="H29" s="1600">
        <f>IF(①海外研修実施希望申込書!D7=①海外研修実施希望申込書!P1,⑤海外研修実施計画の概要!L13,#REF!)</f>
        <v>5</v>
      </c>
      <c r="I29" s="1600"/>
      <c r="J29" s="257"/>
      <c r="K29" s="258"/>
    </row>
    <row r="30" spans="1:11" ht="21" customHeight="1">
      <c r="A30" s="263" t="s">
        <v>41</v>
      </c>
      <c r="B30" s="264" t="s">
        <v>681</v>
      </c>
      <c r="C30" s="264"/>
      <c r="D30" s="1592">
        <f>①海外研修実施希望申込書!J27</f>
        <v>15</v>
      </c>
      <c r="E30" s="1592"/>
      <c r="F30" s="1592"/>
      <c r="G30" s="1592"/>
      <c r="H30" s="1592"/>
      <c r="I30" s="1592"/>
      <c r="J30" s="1592"/>
      <c r="K30" s="1593"/>
    </row>
    <row r="32" spans="1:11" s="91" customFormat="1" ht="17.25" customHeight="1">
      <c r="A32" s="91" t="s">
        <v>680</v>
      </c>
    </row>
    <row r="33" spans="1:11" ht="36" customHeight="1">
      <c r="A33" s="719"/>
      <c r="B33" s="561"/>
      <c r="C33" s="720"/>
      <c r="D33" s="561"/>
      <c r="E33" s="561"/>
      <c r="F33" s="720"/>
      <c r="G33" s="561"/>
      <c r="H33" s="561"/>
      <c r="I33" s="561"/>
      <c r="J33" s="561"/>
      <c r="K33" s="562"/>
    </row>
    <row r="35" spans="1:11" s="91" customFormat="1" ht="17.25" customHeight="1">
      <c r="A35" s="91" t="s">
        <v>682</v>
      </c>
    </row>
    <row r="36" spans="1:11" ht="60.75" customHeight="1">
      <c r="A36" s="1589"/>
      <c r="B36" s="1590"/>
      <c r="C36" s="1590"/>
      <c r="D36" s="1590"/>
      <c r="E36" s="1590"/>
      <c r="F36" s="1590"/>
      <c r="G36" s="1590"/>
      <c r="H36" s="1590"/>
      <c r="I36" s="1590"/>
      <c r="J36" s="1590"/>
      <c r="K36" s="1591"/>
    </row>
    <row r="38" spans="1:11" s="91" customFormat="1" ht="17.25" customHeight="1">
      <c r="A38" s="91" t="s">
        <v>683</v>
      </c>
    </row>
    <row r="39" spans="1:11" ht="60.75" customHeight="1">
      <c r="A39" s="1589"/>
      <c r="B39" s="1590"/>
      <c r="C39" s="1590"/>
      <c r="D39" s="1590"/>
      <c r="E39" s="1590"/>
      <c r="F39" s="1590"/>
      <c r="G39" s="1590"/>
      <c r="H39" s="1590"/>
      <c r="I39" s="1590"/>
      <c r="J39" s="1590"/>
      <c r="K39" s="1591"/>
    </row>
  </sheetData>
  <mergeCells count="24">
    <mergeCell ref="A36:K36"/>
    <mergeCell ref="A39:K39"/>
    <mergeCell ref="D30:K30"/>
    <mergeCell ref="D25:K25"/>
    <mergeCell ref="D26:K27"/>
    <mergeCell ref="B29:C29"/>
    <mergeCell ref="E29:G29"/>
    <mergeCell ref="H29:I29"/>
    <mergeCell ref="A19:B20"/>
    <mergeCell ref="D19:K19"/>
    <mergeCell ref="D20:I20"/>
    <mergeCell ref="J20:K20"/>
    <mergeCell ref="A14:C15"/>
    <mergeCell ref="E14:K14"/>
    <mergeCell ref="E15:K15"/>
    <mergeCell ref="A16:C18"/>
    <mergeCell ref="D16:K16"/>
    <mergeCell ref="D17:K18"/>
    <mergeCell ref="A12:K12"/>
    <mergeCell ref="A1:K1"/>
    <mergeCell ref="J3:K3"/>
    <mergeCell ref="A6:K6"/>
    <mergeCell ref="A7:K7"/>
    <mergeCell ref="A9:K10"/>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52579" r:id="rId4" name="Check Box 3">
              <controlPr defaultSize="0" autoFill="0" autoLine="0" autoPict="0">
                <anchor moveWithCells="1">
                  <from>
                    <xdr:col>0</xdr:col>
                    <xdr:colOff>0</xdr:colOff>
                    <xdr:row>32</xdr:row>
                    <xdr:rowOff>31750</xdr:rowOff>
                  </from>
                  <to>
                    <xdr:col>2</xdr:col>
                    <xdr:colOff>69850</xdr:colOff>
                    <xdr:row>32</xdr:row>
                    <xdr:rowOff>400050</xdr:rowOff>
                  </to>
                </anchor>
              </controlPr>
            </control>
          </mc:Choice>
        </mc:AlternateContent>
        <mc:AlternateContent xmlns:mc="http://schemas.openxmlformats.org/markup-compatibility/2006">
          <mc:Choice Requires="x14">
            <control shapeId="152589" r:id="rId5" name="Check Box 13">
              <controlPr defaultSize="0" autoFill="0" autoLine="0" autoPict="0">
                <anchor moveWithCells="1">
                  <from>
                    <xdr:col>2</xdr:col>
                    <xdr:colOff>209550</xdr:colOff>
                    <xdr:row>32</xdr:row>
                    <xdr:rowOff>38100</xdr:rowOff>
                  </from>
                  <to>
                    <xdr:col>4</xdr:col>
                    <xdr:colOff>19050</xdr:colOff>
                    <xdr:row>32</xdr:row>
                    <xdr:rowOff>400050</xdr:rowOff>
                  </to>
                </anchor>
              </controlPr>
            </control>
          </mc:Choice>
        </mc:AlternateContent>
        <mc:AlternateContent xmlns:mc="http://schemas.openxmlformats.org/markup-compatibility/2006">
          <mc:Choice Requires="x14">
            <control shapeId="152590" r:id="rId6" name="Check Box 14">
              <controlPr defaultSize="0" autoFill="0" autoLine="0" autoPict="0">
                <anchor moveWithCells="1">
                  <from>
                    <xdr:col>5</xdr:col>
                    <xdr:colOff>317500</xdr:colOff>
                    <xdr:row>32</xdr:row>
                    <xdr:rowOff>50800</xdr:rowOff>
                  </from>
                  <to>
                    <xdr:col>7</xdr:col>
                    <xdr:colOff>107950</xdr:colOff>
                    <xdr:row>32</xdr:row>
                    <xdr:rowOff>412750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E151F-E1A4-4EFD-86F5-B2554F3CEE01}">
  <sheetPr>
    <tabColor theme="9" tint="0.59999389629810485"/>
    <pageSetUpPr fitToPage="1"/>
  </sheetPr>
  <dimension ref="A1:J31"/>
  <sheetViews>
    <sheetView showGridLines="0" view="pageBreakPreview" zoomScaleNormal="100" zoomScaleSheetLayoutView="100" workbookViewId="0"/>
  </sheetViews>
  <sheetFormatPr defaultColWidth="9" defaultRowHeight="13.75" customHeight="1"/>
  <cols>
    <col min="1" max="2" width="3.26953125" style="782" customWidth="1"/>
    <col min="3" max="3" width="11.08984375" style="780" customWidth="1"/>
    <col min="4" max="4" width="3.453125" style="780" bestFit="1" customWidth="1"/>
    <col min="5" max="5" width="18" style="780" customWidth="1"/>
    <col min="6" max="6" width="3.453125" style="780" bestFit="1" customWidth="1"/>
    <col min="7" max="7" width="14.08984375" style="780" customWidth="1"/>
    <col min="8" max="8" width="5.90625" style="780" customWidth="1"/>
    <col min="9" max="9" width="14.36328125" style="781" customWidth="1"/>
    <col min="10" max="10" width="13.08984375" style="782" customWidth="1"/>
    <col min="11" max="16384" width="9" style="780"/>
  </cols>
  <sheetData>
    <row r="1" spans="1:10" ht="13.75" customHeight="1">
      <c r="A1" s="779"/>
      <c r="B1" s="779"/>
    </row>
    <row r="2" spans="1:10" ht="52.5" customHeight="1">
      <c r="A2" s="1603" t="s">
        <v>1225</v>
      </c>
      <c r="B2" s="1603"/>
      <c r="C2" s="1603"/>
      <c r="D2" s="1603"/>
      <c r="E2" s="1603"/>
      <c r="F2" s="1603"/>
      <c r="G2" s="1603"/>
      <c r="H2" s="1603"/>
      <c r="I2" s="1603"/>
      <c r="J2" s="1603"/>
    </row>
    <row r="3" spans="1:10" ht="10.5" customHeight="1">
      <c r="A3" s="783"/>
      <c r="B3" s="783"/>
      <c r="C3" s="783"/>
      <c r="D3" s="783"/>
      <c r="E3" s="783"/>
      <c r="F3" s="783"/>
      <c r="G3" s="783"/>
      <c r="H3" s="783"/>
      <c r="I3" s="783"/>
      <c r="J3" s="783"/>
    </row>
    <row r="4" spans="1:10" ht="22.5" customHeight="1">
      <c r="A4" s="869" t="s">
        <v>1370</v>
      </c>
      <c r="B4" s="780"/>
      <c r="C4" s="868"/>
      <c r="D4" s="868"/>
      <c r="E4" s="868"/>
      <c r="F4" s="868"/>
      <c r="G4" s="868"/>
      <c r="H4" s="868"/>
      <c r="I4" s="868"/>
      <c r="J4" s="868"/>
    </row>
    <row r="5" spans="1:10" s="786" customFormat="1" ht="34" customHeight="1" thickBot="1">
      <c r="A5" s="1604" t="s">
        <v>1226</v>
      </c>
      <c r="B5" s="1605"/>
      <c r="C5" s="1606"/>
      <c r="D5" s="1607" t="str">
        <f>①海外研修実施希望申込書!C35</f>
        <v>Production Management Training for Leaders at a Manufacutruing Site</v>
      </c>
      <c r="E5" s="1608"/>
      <c r="F5" s="1608"/>
      <c r="G5" s="1608"/>
      <c r="H5" s="1608"/>
      <c r="I5" s="1609"/>
      <c r="J5" s="1608"/>
    </row>
    <row r="6" spans="1:10" ht="34" customHeight="1" thickTop="1" thickBot="1">
      <c r="A6" s="1604" t="s">
        <v>1227</v>
      </c>
      <c r="B6" s="1605"/>
      <c r="C6" s="1605"/>
      <c r="D6" s="1610"/>
      <c r="E6" s="1611"/>
      <c r="F6" s="1611"/>
      <c r="G6" s="1611"/>
      <c r="H6" s="1612"/>
      <c r="I6" s="785" t="s">
        <v>1228</v>
      </c>
      <c r="J6" s="865"/>
    </row>
    <row r="7" spans="1:10" ht="34" customHeight="1" thickTop="1" thickBot="1">
      <c r="A7" s="1604" t="s">
        <v>1229</v>
      </c>
      <c r="B7" s="1605"/>
      <c r="C7" s="1605"/>
      <c r="D7" s="1610"/>
      <c r="E7" s="1613"/>
      <c r="F7" s="1613"/>
      <c r="G7" s="1613"/>
      <c r="H7" s="1614"/>
      <c r="I7" s="864" t="s">
        <v>1230</v>
      </c>
      <c r="J7" s="865"/>
    </row>
    <row r="8" spans="1:10" ht="18" customHeight="1" thickTop="1">
      <c r="A8" s="1615"/>
      <c r="B8" s="1615"/>
      <c r="C8" s="1615"/>
      <c r="D8" s="1615"/>
      <c r="E8" s="1615"/>
      <c r="F8" s="1615"/>
      <c r="G8" s="1615"/>
      <c r="H8" s="1615"/>
      <c r="I8" s="1615"/>
      <c r="J8" s="1615"/>
    </row>
    <row r="9" spans="1:10" s="786" customFormat="1" ht="6" customHeight="1">
      <c r="A9" s="782"/>
      <c r="B9" s="782"/>
      <c r="C9" s="787"/>
      <c r="D9" s="782"/>
      <c r="E9" s="782"/>
      <c r="F9" s="782"/>
      <c r="G9" s="782"/>
      <c r="H9" s="782"/>
      <c r="I9" s="782"/>
      <c r="J9" s="782"/>
    </row>
    <row r="10" spans="1:10" s="788" customFormat="1" ht="18" customHeight="1">
      <c r="A10" s="1616" t="s">
        <v>1231</v>
      </c>
      <c r="B10" s="1617"/>
      <c r="C10" s="1617"/>
      <c r="D10" s="1617"/>
      <c r="E10" s="1617"/>
      <c r="F10" s="1618"/>
      <c r="G10" s="1618"/>
      <c r="H10" s="1618"/>
      <c r="I10" s="1618"/>
      <c r="J10" s="1619"/>
    </row>
    <row r="11" spans="1:10" s="788" customFormat="1" ht="18" customHeight="1">
      <c r="A11" s="1620"/>
      <c r="B11" s="1621"/>
      <c r="C11" s="1621"/>
      <c r="D11" s="1621"/>
      <c r="E11" s="1621"/>
      <c r="F11" s="1622"/>
      <c r="G11" s="1622"/>
      <c r="H11" s="1622"/>
      <c r="I11" s="1622"/>
      <c r="J11" s="1623"/>
    </row>
    <row r="12" spans="1:10" s="786" customFormat="1" ht="9.75" customHeight="1">
      <c r="A12" s="782"/>
      <c r="B12" s="782"/>
      <c r="C12" s="787"/>
      <c r="D12" s="782"/>
      <c r="E12" s="782"/>
      <c r="F12" s="782"/>
      <c r="G12" s="782"/>
      <c r="H12" s="782"/>
      <c r="I12" s="782"/>
      <c r="J12" s="782"/>
    </row>
    <row r="13" spans="1:10" s="786" customFormat="1" ht="18" customHeight="1" thickBot="1">
      <c r="A13" s="792" t="s">
        <v>1232</v>
      </c>
      <c r="B13" s="1624" t="s">
        <v>1233</v>
      </c>
      <c r="C13" s="1624"/>
      <c r="D13" s="1624"/>
      <c r="E13" s="1624"/>
      <c r="F13" s="1624"/>
      <c r="G13" s="1624"/>
      <c r="H13" s="1624"/>
      <c r="I13" s="1624"/>
      <c r="J13" s="1625"/>
    </row>
    <row r="14" spans="1:10" s="786" customFormat="1" ht="35.15" customHeight="1" thickTop="1" thickBot="1">
      <c r="A14" s="784"/>
      <c r="B14" s="785" t="s">
        <v>1234</v>
      </c>
      <c r="C14" s="1601" t="s">
        <v>1235</v>
      </c>
      <c r="D14" s="1601"/>
      <c r="E14" s="1601"/>
      <c r="F14" s="1601"/>
      <c r="G14" s="1601"/>
      <c r="H14" s="1601"/>
      <c r="I14" s="862" t="s">
        <v>1319</v>
      </c>
      <c r="J14" s="866"/>
    </row>
    <row r="15" spans="1:10" s="786" customFormat="1" ht="35.15" customHeight="1" thickTop="1" thickBot="1">
      <c r="A15" s="784"/>
      <c r="B15" s="785" t="s">
        <v>1236</v>
      </c>
      <c r="C15" s="1601" t="s">
        <v>1237</v>
      </c>
      <c r="D15" s="1602"/>
      <c r="E15" s="1602"/>
      <c r="F15" s="1602"/>
      <c r="G15" s="1602"/>
      <c r="H15" s="1602"/>
      <c r="I15" s="862" t="s">
        <v>1319</v>
      </c>
      <c r="J15" s="866"/>
    </row>
    <row r="16" spans="1:10" s="786" customFormat="1" ht="35.15" customHeight="1" thickTop="1" thickBot="1">
      <c r="A16" s="784"/>
      <c r="B16" s="785" t="s">
        <v>1464</v>
      </c>
      <c r="C16" s="1601" t="s">
        <v>1238</v>
      </c>
      <c r="D16" s="1602"/>
      <c r="E16" s="1602"/>
      <c r="F16" s="1602"/>
      <c r="G16" s="1602"/>
      <c r="H16" s="1602"/>
      <c r="I16" s="862" t="s">
        <v>1319</v>
      </c>
      <c r="J16" s="866"/>
    </row>
    <row r="17" spans="1:10" s="786" customFormat="1" ht="9.75" customHeight="1" thickTop="1">
      <c r="A17" s="782"/>
      <c r="B17" s="782"/>
      <c r="C17" s="787"/>
      <c r="D17" s="782"/>
      <c r="E17" s="782"/>
      <c r="F17" s="782"/>
      <c r="G17" s="782"/>
      <c r="H17" s="782"/>
      <c r="I17" s="782"/>
      <c r="J17" s="782"/>
    </row>
    <row r="18" spans="1:10" s="786" customFormat="1" ht="18" customHeight="1" thickBot="1">
      <c r="A18" s="792" t="s">
        <v>1239</v>
      </c>
      <c r="B18" s="1624" t="s">
        <v>1240</v>
      </c>
      <c r="C18" s="1624"/>
      <c r="D18" s="1624"/>
      <c r="E18" s="1624"/>
      <c r="F18" s="1624"/>
      <c r="G18" s="1624"/>
      <c r="H18" s="1624"/>
      <c r="I18" s="1624"/>
      <c r="J18" s="1625"/>
    </row>
    <row r="19" spans="1:10" s="786" customFormat="1" ht="35.15" customHeight="1" thickTop="1" thickBot="1">
      <c r="A19" s="789"/>
      <c r="B19" s="916" t="s">
        <v>1465</v>
      </c>
      <c r="C19" s="1601" t="s">
        <v>1242</v>
      </c>
      <c r="D19" s="1601"/>
      <c r="E19" s="1601"/>
      <c r="F19" s="1601"/>
      <c r="G19" s="1601"/>
      <c r="H19" s="1638"/>
      <c r="I19" s="862" t="s">
        <v>1319</v>
      </c>
      <c r="J19" s="867"/>
    </row>
    <row r="20" spans="1:10" s="786" customFormat="1" ht="35.15" customHeight="1" thickTop="1" thickBot="1">
      <c r="A20" s="789"/>
      <c r="B20" s="916" t="s">
        <v>1466</v>
      </c>
      <c r="C20" s="1601" t="s">
        <v>1244</v>
      </c>
      <c r="D20" s="1601"/>
      <c r="E20" s="1601"/>
      <c r="F20" s="1601"/>
      <c r="G20" s="1601"/>
      <c r="H20" s="1638"/>
      <c r="I20" s="862" t="s">
        <v>1319</v>
      </c>
      <c r="J20" s="867"/>
    </row>
    <row r="21" spans="1:10" s="786" customFormat="1" ht="35.15" customHeight="1" thickTop="1" thickBot="1">
      <c r="A21" s="789"/>
      <c r="B21" s="790" t="s">
        <v>1245</v>
      </c>
      <c r="C21" s="1601" t="s">
        <v>1246</v>
      </c>
      <c r="D21" s="1601"/>
      <c r="E21" s="1601"/>
      <c r="F21" s="1601"/>
      <c r="G21" s="1601"/>
      <c r="H21" s="1638"/>
      <c r="I21" s="862" t="s">
        <v>1319</v>
      </c>
      <c r="J21" s="867"/>
    </row>
    <row r="22" spans="1:10" s="786" customFormat="1" ht="35.15" customHeight="1" thickTop="1" thickBot="1">
      <c r="A22" s="789"/>
      <c r="B22" s="790" t="s">
        <v>1247</v>
      </c>
      <c r="C22" s="1639" t="s">
        <v>1248</v>
      </c>
      <c r="D22" s="1639"/>
      <c r="E22" s="1639"/>
      <c r="F22" s="1639"/>
      <c r="G22" s="1639"/>
      <c r="H22" s="1640"/>
      <c r="I22" s="862" t="s">
        <v>1319</v>
      </c>
      <c r="J22" s="867"/>
    </row>
    <row r="23" spans="1:10" s="786" customFormat="1" ht="35.15" customHeight="1" thickTop="1" thickBot="1">
      <c r="A23" s="789"/>
      <c r="B23" s="790" t="s">
        <v>1249</v>
      </c>
      <c r="C23" s="1639" t="s">
        <v>1250</v>
      </c>
      <c r="D23" s="1639"/>
      <c r="E23" s="1639"/>
      <c r="F23" s="1639"/>
      <c r="G23" s="1639"/>
      <c r="H23" s="1640"/>
      <c r="I23" s="862" t="s">
        <v>1319</v>
      </c>
      <c r="J23" s="867"/>
    </row>
    <row r="24" spans="1:10" s="786" customFormat="1" ht="18" customHeight="1" thickTop="1">
      <c r="A24" s="789"/>
      <c r="B24" s="790"/>
      <c r="C24" s="790"/>
      <c r="D24" s="790"/>
      <c r="E24" s="790"/>
      <c r="F24" s="790"/>
      <c r="G24" s="790"/>
      <c r="H24" s="790"/>
      <c r="I24" s="785"/>
      <c r="J24" s="863"/>
    </row>
    <row r="25" spans="1:10" s="786" customFormat="1" ht="50.15" customHeight="1" thickBot="1">
      <c r="A25" s="1626" t="s">
        <v>1251</v>
      </c>
      <c r="B25" s="1627"/>
      <c r="C25" s="1627"/>
      <c r="D25" s="1627"/>
      <c r="E25" s="1627"/>
      <c r="F25" s="1627"/>
      <c r="G25" s="1627"/>
      <c r="H25" s="1627"/>
      <c r="I25" s="1627"/>
      <c r="J25" s="1628"/>
    </row>
    <row r="26" spans="1:10" s="786" customFormat="1" ht="30" customHeight="1" thickTop="1">
      <c r="A26" s="1629"/>
      <c r="B26" s="1630"/>
      <c r="C26" s="1630"/>
      <c r="D26" s="1630"/>
      <c r="E26" s="1630"/>
      <c r="F26" s="1630"/>
      <c r="G26" s="1630"/>
      <c r="H26" s="1630"/>
      <c r="I26" s="1630"/>
      <c r="J26" s="1631"/>
    </row>
    <row r="27" spans="1:10" s="786" customFormat="1" ht="30" customHeight="1">
      <c r="A27" s="1632"/>
      <c r="B27" s="1633"/>
      <c r="C27" s="1633"/>
      <c r="D27" s="1633"/>
      <c r="E27" s="1633"/>
      <c r="F27" s="1633"/>
      <c r="G27" s="1633"/>
      <c r="H27" s="1633"/>
      <c r="I27" s="1633"/>
      <c r="J27" s="1634"/>
    </row>
    <row r="28" spans="1:10" s="786" customFormat="1" ht="30" customHeight="1">
      <c r="A28" s="1632"/>
      <c r="B28" s="1633"/>
      <c r="C28" s="1633"/>
      <c r="D28" s="1633"/>
      <c r="E28" s="1633"/>
      <c r="F28" s="1633"/>
      <c r="G28" s="1633"/>
      <c r="H28" s="1633"/>
      <c r="I28" s="1633"/>
      <c r="J28" s="1634"/>
    </row>
    <row r="29" spans="1:10" s="786" customFormat="1" ht="30" customHeight="1">
      <c r="A29" s="1632"/>
      <c r="B29" s="1633"/>
      <c r="C29" s="1633"/>
      <c r="D29" s="1633"/>
      <c r="E29" s="1633"/>
      <c r="F29" s="1633"/>
      <c r="G29" s="1633"/>
      <c r="H29" s="1633"/>
      <c r="I29" s="1633"/>
      <c r="J29" s="1634"/>
    </row>
    <row r="30" spans="1:10" s="786" customFormat="1" ht="30" customHeight="1" thickBot="1">
      <c r="A30" s="1635"/>
      <c r="B30" s="1636"/>
      <c r="C30" s="1636"/>
      <c r="D30" s="1636"/>
      <c r="E30" s="1636"/>
      <c r="F30" s="1636"/>
      <c r="G30" s="1636"/>
      <c r="H30" s="1636"/>
      <c r="I30" s="1636"/>
      <c r="J30" s="1637"/>
    </row>
    <row r="31" spans="1:10" ht="24" customHeight="1" thickTop="1">
      <c r="C31" s="791"/>
      <c r="D31" s="791"/>
      <c r="E31" s="791"/>
      <c r="F31" s="791"/>
      <c r="G31" s="791"/>
      <c r="H31" s="791"/>
      <c r="I31" s="791"/>
      <c r="J31" s="870" t="s">
        <v>1252</v>
      </c>
    </row>
  </sheetData>
  <mergeCells count="21">
    <mergeCell ref="A25:J25"/>
    <mergeCell ref="A26:J30"/>
    <mergeCell ref="B18:J18"/>
    <mergeCell ref="C19:H19"/>
    <mergeCell ref="C20:H20"/>
    <mergeCell ref="C21:H21"/>
    <mergeCell ref="C22:H22"/>
    <mergeCell ref="C23:H23"/>
    <mergeCell ref="C16:H16"/>
    <mergeCell ref="A2:J2"/>
    <mergeCell ref="A5:C5"/>
    <mergeCell ref="D5:J5"/>
    <mergeCell ref="A6:C6"/>
    <mergeCell ref="D6:H6"/>
    <mergeCell ref="A7:C7"/>
    <mergeCell ref="D7:H7"/>
    <mergeCell ref="A8:J8"/>
    <mergeCell ref="A10:J11"/>
    <mergeCell ref="B13:J13"/>
    <mergeCell ref="C14:H14"/>
    <mergeCell ref="C15:H15"/>
  </mergeCells>
  <phoneticPr fontId="1"/>
  <printOptions horizontalCentered="1"/>
  <pageMargins left="0.39370078740157483" right="0.39370078740157483" top="0.51181102362204722" bottom="0.31496062992125984" header="0.23622047244094491" footer="0.35433070866141736"/>
  <pageSetup paperSize="9" scale="98" orientation="portrait" r:id="rId1"/>
  <headerFooter alignWithMargins="0"/>
  <ignoredErrors>
    <ignoredError sqref="B14:B15 B21:B23" numberStoredAsText="1"/>
  </ignoredError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6B37D-12EB-4D6D-B21C-AB44865F774F}">
  <sheetPr>
    <tabColor theme="9" tint="0.59999389629810485"/>
    <pageSetUpPr fitToPage="1"/>
  </sheetPr>
  <dimension ref="A1:L56"/>
  <sheetViews>
    <sheetView showGridLines="0" view="pageBreakPreview" topLeftCell="C1" zoomScaleNormal="100" zoomScaleSheetLayoutView="100" workbookViewId="0">
      <selection activeCell="C1" sqref="C1:F1"/>
    </sheetView>
  </sheetViews>
  <sheetFormatPr defaultColWidth="6.36328125" defaultRowHeight="20.149999999999999" customHeight="1"/>
  <cols>
    <col min="1" max="1" width="3.6328125" style="793" customWidth="1"/>
    <col min="2" max="2" width="34.453125" style="793" customWidth="1"/>
    <col min="3" max="3" width="9.90625" style="793" customWidth="1"/>
    <col min="4" max="4" width="9.7265625" style="793" customWidth="1"/>
    <col min="5" max="12" width="20.6328125" style="793" customWidth="1"/>
    <col min="13" max="13" width="2.453125" style="793" customWidth="1"/>
    <col min="14" max="16384" width="6.36328125" style="793"/>
  </cols>
  <sheetData>
    <row r="1" spans="1:12" ht="20.149999999999999" customHeight="1">
      <c r="A1" s="1646" t="s">
        <v>1256</v>
      </c>
      <c r="B1" s="1646"/>
      <c r="C1" s="1642" t="str">
        <f>①海外研修実施希望申込書!F11</f>
        <v>株式会社AOTS</v>
      </c>
      <c r="D1" s="1643"/>
      <c r="E1" s="1643"/>
      <c r="F1" s="1644"/>
      <c r="G1" s="813"/>
      <c r="H1" s="796"/>
      <c r="I1" s="796"/>
      <c r="J1" s="796"/>
      <c r="K1" s="796"/>
    </row>
    <row r="2" spans="1:12" ht="20.149999999999999" customHeight="1">
      <c r="A2" s="1646" t="s">
        <v>1257</v>
      </c>
      <c r="B2" s="1646"/>
      <c r="C2" s="1642" t="str">
        <f>①海外研修実施希望申込書!E27</f>
        <v>インドネシア・ジャカルタ</v>
      </c>
      <c r="D2" s="1643"/>
      <c r="E2" s="1643"/>
      <c r="F2" s="1644"/>
      <c r="G2" s="813"/>
      <c r="H2" s="796"/>
      <c r="I2" s="796"/>
      <c r="J2" s="796"/>
      <c r="K2" s="796"/>
    </row>
    <row r="3" spans="1:12" ht="20.149999999999999" customHeight="1">
      <c r="A3" s="1646" t="s">
        <v>1258</v>
      </c>
      <c r="B3" s="1646"/>
      <c r="C3" s="1642" t="str">
        <f>①海外研修実施希望申込書!C33</f>
        <v>現場リーダーのための生産管理研修</v>
      </c>
      <c r="D3" s="1643"/>
      <c r="E3" s="1643"/>
      <c r="F3" s="1644"/>
      <c r="G3" s="813"/>
      <c r="H3" s="796"/>
      <c r="I3" s="796"/>
      <c r="J3" s="796"/>
      <c r="K3" s="796"/>
    </row>
    <row r="4" spans="1:12" ht="20.149999999999999" customHeight="1">
      <c r="A4" s="797"/>
      <c r="B4" s="798"/>
      <c r="C4" s="798"/>
      <c r="D4" s="798"/>
      <c r="E4" s="799"/>
      <c r="F4" s="800"/>
      <c r="G4" s="801"/>
      <c r="H4" s="801"/>
      <c r="I4" s="801"/>
      <c r="J4" s="799"/>
      <c r="K4" s="794"/>
      <c r="L4" s="794"/>
    </row>
    <row r="5" spans="1:12" ht="25" customHeight="1">
      <c r="A5" s="1641" t="s">
        <v>360</v>
      </c>
      <c r="B5" s="1641" t="s">
        <v>1310</v>
      </c>
      <c r="C5" s="1641" t="s">
        <v>1335</v>
      </c>
      <c r="D5" s="1641" t="s">
        <v>1320</v>
      </c>
      <c r="E5" s="1645" t="s">
        <v>1314</v>
      </c>
      <c r="F5" s="1645"/>
      <c r="G5" s="1645"/>
      <c r="H5" s="1645"/>
      <c r="I5" s="1645"/>
      <c r="J5" s="1645"/>
      <c r="K5" s="1645"/>
      <c r="L5" s="1645"/>
    </row>
    <row r="6" spans="1:12" ht="25" customHeight="1">
      <c r="A6" s="1641"/>
      <c r="B6" s="1641"/>
      <c r="C6" s="1641"/>
      <c r="D6" s="1641"/>
      <c r="E6" s="795" t="s">
        <v>1317</v>
      </c>
      <c r="F6" s="795" t="s">
        <v>1318</v>
      </c>
      <c r="G6" s="795" t="s">
        <v>1321</v>
      </c>
      <c r="H6" s="795" t="s">
        <v>1315</v>
      </c>
      <c r="I6" s="795" t="s">
        <v>1316</v>
      </c>
      <c r="J6" s="795" t="s">
        <v>1311</v>
      </c>
      <c r="K6" s="795" t="s">
        <v>1312</v>
      </c>
      <c r="L6" s="795" t="s">
        <v>1313</v>
      </c>
    </row>
    <row r="7" spans="1:12" ht="20.149999999999999" customHeight="1">
      <c r="A7" s="802" t="s">
        <v>1260</v>
      </c>
      <c r="B7" s="803">
        <f>'⑪研修生名簿 (修了証書用)'!C5</f>
        <v>0</v>
      </c>
      <c r="C7" s="814"/>
      <c r="D7" s="804"/>
      <c r="E7" s="805"/>
      <c r="F7" s="805"/>
      <c r="G7" s="805"/>
      <c r="H7" s="805"/>
      <c r="I7" s="805"/>
      <c r="J7" s="805"/>
      <c r="K7" s="805"/>
      <c r="L7" s="805"/>
    </row>
    <row r="8" spans="1:12" ht="20.149999999999999" customHeight="1">
      <c r="A8" s="802" t="s">
        <v>1261</v>
      </c>
      <c r="B8" s="803">
        <f>'⑪研修生名簿 (修了証書用)'!C6</f>
        <v>0</v>
      </c>
      <c r="C8" s="814"/>
      <c r="D8" s="804"/>
      <c r="E8" s="805"/>
      <c r="F8" s="805"/>
      <c r="G8" s="805"/>
      <c r="H8" s="805"/>
      <c r="I8" s="805"/>
      <c r="J8" s="805"/>
      <c r="K8" s="805"/>
      <c r="L8" s="805"/>
    </row>
    <row r="9" spans="1:12" ht="20.149999999999999" customHeight="1">
      <c r="A9" s="802" t="s">
        <v>1262</v>
      </c>
      <c r="B9" s="803">
        <f>'⑪研修生名簿 (修了証書用)'!C7</f>
        <v>0</v>
      </c>
      <c r="C9" s="814"/>
      <c r="D9" s="804"/>
      <c r="E9" s="805"/>
      <c r="F9" s="805"/>
      <c r="G9" s="805"/>
      <c r="H9" s="805"/>
      <c r="I9" s="805"/>
      <c r="J9" s="805"/>
      <c r="K9" s="805"/>
      <c r="L9" s="805"/>
    </row>
    <row r="10" spans="1:12" ht="20.149999999999999" customHeight="1">
      <c r="A10" s="802" t="s">
        <v>1263</v>
      </c>
      <c r="B10" s="803">
        <f>'⑪研修生名簿 (修了証書用)'!C8</f>
        <v>0</v>
      </c>
      <c r="C10" s="814"/>
      <c r="D10" s="804"/>
      <c r="E10" s="805"/>
      <c r="F10" s="805"/>
      <c r="G10" s="805"/>
      <c r="H10" s="805"/>
      <c r="I10" s="805"/>
      <c r="J10" s="805"/>
      <c r="K10" s="805"/>
      <c r="L10" s="805"/>
    </row>
    <row r="11" spans="1:12" ht="20.149999999999999" customHeight="1">
      <c r="A11" s="802" t="s">
        <v>1264</v>
      </c>
      <c r="B11" s="803">
        <f>'⑪研修生名簿 (修了証書用)'!C9</f>
        <v>0</v>
      </c>
      <c r="C11" s="814"/>
      <c r="D11" s="804"/>
      <c r="E11" s="805"/>
      <c r="F11" s="805"/>
      <c r="G11" s="805"/>
      <c r="H11" s="805"/>
      <c r="I11" s="805"/>
      <c r="J11" s="805"/>
      <c r="K11" s="805"/>
      <c r="L11" s="805"/>
    </row>
    <row r="12" spans="1:12" ht="20.149999999999999" customHeight="1">
      <c r="A12" s="802" t="s">
        <v>1265</v>
      </c>
      <c r="B12" s="803">
        <f>'⑪研修生名簿 (修了証書用)'!C10</f>
        <v>0</v>
      </c>
      <c r="C12" s="814"/>
      <c r="D12" s="804"/>
      <c r="E12" s="805"/>
      <c r="F12" s="805"/>
      <c r="G12" s="805"/>
      <c r="H12" s="805"/>
      <c r="I12" s="805"/>
      <c r="J12" s="805"/>
      <c r="K12" s="805"/>
      <c r="L12" s="805"/>
    </row>
    <row r="13" spans="1:12" ht="20.149999999999999" customHeight="1">
      <c r="A13" s="802" t="s">
        <v>1266</v>
      </c>
      <c r="B13" s="803">
        <f>'⑪研修生名簿 (修了証書用)'!C11</f>
        <v>0</v>
      </c>
      <c r="C13" s="814"/>
      <c r="D13" s="804"/>
      <c r="E13" s="805"/>
      <c r="F13" s="805"/>
      <c r="G13" s="805"/>
      <c r="H13" s="805"/>
      <c r="I13" s="805"/>
      <c r="J13" s="805"/>
      <c r="K13" s="805"/>
      <c r="L13" s="805"/>
    </row>
    <row r="14" spans="1:12" ht="20.149999999999999" customHeight="1">
      <c r="A14" s="802" t="s">
        <v>1267</v>
      </c>
      <c r="B14" s="803">
        <f>'⑪研修生名簿 (修了証書用)'!C12</f>
        <v>0</v>
      </c>
      <c r="C14" s="814"/>
      <c r="D14" s="804"/>
      <c r="E14" s="805"/>
      <c r="F14" s="805"/>
      <c r="G14" s="805"/>
      <c r="H14" s="805"/>
      <c r="I14" s="805"/>
      <c r="J14" s="805"/>
      <c r="K14" s="805"/>
      <c r="L14" s="805"/>
    </row>
    <row r="15" spans="1:12" ht="20.149999999999999" customHeight="1">
      <c r="A15" s="802" t="s">
        <v>1268</v>
      </c>
      <c r="B15" s="803">
        <f>'⑪研修生名簿 (修了証書用)'!C13</f>
        <v>0</v>
      </c>
      <c r="C15" s="814"/>
      <c r="D15" s="804"/>
      <c r="E15" s="805"/>
      <c r="F15" s="805"/>
      <c r="G15" s="805"/>
      <c r="H15" s="805"/>
      <c r="I15" s="805"/>
      <c r="J15" s="805"/>
      <c r="K15" s="805"/>
      <c r="L15" s="805"/>
    </row>
    <row r="16" spans="1:12" ht="20.149999999999999" customHeight="1">
      <c r="A16" s="802" t="s">
        <v>1269</v>
      </c>
      <c r="B16" s="803">
        <f>'⑪研修生名簿 (修了証書用)'!C14</f>
        <v>0</v>
      </c>
      <c r="C16" s="814"/>
      <c r="D16" s="804"/>
      <c r="E16" s="805"/>
      <c r="F16" s="805"/>
      <c r="G16" s="805"/>
      <c r="H16" s="805"/>
      <c r="I16" s="805"/>
      <c r="J16" s="805"/>
      <c r="K16" s="805"/>
      <c r="L16" s="805"/>
    </row>
    <row r="17" spans="1:12" ht="20.149999999999999" customHeight="1">
      <c r="A17" s="802" t="s">
        <v>1270</v>
      </c>
      <c r="B17" s="803">
        <f>'⑪研修生名簿 (修了証書用)'!C15</f>
        <v>0</v>
      </c>
      <c r="C17" s="814"/>
      <c r="D17" s="804"/>
      <c r="E17" s="805"/>
      <c r="F17" s="805"/>
      <c r="G17" s="805"/>
      <c r="H17" s="805"/>
      <c r="I17" s="805"/>
      <c r="J17" s="805"/>
      <c r="K17" s="805"/>
      <c r="L17" s="805"/>
    </row>
    <row r="18" spans="1:12" ht="20.149999999999999" customHeight="1">
      <c r="A18" s="802" t="s">
        <v>1271</v>
      </c>
      <c r="B18" s="803">
        <f>'⑪研修生名簿 (修了証書用)'!C16</f>
        <v>0</v>
      </c>
      <c r="C18" s="814"/>
      <c r="D18" s="804"/>
      <c r="E18" s="805"/>
      <c r="F18" s="805"/>
      <c r="G18" s="805"/>
      <c r="H18" s="805"/>
      <c r="I18" s="805"/>
      <c r="J18" s="805"/>
      <c r="K18" s="805"/>
      <c r="L18" s="805"/>
    </row>
    <row r="19" spans="1:12" ht="20.149999999999999" customHeight="1">
      <c r="A19" s="802" t="s">
        <v>1272</v>
      </c>
      <c r="B19" s="803">
        <f>'⑪研修生名簿 (修了証書用)'!C17</f>
        <v>0</v>
      </c>
      <c r="C19" s="814"/>
      <c r="D19" s="804"/>
      <c r="E19" s="805"/>
      <c r="F19" s="805"/>
      <c r="G19" s="805"/>
      <c r="H19" s="805"/>
      <c r="I19" s="805"/>
      <c r="J19" s="805"/>
      <c r="K19" s="805"/>
      <c r="L19" s="805"/>
    </row>
    <row r="20" spans="1:12" ht="20.149999999999999" customHeight="1">
      <c r="A20" s="802" t="s">
        <v>1273</v>
      </c>
      <c r="B20" s="803">
        <f>'⑪研修生名簿 (修了証書用)'!C18</f>
        <v>0</v>
      </c>
      <c r="C20" s="814"/>
      <c r="D20" s="804"/>
      <c r="E20" s="805"/>
      <c r="F20" s="805"/>
      <c r="G20" s="805"/>
      <c r="H20" s="805"/>
      <c r="I20" s="805"/>
      <c r="J20" s="805"/>
      <c r="K20" s="805"/>
      <c r="L20" s="805"/>
    </row>
    <row r="21" spans="1:12" ht="20.149999999999999" customHeight="1">
      <c r="A21" s="802" t="s">
        <v>1274</v>
      </c>
      <c r="B21" s="803">
        <f>'⑪研修生名簿 (修了証書用)'!C19</f>
        <v>0</v>
      </c>
      <c r="C21" s="814"/>
      <c r="D21" s="804"/>
      <c r="E21" s="805"/>
      <c r="F21" s="805"/>
      <c r="G21" s="805"/>
      <c r="H21" s="805"/>
      <c r="I21" s="805"/>
      <c r="J21" s="805"/>
      <c r="K21" s="805"/>
      <c r="L21" s="805"/>
    </row>
    <row r="22" spans="1:12" ht="20.149999999999999" customHeight="1">
      <c r="A22" s="802" t="s">
        <v>1275</v>
      </c>
      <c r="B22" s="803">
        <f>'⑪研修生名簿 (修了証書用)'!C20</f>
        <v>0</v>
      </c>
      <c r="C22" s="814"/>
      <c r="D22" s="804"/>
      <c r="E22" s="805"/>
      <c r="F22" s="805"/>
      <c r="G22" s="805"/>
      <c r="H22" s="805"/>
      <c r="I22" s="805"/>
      <c r="J22" s="805"/>
      <c r="K22" s="805"/>
      <c r="L22" s="805"/>
    </row>
    <row r="23" spans="1:12" ht="20.149999999999999" customHeight="1">
      <c r="A23" s="802" t="s">
        <v>1276</v>
      </c>
      <c r="B23" s="803">
        <f>'⑪研修生名簿 (修了証書用)'!C21</f>
        <v>0</v>
      </c>
      <c r="C23" s="814"/>
      <c r="D23" s="804"/>
      <c r="E23" s="805"/>
      <c r="F23" s="805"/>
      <c r="G23" s="805"/>
      <c r="H23" s="805"/>
      <c r="I23" s="805"/>
      <c r="J23" s="805"/>
      <c r="K23" s="805"/>
      <c r="L23" s="805"/>
    </row>
    <row r="24" spans="1:12" ht="20.149999999999999" customHeight="1">
      <c r="A24" s="802" t="s">
        <v>1277</v>
      </c>
      <c r="B24" s="803">
        <f>'⑪研修生名簿 (修了証書用)'!C22</f>
        <v>0</v>
      </c>
      <c r="C24" s="814"/>
      <c r="D24" s="804"/>
      <c r="E24" s="805"/>
      <c r="F24" s="805"/>
      <c r="G24" s="805"/>
      <c r="H24" s="805"/>
      <c r="I24" s="805"/>
      <c r="J24" s="805"/>
      <c r="K24" s="805"/>
      <c r="L24" s="805"/>
    </row>
    <row r="25" spans="1:12" ht="20.149999999999999" customHeight="1">
      <c r="A25" s="802" t="s">
        <v>1278</v>
      </c>
      <c r="B25" s="803">
        <f>'⑪研修生名簿 (修了証書用)'!C23</f>
        <v>0</v>
      </c>
      <c r="C25" s="814"/>
      <c r="D25" s="804"/>
      <c r="E25" s="805"/>
      <c r="F25" s="805"/>
      <c r="G25" s="805"/>
      <c r="H25" s="805"/>
      <c r="I25" s="805"/>
      <c r="J25" s="805"/>
      <c r="K25" s="805"/>
      <c r="L25" s="805"/>
    </row>
    <row r="26" spans="1:12" ht="20.149999999999999" customHeight="1">
      <c r="A26" s="802" t="s">
        <v>1279</v>
      </c>
      <c r="B26" s="803">
        <f>'⑪研修生名簿 (修了証書用)'!C24</f>
        <v>0</v>
      </c>
      <c r="C26" s="814"/>
      <c r="D26" s="804"/>
      <c r="E26" s="805"/>
      <c r="F26" s="805"/>
      <c r="G26" s="805"/>
      <c r="H26" s="805"/>
      <c r="I26" s="805"/>
      <c r="J26" s="805"/>
      <c r="K26" s="805"/>
      <c r="L26" s="805"/>
    </row>
    <row r="27" spans="1:12" ht="20.149999999999999" hidden="1" customHeight="1">
      <c r="A27" s="802" t="s">
        <v>1280</v>
      </c>
      <c r="B27" s="803">
        <f>'⑪研修生名簿 (修了証書用)'!C25</f>
        <v>0</v>
      </c>
      <c r="C27" s="814"/>
      <c r="D27" s="804"/>
      <c r="E27" s="805"/>
      <c r="F27" s="805"/>
      <c r="G27" s="805"/>
      <c r="H27" s="805"/>
      <c r="I27" s="805"/>
      <c r="J27" s="805"/>
      <c r="K27" s="805"/>
      <c r="L27" s="805"/>
    </row>
    <row r="28" spans="1:12" ht="20.149999999999999" hidden="1" customHeight="1">
      <c r="A28" s="802" t="s">
        <v>1281</v>
      </c>
      <c r="B28" s="803">
        <f>'⑪研修生名簿 (修了証書用)'!C26</f>
        <v>0</v>
      </c>
      <c r="C28" s="814"/>
      <c r="D28" s="804"/>
      <c r="E28" s="805"/>
      <c r="F28" s="805"/>
      <c r="G28" s="805"/>
      <c r="H28" s="805"/>
      <c r="I28" s="805"/>
      <c r="J28" s="805"/>
      <c r="K28" s="805"/>
      <c r="L28" s="805"/>
    </row>
    <row r="29" spans="1:12" ht="20.149999999999999" hidden="1" customHeight="1">
      <c r="A29" s="802" t="s">
        <v>1282</v>
      </c>
      <c r="B29" s="803">
        <f>'⑪研修生名簿 (修了証書用)'!C27</f>
        <v>0</v>
      </c>
      <c r="C29" s="814"/>
      <c r="D29" s="804"/>
      <c r="E29" s="805"/>
      <c r="F29" s="805"/>
      <c r="G29" s="805"/>
      <c r="H29" s="805"/>
      <c r="I29" s="805"/>
      <c r="J29" s="805"/>
      <c r="K29" s="805"/>
      <c r="L29" s="805"/>
    </row>
    <row r="30" spans="1:12" ht="20.149999999999999" hidden="1" customHeight="1">
      <c r="A30" s="802" t="s">
        <v>1283</v>
      </c>
      <c r="B30" s="803">
        <f>'⑪研修生名簿 (修了証書用)'!C28</f>
        <v>0</v>
      </c>
      <c r="C30" s="814"/>
      <c r="D30" s="804"/>
      <c r="E30" s="805"/>
      <c r="F30" s="805"/>
      <c r="G30" s="805"/>
      <c r="H30" s="805"/>
      <c r="I30" s="805"/>
      <c r="J30" s="805"/>
      <c r="K30" s="805"/>
      <c r="L30" s="805"/>
    </row>
    <row r="31" spans="1:12" ht="20.149999999999999" hidden="1" customHeight="1">
      <c r="A31" s="802" t="s">
        <v>1284</v>
      </c>
      <c r="B31" s="803">
        <f>'⑪研修生名簿 (修了証書用)'!C29</f>
        <v>0</v>
      </c>
      <c r="C31" s="814"/>
      <c r="D31" s="804"/>
      <c r="E31" s="805"/>
      <c r="F31" s="805"/>
      <c r="G31" s="805"/>
      <c r="H31" s="805"/>
      <c r="I31" s="805"/>
      <c r="J31" s="805"/>
      <c r="K31" s="805"/>
      <c r="L31" s="805"/>
    </row>
    <row r="32" spans="1:12" ht="20.149999999999999" hidden="1" customHeight="1">
      <c r="A32" s="802" t="s">
        <v>1285</v>
      </c>
      <c r="B32" s="803">
        <f>'⑪研修生名簿 (修了証書用)'!C30</f>
        <v>0</v>
      </c>
      <c r="C32" s="814"/>
      <c r="D32" s="804"/>
      <c r="E32" s="805"/>
      <c r="F32" s="805"/>
      <c r="G32" s="805"/>
      <c r="H32" s="805"/>
      <c r="I32" s="805"/>
      <c r="J32" s="805"/>
      <c r="K32" s="805"/>
      <c r="L32" s="805"/>
    </row>
    <row r="33" spans="1:12" ht="20.149999999999999" hidden="1" customHeight="1">
      <c r="A33" s="802" t="s">
        <v>1286</v>
      </c>
      <c r="B33" s="803">
        <f>'⑪研修生名簿 (修了証書用)'!C31</f>
        <v>0</v>
      </c>
      <c r="C33" s="814"/>
      <c r="D33" s="804"/>
      <c r="E33" s="805"/>
      <c r="F33" s="805"/>
      <c r="G33" s="805"/>
      <c r="H33" s="805"/>
      <c r="I33" s="805"/>
      <c r="J33" s="805"/>
      <c r="K33" s="805"/>
      <c r="L33" s="805"/>
    </row>
    <row r="34" spans="1:12" ht="20.149999999999999" hidden="1" customHeight="1">
      <c r="A34" s="802" t="s">
        <v>1287</v>
      </c>
      <c r="B34" s="803">
        <f>'⑪研修生名簿 (修了証書用)'!C32</f>
        <v>0</v>
      </c>
      <c r="C34" s="814"/>
      <c r="D34" s="804"/>
      <c r="E34" s="805"/>
      <c r="F34" s="805"/>
      <c r="G34" s="805"/>
      <c r="H34" s="805"/>
      <c r="I34" s="805"/>
      <c r="J34" s="805"/>
      <c r="K34" s="805"/>
      <c r="L34" s="805"/>
    </row>
    <row r="35" spans="1:12" ht="20.149999999999999" hidden="1" customHeight="1">
      <c r="A35" s="802" t="s">
        <v>1288</v>
      </c>
      <c r="B35" s="803">
        <f>'⑪研修生名簿 (修了証書用)'!C33</f>
        <v>0</v>
      </c>
      <c r="C35" s="814"/>
      <c r="D35" s="804"/>
      <c r="E35" s="805"/>
      <c r="F35" s="805"/>
      <c r="G35" s="805"/>
      <c r="H35" s="805"/>
      <c r="I35" s="805"/>
      <c r="J35" s="805"/>
      <c r="K35" s="805"/>
      <c r="L35" s="805"/>
    </row>
    <row r="36" spans="1:12" ht="20.149999999999999" hidden="1" customHeight="1">
      <c r="A36" s="802" t="s">
        <v>1289</v>
      </c>
      <c r="B36" s="803">
        <f>'⑪研修生名簿 (修了証書用)'!C34</f>
        <v>0</v>
      </c>
      <c r="C36" s="814"/>
      <c r="D36" s="804"/>
      <c r="E36" s="805"/>
      <c r="F36" s="805"/>
      <c r="G36" s="805"/>
      <c r="H36" s="805"/>
      <c r="I36" s="805"/>
      <c r="J36" s="805"/>
      <c r="K36" s="805"/>
      <c r="L36" s="805"/>
    </row>
    <row r="37" spans="1:12" ht="20.149999999999999" hidden="1" customHeight="1">
      <c r="A37" s="802" t="s">
        <v>1290</v>
      </c>
      <c r="B37" s="803">
        <f>'⑪研修生名簿 (修了証書用)'!C35</f>
        <v>0</v>
      </c>
      <c r="C37" s="814"/>
      <c r="D37" s="804"/>
      <c r="E37" s="805"/>
      <c r="F37" s="805"/>
      <c r="G37" s="805"/>
      <c r="H37" s="805"/>
      <c r="I37" s="805"/>
      <c r="J37" s="805"/>
      <c r="K37" s="805"/>
      <c r="L37" s="805"/>
    </row>
    <row r="38" spans="1:12" ht="20.149999999999999" hidden="1" customHeight="1">
      <c r="A38" s="802" t="s">
        <v>1291</v>
      </c>
      <c r="B38" s="803">
        <f>'⑪研修生名簿 (修了証書用)'!C36</f>
        <v>0</v>
      </c>
      <c r="C38" s="814"/>
      <c r="D38" s="804"/>
      <c r="E38" s="805"/>
      <c r="F38" s="805"/>
      <c r="G38" s="805"/>
      <c r="H38" s="805"/>
      <c r="I38" s="805"/>
      <c r="J38" s="805"/>
      <c r="K38" s="805"/>
      <c r="L38" s="805"/>
    </row>
    <row r="39" spans="1:12" ht="20.149999999999999" hidden="1" customHeight="1">
      <c r="A39" s="802" t="s">
        <v>1292</v>
      </c>
      <c r="B39" s="803">
        <f>'⑪研修生名簿 (修了証書用)'!C37</f>
        <v>0</v>
      </c>
      <c r="C39" s="814"/>
      <c r="D39" s="804"/>
      <c r="E39" s="805"/>
      <c r="F39" s="805"/>
      <c r="G39" s="805"/>
      <c r="H39" s="805"/>
      <c r="I39" s="805"/>
      <c r="J39" s="805"/>
      <c r="K39" s="805"/>
      <c r="L39" s="805"/>
    </row>
    <row r="40" spans="1:12" ht="20.149999999999999" hidden="1" customHeight="1">
      <c r="A40" s="802" t="s">
        <v>1293</v>
      </c>
      <c r="B40" s="803">
        <f>'⑪研修生名簿 (修了証書用)'!C38</f>
        <v>0</v>
      </c>
      <c r="C40" s="814"/>
      <c r="D40" s="804"/>
      <c r="E40" s="805"/>
      <c r="F40" s="805"/>
      <c r="G40" s="805"/>
      <c r="H40" s="805"/>
      <c r="I40" s="805"/>
      <c r="J40" s="805"/>
      <c r="K40" s="805"/>
      <c r="L40" s="805"/>
    </row>
    <row r="41" spans="1:12" ht="20.149999999999999" hidden="1" customHeight="1">
      <c r="A41" s="802" t="s">
        <v>1294</v>
      </c>
      <c r="B41" s="803">
        <f>'⑪研修生名簿 (修了証書用)'!C39</f>
        <v>0</v>
      </c>
      <c r="C41" s="814"/>
      <c r="D41" s="804"/>
      <c r="E41" s="805"/>
      <c r="F41" s="805"/>
      <c r="G41" s="805"/>
      <c r="H41" s="805"/>
      <c r="I41" s="805"/>
      <c r="J41" s="805"/>
      <c r="K41" s="805"/>
      <c r="L41" s="805"/>
    </row>
    <row r="42" spans="1:12" ht="20.149999999999999" hidden="1" customHeight="1">
      <c r="A42" s="802" t="s">
        <v>1295</v>
      </c>
      <c r="B42" s="803">
        <f>'⑪研修生名簿 (修了証書用)'!C40</f>
        <v>0</v>
      </c>
      <c r="C42" s="814"/>
      <c r="D42" s="804"/>
      <c r="E42" s="805"/>
      <c r="F42" s="805"/>
      <c r="G42" s="805"/>
      <c r="H42" s="805"/>
      <c r="I42" s="805"/>
      <c r="J42" s="805"/>
      <c r="K42" s="805"/>
      <c r="L42" s="805"/>
    </row>
    <row r="43" spans="1:12" ht="20.149999999999999" hidden="1" customHeight="1">
      <c r="A43" s="802" t="s">
        <v>1296</v>
      </c>
      <c r="B43" s="803">
        <f>'⑪研修生名簿 (修了証書用)'!C41</f>
        <v>0</v>
      </c>
      <c r="C43" s="814"/>
      <c r="D43" s="804"/>
      <c r="E43" s="805"/>
      <c r="F43" s="805"/>
      <c r="G43" s="805"/>
      <c r="H43" s="805"/>
      <c r="I43" s="805"/>
      <c r="J43" s="805"/>
      <c r="K43" s="805"/>
      <c r="L43" s="805"/>
    </row>
    <row r="44" spans="1:12" ht="20.149999999999999" hidden="1" customHeight="1">
      <c r="A44" s="802" t="s">
        <v>1297</v>
      </c>
      <c r="B44" s="803">
        <f>'⑪研修生名簿 (修了証書用)'!C42</f>
        <v>0</v>
      </c>
      <c r="C44" s="814"/>
      <c r="D44" s="804"/>
      <c r="E44" s="805"/>
      <c r="F44" s="805"/>
      <c r="G44" s="805"/>
      <c r="H44" s="805"/>
      <c r="I44" s="805"/>
      <c r="J44" s="805"/>
      <c r="K44" s="805"/>
      <c r="L44" s="805"/>
    </row>
    <row r="45" spans="1:12" ht="20.149999999999999" hidden="1" customHeight="1">
      <c r="A45" s="802" t="s">
        <v>1298</v>
      </c>
      <c r="B45" s="803">
        <f>'⑪研修生名簿 (修了証書用)'!C43</f>
        <v>0</v>
      </c>
      <c r="C45" s="814"/>
      <c r="D45" s="804"/>
      <c r="E45" s="805"/>
      <c r="F45" s="805"/>
      <c r="G45" s="805"/>
      <c r="H45" s="805"/>
      <c r="I45" s="805"/>
      <c r="J45" s="805"/>
      <c r="K45" s="805"/>
      <c r="L45" s="805"/>
    </row>
    <row r="46" spans="1:12" ht="20.149999999999999" hidden="1" customHeight="1">
      <c r="A46" s="802" t="s">
        <v>1299</v>
      </c>
      <c r="B46" s="803">
        <f>'⑪研修生名簿 (修了証書用)'!C44</f>
        <v>0</v>
      </c>
      <c r="C46" s="814"/>
      <c r="D46" s="804"/>
      <c r="E46" s="805"/>
      <c r="F46" s="805"/>
      <c r="G46" s="805"/>
      <c r="H46" s="805"/>
      <c r="I46" s="805"/>
      <c r="J46" s="805"/>
      <c r="K46" s="805"/>
      <c r="L46" s="805"/>
    </row>
    <row r="47" spans="1:12" ht="20.149999999999999" hidden="1" customHeight="1">
      <c r="A47" s="802" t="s">
        <v>1300</v>
      </c>
      <c r="B47" s="803">
        <f>'⑪研修生名簿 (修了証書用)'!C45</f>
        <v>0</v>
      </c>
      <c r="C47" s="814"/>
      <c r="D47" s="804"/>
      <c r="E47" s="805"/>
      <c r="F47" s="805"/>
      <c r="G47" s="805"/>
      <c r="H47" s="805"/>
      <c r="I47" s="805"/>
      <c r="J47" s="805"/>
      <c r="K47" s="805"/>
      <c r="L47" s="805"/>
    </row>
    <row r="48" spans="1:12" ht="20.149999999999999" hidden="1" customHeight="1">
      <c r="A48" s="802" t="s">
        <v>1301</v>
      </c>
      <c r="B48" s="803">
        <f>'⑪研修生名簿 (修了証書用)'!C46</f>
        <v>0</v>
      </c>
      <c r="C48" s="814"/>
      <c r="D48" s="804"/>
      <c r="E48" s="805"/>
      <c r="F48" s="805"/>
      <c r="G48" s="805"/>
      <c r="H48" s="805"/>
      <c r="I48" s="805"/>
      <c r="J48" s="805"/>
      <c r="K48" s="805"/>
      <c r="L48" s="805"/>
    </row>
    <row r="49" spans="1:12" ht="20.149999999999999" hidden="1" customHeight="1">
      <c r="A49" s="802" t="s">
        <v>1302</v>
      </c>
      <c r="B49" s="803">
        <f>'⑪研修生名簿 (修了証書用)'!C47</f>
        <v>0</v>
      </c>
      <c r="C49" s="814"/>
      <c r="D49" s="804"/>
      <c r="E49" s="805"/>
      <c r="F49" s="805"/>
      <c r="G49" s="805"/>
      <c r="H49" s="805"/>
      <c r="I49" s="805"/>
      <c r="J49" s="805"/>
      <c r="K49" s="805"/>
      <c r="L49" s="805"/>
    </row>
    <row r="50" spans="1:12" ht="20.149999999999999" hidden="1" customHeight="1">
      <c r="A50" s="802" t="s">
        <v>1303</v>
      </c>
      <c r="B50" s="803">
        <f>'⑪研修生名簿 (修了証書用)'!C48</f>
        <v>0</v>
      </c>
      <c r="C50" s="814"/>
      <c r="D50" s="804"/>
      <c r="E50" s="805"/>
      <c r="F50" s="805"/>
      <c r="G50" s="805"/>
      <c r="H50" s="805"/>
      <c r="I50" s="805"/>
      <c r="J50" s="805"/>
      <c r="K50" s="805"/>
      <c r="L50" s="805"/>
    </row>
    <row r="51" spans="1:12" ht="20.149999999999999" hidden="1" customHeight="1">
      <c r="A51" s="802" t="s">
        <v>1304</v>
      </c>
      <c r="B51" s="803">
        <f>'⑪研修生名簿 (修了証書用)'!C49</f>
        <v>0</v>
      </c>
      <c r="C51" s="814"/>
      <c r="D51" s="804"/>
      <c r="E51" s="805"/>
      <c r="F51" s="805"/>
      <c r="G51" s="805"/>
      <c r="H51" s="805"/>
      <c r="I51" s="805"/>
      <c r="J51" s="805"/>
      <c r="K51" s="805"/>
      <c r="L51" s="805"/>
    </row>
    <row r="52" spans="1:12" ht="20.149999999999999" hidden="1" customHeight="1">
      <c r="A52" s="802" t="s">
        <v>1305</v>
      </c>
      <c r="B52" s="803">
        <f>'⑪研修生名簿 (修了証書用)'!C50</f>
        <v>0</v>
      </c>
      <c r="C52" s="814"/>
      <c r="D52" s="804"/>
      <c r="E52" s="805"/>
      <c r="F52" s="805"/>
      <c r="G52" s="805"/>
      <c r="H52" s="805"/>
      <c r="I52" s="805"/>
      <c r="J52" s="805"/>
      <c r="K52" s="805"/>
      <c r="L52" s="805"/>
    </row>
    <row r="53" spans="1:12" ht="20.149999999999999" hidden="1" customHeight="1">
      <c r="A53" s="802" t="s">
        <v>1306</v>
      </c>
      <c r="B53" s="803">
        <f>'⑪研修生名簿 (修了証書用)'!C51</f>
        <v>0</v>
      </c>
      <c r="C53" s="814"/>
      <c r="D53" s="804"/>
      <c r="E53" s="805"/>
      <c r="F53" s="805"/>
      <c r="G53" s="805"/>
      <c r="H53" s="805"/>
      <c r="I53" s="805"/>
      <c r="J53" s="805"/>
      <c r="K53" s="805"/>
      <c r="L53" s="805"/>
    </row>
    <row r="54" spans="1:12" ht="20.149999999999999" hidden="1" customHeight="1">
      <c r="A54" s="802" t="s">
        <v>1307</v>
      </c>
      <c r="B54" s="803">
        <f>'⑪研修生名簿 (修了証書用)'!C52</f>
        <v>0</v>
      </c>
      <c r="C54" s="814"/>
      <c r="D54" s="804"/>
      <c r="E54" s="805"/>
      <c r="F54" s="805"/>
      <c r="G54" s="805"/>
      <c r="H54" s="805"/>
      <c r="I54" s="805"/>
      <c r="J54" s="805"/>
      <c r="K54" s="805"/>
      <c r="L54" s="805"/>
    </row>
    <row r="55" spans="1:12" ht="20.149999999999999" hidden="1" customHeight="1">
      <c r="A55" s="802" t="s">
        <v>1308</v>
      </c>
      <c r="B55" s="803">
        <f>'⑪研修生名簿 (修了証書用)'!C53</f>
        <v>0</v>
      </c>
      <c r="C55" s="814"/>
      <c r="D55" s="804"/>
      <c r="E55" s="805"/>
      <c r="F55" s="805"/>
      <c r="G55" s="805"/>
      <c r="H55" s="805"/>
      <c r="I55" s="805"/>
      <c r="J55" s="805"/>
      <c r="K55" s="805"/>
      <c r="L55" s="805"/>
    </row>
    <row r="56" spans="1:12" ht="20.149999999999999" hidden="1" customHeight="1">
      <c r="A56" s="802" t="s">
        <v>1309</v>
      </c>
      <c r="B56" s="803">
        <f>'⑪研修生名簿 (修了証書用)'!C54</f>
        <v>0</v>
      </c>
      <c r="C56" s="814"/>
      <c r="D56" s="804"/>
      <c r="E56" s="805"/>
      <c r="F56" s="805"/>
      <c r="G56" s="805"/>
      <c r="H56" s="805"/>
      <c r="I56" s="805"/>
      <c r="J56" s="805"/>
      <c r="K56" s="805"/>
      <c r="L56" s="805"/>
    </row>
  </sheetData>
  <sheetProtection formatCells="0" formatColumns="0" formatRows="0" insertColumns="0" insertRows="0" insertHyperlinks="0" deleteColumns="0" deleteRows="0" sort="0" autoFilter="0" pivotTables="0"/>
  <mergeCells count="11">
    <mergeCell ref="A5:A6"/>
    <mergeCell ref="B5:B6"/>
    <mergeCell ref="D5:D6"/>
    <mergeCell ref="C5:C6"/>
    <mergeCell ref="C1:F1"/>
    <mergeCell ref="C2:F2"/>
    <mergeCell ref="C3:F3"/>
    <mergeCell ref="E5:L5"/>
    <mergeCell ref="A3:B3"/>
    <mergeCell ref="A1:B1"/>
    <mergeCell ref="A2:B2"/>
  </mergeCells>
  <phoneticPr fontId="1"/>
  <printOptions horizontalCentered="1" verticalCentered="1"/>
  <pageMargins left="0" right="0" top="0" bottom="0" header="0.51181102362204722" footer="0.31496062992125984"/>
  <pageSetup paperSize="9" scale="68" orientation="landscape" blackAndWhite="1" r:id="rId1"/>
  <headerFooter alignWithMargins="0">
    <oddHeader>&amp;C&amp;"ＭＳ Ｐゴシック,太字"&amp;20集計用入力シート</oddHeader>
  </headerFooter>
  <ignoredErrors>
    <ignoredError sqref="A7:A56" numberStoredAsText="1"/>
    <ignoredError sqref="B7:B56" unlockedFormula="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E6F84-6B1E-4CF7-A057-AAD4AF59C336}">
  <sheetPr>
    <tabColor theme="9" tint="0.59999389629810485"/>
    <pageSetUpPr fitToPage="1"/>
  </sheetPr>
  <dimension ref="A1:AI72"/>
  <sheetViews>
    <sheetView showGridLines="0" view="pageBreakPreview" zoomScaleNormal="100" zoomScaleSheetLayoutView="100" workbookViewId="0"/>
  </sheetViews>
  <sheetFormatPr defaultColWidth="9" defaultRowHeight="9.5"/>
  <cols>
    <col min="1" max="3" width="6.6328125" style="807" customWidth="1"/>
    <col min="4" max="7" width="3.6328125" style="807" customWidth="1"/>
    <col min="8" max="10" width="6.6328125" style="807" customWidth="1"/>
    <col min="11" max="14" width="3.6328125" style="807" customWidth="1"/>
    <col min="15" max="32" width="7.6328125" style="807" customWidth="1"/>
    <col min="33" max="16384" width="9" style="807"/>
  </cols>
  <sheetData>
    <row r="1" spans="1:35" ht="13">
      <c r="A1" s="806" t="s">
        <v>1322</v>
      </c>
    </row>
    <row r="2" spans="1:35" ht="23.15" customHeight="1" thickBot="1">
      <c r="A2" s="1663" t="s">
        <v>1323</v>
      </c>
      <c r="B2" s="1663"/>
      <c r="C2" s="1663"/>
      <c r="D2" s="1663"/>
      <c r="E2" s="1663"/>
      <c r="F2" s="1663"/>
      <c r="G2" s="1663"/>
      <c r="H2" s="1663"/>
      <c r="I2" s="1663"/>
      <c r="J2" s="1663"/>
      <c r="K2" s="1663"/>
      <c r="L2" s="1663"/>
      <c r="M2" s="1663"/>
      <c r="N2" s="1663"/>
      <c r="O2" s="1663"/>
      <c r="P2" s="1663"/>
      <c r="Q2" s="1663"/>
      <c r="R2" s="1663"/>
      <c r="S2" s="1663"/>
      <c r="T2" s="1663"/>
      <c r="U2" s="1663"/>
      <c r="V2" s="1663"/>
      <c r="W2" s="1663"/>
      <c r="X2" s="1663"/>
      <c r="Y2" s="1663"/>
      <c r="Z2" s="1663"/>
      <c r="AA2" s="1663"/>
      <c r="AB2" s="1663"/>
      <c r="AC2" s="1663"/>
      <c r="AD2" s="1663"/>
      <c r="AE2" s="1663"/>
      <c r="AF2" s="1663"/>
    </row>
    <row r="3" spans="1:35" s="809" customFormat="1" ht="25" customHeight="1" thickBot="1">
      <c r="A3" s="1664" t="s">
        <v>1256</v>
      </c>
      <c r="B3" s="1665"/>
      <c r="C3" s="1666"/>
      <c r="D3" s="1667" t="str">
        <f>①海外研修実施希望申込書!F11</f>
        <v>株式会社AOTS</v>
      </c>
      <c r="E3" s="1668"/>
      <c r="F3" s="1668"/>
      <c r="G3" s="1668"/>
      <c r="H3" s="1668"/>
      <c r="I3" s="1668"/>
      <c r="J3" s="1668"/>
      <c r="K3" s="1668"/>
      <c r="L3" s="1668"/>
      <c r="M3" s="1668"/>
      <c r="N3" s="1669"/>
      <c r="O3" s="1670" t="s">
        <v>1324</v>
      </c>
      <c r="P3" s="1671"/>
      <c r="Q3" s="1671"/>
      <c r="R3" s="1672"/>
      <c r="S3" s="1673" t="str">
        <f>①海外研修実施希望申込書!E27</f>
        <v>インドネシア・ジャカルタ</v>
      </c>
      <c r="T3" s="1673"/>
      <c r="U3" s="1673"/>
      <c r="V3" s="1673"/>
      <c r="W3" s="1673"/>
      <c r="X3" s="1673"/>
      <c r="Y3" s="1673"/>
      <c r="Z3" s="1673"/>
      <c r="AA3" s="1673"/>
      <c r="AB3" s="1673"/>
      <c r="AC3" s="1673"/>
      <c r="AD3" s="1673"/>
      <c r="AE3" s="1673"/>
      <c r="AF3" s="1674"/>
    </row>
    <row r="4" spans="1:35" s="809" customFormat="1" ht="25" customHeight="1" thickBot="1">
      <c r="A4" s="1675" t="s">
        <v>1258</v>
      </c>
      <c r="B4" s="1676"/>
      <c r="C4" s="1677"/>
      <c r="D4" s="1678" t="str">
        <f>①海外研修実施希望申込書!C33</f>
        <v>現場リーダーのための生産管理研修</v>
      </c>
      <c r="E4" s="1678"/>
      <c r="F4" s="1678"/>
      <c r="G4" s="1678"/>
      <c r="H4" s="1678"/>
      <c r="I4" s="1678"/>
      <c r="J4" s="1678"/>
      <c r="K4" s="1678"/>
      <c r="L4" s="1678"/>
      <c r="M4" s="1678"/>
      <c r="N4" s="1678"/>
      <c r="O4" s="1678"/>
      <c r="P4" s="1678"/>
      <c r="Q4" s="1678"/>
      <c r="R4" s="1678"/>
      <c r="S4" s="1678"/>
      <c r="T4" s="1678"/>
      <c r="U4" s="1678"/>
      <c r="V4" s="1678"/>
      <c r="W4" s="1678"/>
      <c r="X4" s="1678"/>
      <c r="Y4" s="1678"/>
      <c r="Z4" s="1678"/>
      <c r="AA4" s="1678"/>
      <c r="AB4" s="1678"/>
      <c r="AC4" s="1678"/>
      <c r="AD4" s="1678"/>
      <c r="AE4" s="1678"/>
      <c r="AF4" s="1679"/>
    </row>
    <row r="5" spans="1:35" s="809" customFormat="1" ht="25" customHeight="1" thickBot="1">
      <c r="A5" s="1726" t="s">
        <v>1325</v>
      </c>
      <c r="B5" s="1727"/>
      <c r="C5" s="1728"/>
      <c r="D5" s="1729">
        <f>'㉑研修生名簿（実績）'!A57</f>
        <v>0</v>
      </c>
      <c r="E5" s="1729"/>
      <c r="F5" s="1729"/>
      <c r="G5" s="1729"/>
      <c r="H5" s="1726" t="s">
        <v>1326</v>
      </c>
      <c r="I5" s="1727"/>
      <c r="J5" s="1728"/>
      <c r="K5" s="1729">
        <f>COUNTIF(⑮海外研修直後評価入力!C7:C56,"○")</f>
        <v>0</v>
      </c>
      <c r="L5" s="1729"/>
      <c r="M5" s="1729"/>
      <c r="N5" s="1730"/>
      <c r="O5" s="1734" t="s">
        <v>1338</v>
      </c>
      <c r="P5" s="1735"/>
      <c r="Q5" s="1736"/>
      <c r="R5" s="1738" t="s">
        <v>1336</v>
      </c>
      <c r="S5" s="1718"/>
      <c r="T5" s="1718"/>
      <c r="U5" s="1718" t="s">
        <v>1339</v>
      </c>
      <c r="V5" s="1718"/>
      <c r="W5" s="1718"/>
      <c r="X5" s="1718" t="s">
        <v>1340</v>
      </c>
      <c r="Y5" s="1718"/>
      <c r="Z5" s="1718"/>
      <c r="AA5" s="1718" t="s">
        <v>1341</v>
      </c>
      <c r="AB5" s="1718"/>
      <c r="AC5" s="1718"/>
      <c r="AD5" s="1718" t="s">
        <v>1337</v>
      </c>
      <c r="AE5" s="1718"/>
      <c r="AF5" s="1719"/>
    </row>
    <row r="6" spans="1:35" s="808" customFormat="1" ht="25" customHeight="1" thickBot="1">
      <c r="A6" s="1723" t="s">
        <v>1327</v>
      </c>
      <c r="B6" s="1724"/>
      <c r="C6" s="1725"/>
      <c r="D6" s="1733">
        <f>D5-K5</f>
        <v>0</v>
      </c>
      <c r="E6" s="1733"/>
      <c r="F6" s="1733"/>
      <c r="G6" s="1733"/>
      <c r="H6" s="1723" t="s">
        <v>1328</v>
      </c>
      <c r="I6" s="1724"/>
      <c r="J6" s="1725"/>
      <c r="K6" s="1731" t="e">
        <f>K5/D5</f>
        <v>#DIV/0!</v>
      </c>
      <c r="L6" s="1731"/>
      <c r="M6" s="1731"/>
      <c r="N6" s="1732"/>
      <c r="O6" s="1737"/>
      <c r="P6" s="1676"/>
      <c r="Q6" s="1677"/>
      <c r="R6" s="1720">
        <f>COUNTIFS(⑮海外研修直後評価入力!D7:D56,"&lt;"&amp;50)</f>
        <v>0</v>
      </c>
      <c r="S6" s="1721"/>
      <c r="T6" s="1721"/>
      <c r="U6" s="1721">
        <f>COUNTIFS(⑮海外研修直後評価入力!D7:D56,"&gt;="&amp;51, ⑮海外研修直後評価入力!D7:D56,"&lt;="&amp;100)</f>
        <v>0</v>
      </c>
      <c r="V6" s="1721"/>
      <c r="W6" s="1721"/>
      <c r="X6" s="1721">
        <f>COUNTIFS(⑮海外研修直後評価入力!D7:D56,"&gt;="&amp;101, ⑮海外研修直後評価入力!D7:D56,"&lt;="&amp;300)</f>
        <v>0</v>
      </c>
      <c r="Y6" s="1721"/>
      <c r="Z6" s="1721"/>
      <c r="AA6" s="1721">
        <f>COUNTIFS(⑮海外研修直後評価入力!D7:D56,"&gt;="&amp;301, ⑮海外研修直後評価入力!D7:D56,"&lt;="&amp;1000)</f>
        <v>0</v>
      </c>
      <c r="AB6" s="1721"/>
      <c r="AC6" s="1721"/>
      <c r="AD6" s="1721">
        <f>COUNTIFS(⑮海外研修直後評価入力!D7:D56,"&gt;="&amp;1001)</f>
        <v>0</v>
      </c>
      <c r="AE6" s="1721"/>
      <c r="AF6" s="1722"/>
      <c r="AI6" s="809"/>
    </row>
    <row r="7" spans="1:35" s="809" customFormat="1" ht="25" customHeight="1">
      <c r="A7" s="1714"/>
      <c r="B7" s="1715"/>
      <c r="C7" s="1715"/>
      <c r="D7" s="1715"/>
      <c r="E7" s="1716"/>
      <c r="F7" s="1716"/>
      <c r="G7" s="1716"/>
      <c r="H7" s="1715"/>
      <c r="I7" s="1715"/>
      <c r="J7" s="1715"/>
      <c r="K7" s="1715"/>
      <c r="L7" s="1716"/>
      <c r="M7" s="1716"/>
      <c r="N7" s="1717"/>
      <c r="O7" s="1683" t="s">
        <v>1353</v>
      </c>
      <c r="P7" s="1684"/>
      <c r="Q7" s="1684"/>
      <c r="R7" s="1684"/>
      <c r="S7" s="1684"/>
      <c r="T7" s="1684"/>
      <c r="U7" s="1684"/>
      <c r="V7" s="1684"/>
      <c r="W7" s="1684"/>
      <c r="X7" s="1684"/>
      <c r="Y7" s="1684"/>
      <c r="Z7" s="1684"/>
      <c r="AA7" s="1685" t="s">
        <v>1362</v>
      </c>
      <c r="AB7" s="1687" t="s">
        <v>1363</v>
      </c>
      <c r="AC7" s="1687" t="s">
        <v>1329</v>
      </c>
      <c r="AD7" s="1687" t="s">
        <v>1361</v>
      </c>
      <c r="AE7" s="1689" t="s">
        <v>1360</v>
      </c>
      <c r="AF7" s="1691" t="s">
        <v>1364</v>
      </c>
    </row>
    <row r="8" spans="1:35" s="808" customFormat="1" ht="25" customHeight="1" thickBot="1">
      <c r="A8" s="1714"/>
      <c r="B8" s="1715"/>
      <c r="C8" s="1715"/>
      <c r="D8" s="1715"/>
      <c r="E8" s="1716"/>
      <c r="F8" s="1716"/>
      <c r="G8" s="1716"/>
      <c r="H8" s="1715"/>
      <c r="I8" s="1715"/>
      <c r="J8" s="1715"/>
      <c r="K8" s="1715"/>
      <c r="L8" s="1712"/>
      <c r="M8" s="1712"/>
      <c r="N8" s="1713"/>
      <c r="O8" s="815" t="s">
        <v>1342</v>
      </c>
      <c r="P8" s="816" t="s">
        <v>1343</v>
      </c>
      <c r="Q8" s="816" t="s">
        <v>1344</v>
      </c>
      <c r="R8" s="816" t="s">
        <v>1345</v>
      </c>
      <c r="S8" s="816" t="s">
        <v>1346</v>
      </c>
      <c r="T8" s="816" t="s">
        <v>1347</v>
      </c>
      <c r="U8" s="816" t="s">
        <v>1348</v>
      </c>
      <c r="V8" s="816" t="s">
        <v>1349</v>
      </c>
      <c r="W8" s="816" t="s">
        <v>1350</v>
      </c>
      <c r="X8" s="816" t="s">
        <v>1351</v>
      </c>
      <c r="Y8" s="816">
        <v>100</v>
      </c>
      <c r="Z8" s="817" t="s">
        <v>1352</v>
      </c>
      <c r="AA8" s="1686"/>
      <c r="AB8" s="1688"/>
      <c r="AC8" s="1688"/>
      <c r="AD8" s="1688"/>
      <c r="AE8" s="1690"/>
      <c r="AF8" s="1692"/>
      <c r="AI8" s="809"/>
    </row>
    <row r="9" spans="1:35" s="808" customFormat="1" ht="25" customHeight="1" thickBot="1">
      <c r="A9" s="818" t="s">
        <v>1330</v>
      </c>
      <c r="B9" s="819" t="s">
        <v>1331</v>
      </c>
      <c r="C9" s="819"/>
      <c r="D9" s="819"/>
      <c r="E9" s="819"/>
      <c r="F9" s="819"/>
      <c r="G9" s="819"/>
      <c r="H9" s="819"/>
      <c r="I9" s="819"/>
      <c r="J9" s="819"/>
      <c r="K9" s="819"/>
      <c r="L9" s="819"/>
      <c r="M9" s="819"/>
      <c r="N9" s="819"/>
      <c r="O9" s="820"/>
      <c r="P9" s="820"/>
      <c r="Q9" s="820"/>
      <c r="R9" s="820"/>
      <c r="S9" s="820"/>
      <c r="T9" s="820"/>
      <c r="U9" s="820"/>
      <c r="V9" s="820"/>
      <c r="W9" s="820"/>
      <c r="X9" s="820"/>
      <c r="Y9" s="820"/>
      <c r="Z9" s="820"/>
      <c r="AA9" s="820"/>
      <c r="AB9" s="820"/>
      <c r="AC9" s="820"/>
      <c r="AD9" s="821"/>
      <c r="AE9" s="822"/>
      <c r="AF9" s="1699" t="e">
        <f>SUM(AC10:AC18)/SUM(AB10:AB18)</f>
        <v>#DIV/0!</v>
      </c>
    </row>
    <row r="10" spans="1:35" s="808" customFormat="1" ht="25" customHeight="1">
      <c r="A10" s="851" t="s">
        <v>1253</v>
      </c>
      <c r="B10" s="1702" t="s">
        <v>1354</v>
      </c>
      <c r="C10" s="1703"/>
      <c r="D10" s="1703"/>
      <c r="E10" s="1703"/>
      <c r="F10" s="1703"/>
      <c r="G10" s="1703"/>
      <c r="H10" s="1703"/>
      <c r="I10" s="1703"/>
      <c r="J10" s="1703"/>
      <c r="K10" s="1703"/>
      <c r="L10" s="1703"/>
      <c r="M10" s="1703"/>
      <c r="N10" s="1703"/>
      <c r="O10" s="828">
        <f>COUNTIFS(⑮海外研修直後評価入力!E7:E56,"&gt;="&amp;0, ⑮海外研修直後評価入力!E7:E56,"&lt;"&amp;10)</f>
        <v>0</v>
      </c>
      <c r="P10" s="829">
        <f>COUNTIFS(⑮海外研修直後評価入力!E7:E56,"&gt;="&amp;10, ⑮海外研修直後評価入力!E7:E56,"&lt;"&amp;20)</f>
        <v>0</v>
      </c>
      <c r="Q10" s="829">
        <f>COUNTIFS(⑮海外研修直後評価入力!E7:E56,"&gt;="&amp;20, ⑮海外研修直後評価入力!E7:E56,"&lt;"&amp;30)</f>
        <v>0</v>
      </c>
      <c r="R10" s="829">
        <f>COUNTIFS(⑮海外研修直後評価入力!E7:E56,"&gt;="&amp;30, ⑮海外研修直後評価入力!E7:E56,"&lt;"&amp;40)</f>
        <v>0</v>
      </c>
      <c r="S10" s="829">
        <f>COUNTIFS(⑮海外研修直後評価入力!E7:E56,"&gt;="&amp;40, ⑮海外研修直後評価入力!E7:E56,"&lt;"&amp;50)</f>
        <v>0</v>
      </c>
      <c r="T10" s="829">
        <f>COUNTIFS(⑮海外研修直後評価入力!E7:E56,"&gt;="&amp;50, ⑮海外研修直後評価入力!E7:E56,"&lt;"&amp;60)</f>
        <v>0</v>
      </c>
      <c r="U10" s="829">
        <f>COUNTIFS(⑮海外研修直後評価入力!E7:E56,"&gt;="&amp;60, ⑮海外研修直後評価入力!E7:E56,"&lt;"&amp;70)</f>
        <v>0</v>
      </c>
      <c r="V10" s="829">
        <f>COUNTIFS(⑮海外研修直後評価入力!E7:E56,"&gt;="&amp;70, ⑮海外研修直後評価入力!E7:E56,"&lt;"&amp;80)</f>
        <v>0</v>
      </c>
      <c r="W10" s="829">
        <f>COUNTIFS(⑮海外研修直後評価入力!E7:E56,"&gt;="&amp;80, ⑮海外研修直後評価入力!E7:E56,"&lt;"&amp;90)</f>
        <v>0</v>
      </c>
      <c r="X10" s="829">
        <f>COUNTIFS(⑮海外研修直後評価入力!E7:E56,"&gt;="&amp;90, ⑮海外研修直後評価入力!E7:E56,"&lt;"&amp;100)</f>
        <v>0</v>
      </c>
      <c r="Y10" s="829">
        <f>COUNTIFS(⑮海外研修直後評価入力!E7:E56,"="&amp;100)</f>
        <v>0</v>
      </c>
      <c r="Z10" s="830">
        <f>AA10-SUM(O10:Y10)</f>
        <v>0</v>
      </c>
      <c r="AA10" s="831">
        <f>$K$5</f>
        <v>0</v>
      </c>
      <c r="AB10" s="832">
        <f>SUM(O10:Y10)</f>
        <v>0</v>
      </c>
      <c r="AC10" s="830">
        <f>SUM(⑮海外研修直後評価入力!E7:E56)</f>
        <v>0</v>
      </c>
      <c r="AD10" s="833" t="e">
        <f>AC10/AB10</f>
        <v>#DIV/0!</v>
      </c>
      <c r="AE10" s="1680" t="e">
        <f>SUM(AC10:AC12)/SUM(AB10:AB12)</f>
        <v>#DIV/0!</v>
      </c>
      <c r="AF10" s="1699"/>
    </row>
    <row r="11" spans="1:35" s="810" customFormat="1" ht="25" customHeight="1">
      <c r="A11" s="852" t="s">
        <v>1254</v>
      </c>
      <c r="B11" s="1706" t="s">
        <v>1355</v>
      </c>
      <c r="C11" s="1707"/>
      <c r="D11" s="1707"/>
      <c r="E11" s="1707"/>
      <c r="F11" s="1707"/>
      <c r="G11" s="1707"/>
      <c r="H11" s="1707"/>
      <c r="I11" s="1707"/>
      <c r="J11" s="1707"/>
      <c r="K11" s="1707"/>
      <c r="L11" s="1707"/>
      <c r="M11" s="1707"/>
      <c r="N11" s="1707"/>
      <c r="O11" s="834">
        <f>COUNTIFS(⑮海外研修直後評価入力!F7:F56,"&gt;="&amp;0, ⑮海外研修直後評価入力!F7:F56,"&lt;"&amp;10)</f>
        <v>0</v>
      </c>
      <c r="P11" s="835">
        <f>COUNTIFS(⑮海外研修直後評価入力!F7:F56,"&gt;="&amp;10, ⑮海外研修直後評価入力!F7:F56,"&lt;"&amp;20)</f>
        <v>0</v>
      </c>
      <c r="Q11" s="835">
        <f>COUNTIFS(⑮海外研修直後評価入力!F7:F56,"&gt;="&amp;20, ⑮海外研修直後評価入力!F7:F56,"&lt;"&amp;30)</f>
        <v>0</v>
      </c>
      <c r="R11" s="835">
        <f>COUNTIFS(⑮海外研修直後評価入力!F7:F56,"&gt;="&amp;30, ⑮海外研修直後評価入力!F7:F56,"&lt;"&amp;40)</f>
        <v>0</v>
      </c>
      <c r="S11" s="835">
        <f>COUNTIFS(⑮海外研修直後評価入力!F7:F56,"&gt;="&amp;40, ⑮海外研修直後評価入力!F7:F56,"&lt;"&amp;50)</f>
        <v>0</v>
      </c>
      <c r="T11" s="835">
        <f>COUNTIFS(⑮海外研修直後評価入力!F7:F56,"&gt;="&amp;50, ⑮海外研修直後評価入力!F7:F56,"&lt;"&amp;60)</f>
        <v>0</v>
      </c>
      <c r="U11" s="835">
        <f>COUNTIFS(⑮海外研修直後評価入力!F7:F56,"&gt;="&amp;60, ⑮海外研修直後評価入力!F7:F56,"&lt;"&amp;70)</f>
        <v>0</v>
      </c>
      <c r="V11" s="835">
        <f>COUNTIFS(⑮海外研修直後評価入力!F7:F56,"&gt;="&amp;70, ⑮海外研修直後評価入力!F7:F56,"&lt;"&amp;80)</f>
        <v>0</v>
      </c>
      <c r="W11" s="835">
        <f>COUNTIFS(⑮海外研修直後評価入力!F7:F56,"&gt;="&amp;80, ⑮海外研修直後評価入力!F7:F56,"&lt;"&amp;90)</f>
        <v>0</v>
      </c>
      <c r="X11" s="835">
        <f>COUNTIFS(⑮海外研修直後評価入力!F7:F56,"&gt;="&amp;90, ⑮海外研修直後評価入力!F7:F56,"&lt;"&amp;100)</f>
        <v>0</v>
      </c>
      <c r="Y11" s="835">
        <f>COUNTIFS(⑮海外研修直後評価入力!F7:F56,"="&amp;100)</f>
        <v>0</v>
      </c>
      <c r="Z11" s="836">
        <f>AA11-SUM(O11:Y11)</f>
        <v>0</v>
      </c>
      <c r="AA11" s="837">
        <f t="shared" ref="AA11:AA18" si="0">$K$5</f>
        <v>0</v>
      </c>
      <c r="AB11" s="835">
        <f>SUM(O11:Y11)</f>
        <v>0</v>
      </c>
      <c r="AC11" s="836">
        <f>SUM(⑮海外研修直後評価入力!F7:F56)</f>
        <v>0</v>
      </c>
      <c r="AD11" s="838" t="e">
        <f>AC11/AB11</f>
        <v>#DIV/0!</v>
      </c>
      <c r="AE11" s="1704"/>
      <c r="AF11" s="1699"/>
    </row>
    <row r="12" spans="1:35" s="808" customFormat="1" ht="25" customHeight="1" thickBot="1">
      <c r="A12" s="853" t="s">
        <v>1255</v>
      </c>
      <c r="B12" s="1708" t="s">
        <v>1356</v>
      </c>
      <c r="C12" s="1709"/>
      <c r="D12" s="1709"/>
      <c r="E12" s="1709"/>
      <c r="F12" s="1709"/>
      <c r="G12" s="1709"/>
      <c r="H12" s="1709"/>
      <c r="I12" s="1709"/>
      <c r="J12" s="1709"/>
      <c r="K12" s="1709"/>
      <c r="L12" s="1709"/>
      <c r="M12" s="1709"/>
      <c r="N12" s="1709"/>
      <c r="O12" s="839">
        <f>COUNTIFS(⑮海外研修直後評価入力!G7:G56,"&gt;="&amp;0, ⑮海外研修直後評価入力!G7:G56,"&lt;"&amp;10)</f>
        <v>0</v>
      </c>
      <c r="P12" s="840">
        <f>COUNTIFS(⑮海外研修直後評価入力!G7:G56,"&gt;="&amp;10, ⑮海外研修直後評価入力!G7:G56,"&lt;"&amp;20)</f>
        <v>0</v>
      </c>
      <c r="Q12" s="840">
        <f>COUNTIFS(⑮海外研修直後評価入力!G7:G56,"&gt;="&amp;20, ⑮海外研修直後評価入力!G7:G56,"&lt;"&amp;30)</f>
        <v>0</v>
      </c>
      <c r="R12" s="840">
        <f>COUNTIFS(⑮海外研修直後評価入力!G7:G56,"&gt;="&amp;30, ⑮海外研修直後評価入力!G7:G56,"&lt;"&amp;40)</f>
        <v>0</v>
      </c>
      <c r="S12" s="840">
        <f>COUNTIFS(⑮海外研修直後評価入力!G7:G56,"&gt;="&amp;40, ⑮海外研修直後評価入力!G7:G56,"&lt;"&amp;50)</f>
        <v>0</v>
      </c>
      <c r="T12" s="840">
        <f>COUNTIFS(⑮海外研修直後評価入力!G7:G56,"&gt;="&amp;50, ⑮海外研修直後評価入力!G7:G56,"&lt;"&amp;60)</f>
        <v>0</v>
      </c>
      <c r="U12" s="840">
        <f>COUNTIFS(⑮海外研修直後評価入力!G7:G56,"&gt;="&amp;60, ⑮海外研修直後評価入力!G7:G56,"&lt;"&amp;70)</f>
        <v>0</v>
      </c>
      <c r="V12" s="840">
        <f>COUNTIFS(⑮海外研修直後評価入力!G7:G56,"&gt;="&amp;70, ⑮海外研修直後評価入力!G7:G56,"&lt;"&amp;80)</f>
        <v>0</v>
      </c>
      <c r="W12" s="840">
        <f>COUNTIFS(⑮海外研修直後評価入力!G7:G56,"&gt;="&amp;80, ⑮海外研修直後評価入力!G7:G56,"&lt;"&amp;90)</f>
        <v>0</v>
      </c>
      <c r="X12" s="840">
        <f>COUNTIFS(⑮海外研修直後評価入力!G7:G56,"&gt;="&amp;90, ⑮海外研修直後評価入力!G7:G56,"&lt;"&amp;100)</f>
        <v>0</v>
      </c>
      <c r="Y12" s="840">
        <f>COUNTIFS(⑮海外研修直後評価入力!G7:G56,"="&amp;100)</f>
        <v>0</v>
      </c>
      <c r="Z12" s="836">
        <f>AA12-SUM(O12:Y12)</f>
        <v>0</v>
      </c>
      <c r="AA12" s="841">
        <f t="shared" si="0"/>
        <v>0</v>
      </c>
      <c r="AB12" s="842">
        <f>SUM(O12:Y12)</f>
        <v>0</v>
      </c>
      <c r="AC12" s="836">
        <f>SUM(⑮海外研修直後評価入力!G7:G56)</f>
        <v>0</v>
      </c>
      <c r="AD12" s="838" t="e">
        <f>AC12/AB12</f>
        <v>#DIV/0!</v>
      </c>
      <c r="AE12" s="1705"/>
      <c r="AF12" s="1699"/>
    </row>
    <row r="13" spans="1:35" s="808" customFormat="1" ht="25" customHeight="1" thickBot="1">
      <c r="A13" s="854" t="s">
        <v>1332</v>
      </c>
      <c r="B13" s="823" t="s">
        <v>1333</v>
      </c>
      <c r="C13" s="824"/>
      <c r="D13" s="824"/>
      <c r="E13" s="824"/>
      <c r="F13" s="824"/>
      <c r="G13" s="824"/>
      <c r="H13" s="824"/>
      <c r="I13" s="824"/>
      <c r="J13" s="824"/>
      <c r="K13" s="824"/>
      <c r="L13" s="824"/>
      <c r="M13" s="824"/>
      <c r="N13" s="824"/>
      <c r="O13" s="825"/>
      <c r="P13" s="825"/>
      <c r="Q13" s="825"/>
      <c r="R13" s="825"/>
      <c r="S13" s="825"/>
      <c r="T13" s="825"/>
      <c r="U13" s="825"/>
      <c r="V13" s="825"/>
      <c r="W13" s="825"/>
      <c r="X13" s="825"/>
      <c r="Y13" s="825"/>
      <c r="Z13" s="825"/>
      <c r="AA13" s="825"/>
      <c r="AB13" s="825"/>
      <c r="AC13" s="825"/>
      <c r="AD13" s="826"/>
      <c r="AE13" s="827"/>
      <c r="AF13" s="1700"/>
    </row>
    <row r="14" spans="1:35" s="810" customFormat="1" ht="25" customHeight="1">
      <c r="A14" s="851" t="s">
        <v>1241</v>
      </c>
      <c r="B14" s="1710" t="s">
        <v>1357</v>
      </c>
      <c r="C14" s="1711"/>
      <c r="D14" s="1711"/>
      <c r="E14" s="1711"/>
      <c r="F14" s="1711"/>
      <c r="G14" s="1711"/>
      <c r="H14" s="1711"/>
      <c r="I14" s="1711"/>
      <c r="J14" s="1711"/>
      <c r="K14" s="1711"/>
      <c r="L14" s="1711"/>
      <c r="M14" s="1711"/>
      <c r="N14" s="1711"/>
      <c r="O14" s="843">
        <f>COUNTIFS(⑮海外研修直後評価入力!H7:H56,"&gt;="&amp;0, ⑮海外研修直後評価入力!H7:H56,"&lt;"&amp;10)</f>
        <v>0</v>
      </c>
      <c r="P14" s="832">
        <f>COUNTIFS(⑮海外研修直後評価入力!H7:H56,"&gt;="&amp;10, ⑮海外研修直後評価入力!H7:H56,"&lt;"&amp;20)</f>
        <v>0</v>
      </c>
      <c r="Q14" s="832">
        <f>COUNTIFS(⑮海外研修直後評価入力!H7:H56,"&gt;="&amp;20, ⑮海外研修直後評価入力!H7:H56,"&lt;"&amp;30)</f>
        <v>0</v>
      </c>
      <c r="R14" s="832">
        <f>COUNTIFS(⑮海外研修直後評価入力!H7:H56,"&gt;="&amp;30, ⑮海外研修直後評価入力!H7:H56,"&lt;"&amp;40)</f>
        <v>0</v>
      </c>
      <c r="S14" s="832">
        <f>COUNTIFS(⑮海外研修直後評価入力!H7:H56,"&gt;="&amp;40, ⑮海外研修直後評価入力!H7:H56,"&lt;"&amp;50)</f>
        <v>0</v>
      </c>
      <c r="T14" s="832">
        <f>COUNTIFS(⑮海外研修直後評価入力!H7:H56,"&gt;="&amp;50, ⑮海外研修直後評価入力!H7:H56,"&lt;"&amp;60)</f>
        <v>0</v>
      </c>
      <c r="U14" s="832">
        <f>COUNTIFS(⑮海外研修直後評価入力!H7:H56,"&gt;="&amp;60, ⑮海外研修直後評価入力!H7:H56,"&lt;"&amp;70)</f>
        <v>0</v>
      </c>
      <c r="V14" s="832">
        <f>COUNTIFS(⑮海外研修直後評価入力!H7:H56,"&gt;="&amp;70, ⑮海外研修直後評価入力!H7:H56,"&lt;"&amp;80)</f>
        <v>0</v>
      </c>
      <c r="W14" s="832">
        <f>COUNTIFS(⑮海外研修直後評価入力!H7:H56,"&gt;="&amp;80, ⑮海外研修直後評価入力!H7:H56,"&lt;"&amp;90)</f>
        <v>0</v>
      </c>
      <c r="X14" s="832">
        <f>COUNTIFS(⑮海外研修直後評価入力!H7:H56,"&gt;="&amp;90, ⑮海外研修直後評価入力!H7:H56,"&lt;"&amp;100)</f>
        <v>0</v>
      </c>
      <c r="Y14" s="832">
        <f>COUNTIFS(⑮海外研修直後評価入力!H7:H56,"="&amp;100)</f>
        <v>0</v>
      </c>
      <c r="Z14" s="844">
        <f>AA14-SUM(O14:Y14)</f>
        <v>0</v>
      </c>
      <c r="AA14" s="845">
        <f t="shared" si="0"/>
        <v>0</v>
      </c>
      <c r="AB14" s="832">
        <f>SUM(O14:Y14)</f>
        <v>0</v>
      </c>
      <c r="AC14" s="844">
        <f>SUM(⑮海外研修直後評価入力!H7:H56)</f>
        <v>0</v>
      </c>
      <c r="AD14" s="846" t="e">
        <f>AC14/AB14</f>
        <v>#DIV/0!</v>
      </c>
      <c r="AE14" s="1680" t="e">
        <f>SUM(AC14:AC18)/SUM(AB14:AB18)</f>
        <v>#DIV/0!</v>
      </c>
      <c r="AF14" s="1699"/>
    </row>
    <row r="15" spans="1:35" s="808" customFormat="1" ht="25" customHeight="1">
      <c r="A15" s="852" t="s">
        <v>1243</v>
      </c>
      <c r="B15" s="1693" t="s">
        <v>1358</v>
      </c>
      <c r="C15" s="1694"/>
      <c r="D15" s="1694"/>
      <c r="E15" s="1694"/>
      <c r="F15" s="1694"/>
      <c r="G15" s="1694"/>
      <c r="H15" s="1694"/>
      <c r="I15" s="1694"/>
      <c r="J15" s="1694"/>
      <c r="K15" s="1694"/>
      <c r="L15" s="1694"/>
      <c r="M15" s="1694"/>
      <c r="N15" s="1694"/>
      <c r="O15" s="834">
        <f>COUNTIFS(⑮海外研修直後評価入力!I7:I56,"&gt;="&amp;0, ⑮海外研修直後評価入力!I7:I56,"&lt;"&amp;10)</f>
        <v>0</v>
      </c>
      <c r="P15" s="835">
        <f>COUNTIFS(⑮海外研修直後評価入力!I7:I56,"&gt;="&amp;10, ⑮海外研修直後評価入力!I7:I56,"&lt;"&amp;20)</f>
        <v>0</v>
      </c>
      <c r="Q15" s="835">
        <f>COUNTIFS(⑮海外研修直後評価入力!I7:I56,"&gt;="&amp;20, ⑮海外研修直後評価入力!I7:I56,"&lt;"&amp;30)</f>
        <v>0</v>
      </c>
      <c r="R15" s="835">
        <f>COUNTIFS(⑮海外研修直後評価入力!I7:I56,"&gt;="&amp;30, ⑮海外研修直後評価入力!I7:I56,"&lt;"&amp;40)</f>
        <v>0</v>
      </c>
      <c r="S15" s="835">
        <f>COUNTIFS(⑮海外研修直後評価入力!I7:I56,"&gt;="&amp;40, ⑮海外研修直後評価入力!I7:I56,"&lt;"&amp;50)</f>
        <v>0</v>
      </c>
      <c r="T15" s="835">
        <f>COUNTIFS(⑮海外研修直後評価入力!I7:I56,"&gt;="&amp;50, ⑮海外研修直後評価入力!I7:I56,"&lt;"&amp;60)</f>
        <v>0</v>
      </c>
      <c r="U15" s="835">
        <f>COUNTIFS(⑮海外研修直後評価入力!I7:I56,"&gt;="&amp;60, ⑮海外研修直後評価入力!I7:I56,"&lt;"&amp;70)</f>
        <v>0</v>
      </c>
      <c r="V15" s="835">
        <f>COUNTIFS(⑮海外研修直後評価入力!I7:I56,"&gt;="&amp;70, ⑮海外研修直後評価入力!I7:I56,"&lt;"&amp;80)</f>
        <v>0</v>
      </c>
      <c r="W15" s="835">
        <f>COUNTIFS(⑮海外研修直後評価入力!I7:I56,"&gt;="&amp;80, ⑮海外研修直後評価入力!I7:I56,"&lt;"&amp;90)</f>
        <v>0</v>
      </c>
      <c r="X15" s="835">
        <f>COUNTIFS(⑮海外研修直後評価入力!I7:I56,"&gt;="&amp;90, ⑮海外研修直後評価入力!I7:I56,"&lt;"&amp;100)</f>
        <v>0</v>
      </c>
      <c r="Y15" s="835">
        <f>COUNTIFS(⑮海外研修直後評価入力!I7:I56,"="&amp;100)</f>
        <v>0</v>
      </c>
      <c r="Z15" s="836">
        <f>AA15-SUM(O15:Y15)</f>
        <v>0</v>
      </c>
      <c r="AA15" s="837">
        <f t="shared" si="0"/>
        <v>0</v>
      </c>
      <c r="AB15" s="835">
        <f>SUM(O15:Y15)</f>
        <v>0</v>
      </c>
      <c r="AC15" s="836">
        <f>SUM(⑮海外研修直後評価入力!I7:I56)</f>
        <v>0</v>
      </c>
      <c r="AD15" s="838" t="e">
        <f>AC15/AB15</f>
        <v>#DIV/0!</v>
      </c>
      <c r="AE15" s="1681"/>
      <c r="AF15" s="1699"/>
    </row>
    <row r="16" spans="1:35" s="810" customFormat="1" ht="25" customHeight="1">
      <c r="A16" s="852" t="s">
        <v>1245</v>
      </c>
      <c r="B16" s="1693" t="s">
        <v>1359</v>
      </c>
      <c r="C16" s="1694"/>
      <c r="D16" s="1694"/>
      <c r="E16" s="1694"/>
      <c r="F16" s="1694"/>
      <c r="G16" s="1694"/>
      <c r="H16" s="1694"/>
      <c r="I16" s="1694"/>
      <c r="J16" s="1694"/>
      <c r="K16" s="1694"/>
      <c r="L16" s="1694"/>
      <c r="M16" s="1694"/>
      <c r="N16" s="1694"/>
      <c r="O16" s="834">
        <f>COUNTIFS(⑮海外研修直後評価入力!J7:J56,"&gt;="&amp;0, ⑮海外研修直後評価入力!J7:J56,"&lt;"&amp;10)</f>
        <v>0</v>
      </c>
      <c r="P16" s="835">
        <f>COUNTIFS(⑮海外研修直後評価入力!J7:J56,"&gt;="&amp;10, ⑮海外研修直後評価入力!J7:J56,"&lt;"&amp;20)</f>
        <v>0</v>
      </c>
      <c r="Q16" s="835">
        <f>COUNTIFS(⑮海外研修直後評価入力!J7:J56,"&gt;="&amp;20, ⑮海外研修直後評価入力!J7:J56,"&lt;"&amp;30)</f>
        <v>0</v>
      </c>
      <c r="R16" s="835">
        <f>COUNTIFS(⑮海外研修直後評価入力!J7:J56,"&gt;="&amp;30, ⑮海外研修直後評価入力!J7:J56,"&lt;"&amp;40)</f>
        <v>0</v>
      </c>
      <c r="S16" s="835">
        <f>COUNTIFS(⑮海外研修直後評価入力!J7:J56,"&gt;="&amp;40, ⑮海外研修直後評価入力!J7:J56,"&lt;"&amp;50)</f>
        <v>0</v>
      </c>
      <c r="T16" s="835">
        <f>COUNTIFS(⑮海外研修直後評価入力!J7:J56,"&gt;="&amp;50, ⑮海外研修直後評価入力!J7:J56,"&lt;"&amp;60)</f>
        <v>0</v>
      </c>
      <c r="U16" s="835">
        <f>COUNTIFS(⑮海外研修直後評価入力!J7:J56,"&gt;="&amp;60, ⑮海外研修直後評価入力!J7:J56,"&lt;"&amp;70)</f>
        <v>0</v>
      </c>
      <c r="V16" s="835">
        <f>COUNTIFS(⑮海外研修直後評価入力!J7:J56,"&gt;="&amp;70, ⑮海外研修直後評価入力!J7:J56,"&lt;"&amp;80)</f>
        <v>0</v>
      </c>
      <c r="W16" s="835">
        <f>COUNTIFS(⑮海外研修直後評価入力!J7:J56,"&gt;="&amp;80, ⑮海外研修直後評価入力!J7:J56,"&lt;"&amp;90)</f>
        <v>0</v>
      </c>
      <c r="X16" s="835">
        <f>COUNTIFS(⑮海外研修直後評価入力!J7:J56,"&gt;="&amp;90, ⑮海外研修直後評価入力!J7:J56,"&lt;"&amp;100)</f>
        <v>0</v>
      </c>
      <c r="Y16" s="835">
        <f>COUNTIFS(⑮海外研修直後評価入力!J7:J56,"="&amp;100)</f>
        <v>0</v>
      </c>
      <c r="Z16" s="836">
        <f>AA16-SUM(O16:Y16)</f>
        <v>0</v>
      </c>
      <c r="AA16" s="837">
        <f t="shared" si="0"/>
        <v>0</v>
      </c>
      <c r="AB16" s="835">
        <f>SUM(O16:Y16)</f>
        <v>0</v>
      </c>
      <c r="AC16" s="836">
        <f>SUM(⑮海外研修直後評価入力!J7:J56)</f>
        <v>0</v>
      </c>
      <c r="AD16" s="838" t="e">
        <f>AC16/AB16</f>
        <v>#DIV/0!</v>
      </c>
      <c r="AE16" s="1681"/>
      <c r="AF16" s="1699"/>
    </row>
    <row r="17" spans="1:32" s="808" customFormat="1" ht="25" customHeight="1">
      <c r="A17" s="852" t="s">
        <v>1247</v>
      </c>
      <c r="B17" s="1693" t="s">
        <v>1259</v>
      </c>
      <c r="C17" s="1694"/>
      <c r="D17" s="1694"/>
      <c r="E17" s="1694"/>
      <c r="F17" s="1694"/>
      <c r="G17" s="1694"/>
      <c r="H17" s="1694"/>
      <c r="I17" s="1694"/>
      <c r="J17" s="1694"/>
      <c r="K17" s="1694"/>
      <c r="L17" s="1694"/>
      <c r="M17" s="1694"/>
      <c r="N17" s="1694"/>
      <c r="O17" s="834">
        <f>COUNTIFS(⑮海外研修直後評価入力!K7:K56,"&gt;="&amp;0, ⑮海外研修直後評価入力!K7:K56,"&lt;"&amp;10)</f>
        <v>0</v>
      </c>
      <c r="P17" s="835">
        <f>COUNTIFS(⑮海外研修直後評価入力!K7:K56,"&gt;="&amp;10, ⑮海外研修直後評価入力!K7:K56,"&lt;"&amp;20)</f>
        <v>0</v>
      </c>
      <c r="Q17" s="835">
        <f>COUNTIFS(⑮海外研修直後評価入力!K7:K56,"&gt;="&amp;20, ⑮海外研修直後評価入力!K7:K56,"&lt;"&amp;30)</f>
        <v>0</v>
      </c>
      <c r="R17" s="835">
        <f>COUNTIFS(⑮海外研修直後評価入力!K7:K56,"&gt;="&amp;30, ⑮海外研修直後評価入力!K7:K56,"&lt;"&amp;40)</f>
        <v>0</v>
      </c>
      <c r="S17" s="835">
        <f>COUNTIFS(⑮海外研修直後評価入力!K7:K56,"&gt;="&amp;40, ⑮海外研修直後評価入力!K7:K56,"&lt;"&amp;50)</f>
        <v>0</v>
      </c>
      <c r="T17" s="835">
        <f>COUNTIFS(⑮海外研修直後評価入力!K7:K56,"&gt;="&amp;50, ⑮海外研修直後評価入力!K7:K56,"&lt;"&amp;60)</f>
        <v>0</v>
      </c>
      <c r="U17" s="835">
        <f>COUNTIFS(⑮海外研修直後評価入力!K7:K56,"&gt;="&amp;60, ⑮海外研修直後評価入力!K7:K56,"&lt;"&amp;70)</f>
        <v>0</v>
      </c>
      <c r="V17" s="835">
        <f>COUNTIFS(⑮海外研修直後評価入力!K7:K56,"&gt;="&amp;70, ⑮海外研修直後評価入力!K7:K56,"&lt;"&amp;80)</f>
        <v>0</v>
      </c>
      <c r="W17" s="835">
        <f>COUNTIFS(⑮海外研修直後評価入力!K7:K56,"&gt;="&amp;80, ⑮海外研修直後評価入力!K7:K56,"&lt;"&amp;90)</f>
        <v>0</v>
      </c>
      <c r="X17" s="835">
        <f>COUNTIFS(⑮海外研修直後評価入力!K7:K56,"&gt;="&amp;90, ⑮海外研修直後評価入力!K7:K56,"&lt;"&amp;100)</f>
        <v>0</v>
      </c>
      <c r="Y17" s="835">
        <f>COUNTIFS(⑮海外研修直後評価入力!K7:K56,"="&amp;100)</f>
        <v>0</v>
      </c>
      <c r="Z17" s="836">
        <f>AA17-SUM(O17:Y17)</f>
        <v>0</v>
      </c>
      <c r="AA17" s="837">
        <f t="shared" si="0"/>
        <v>0</v>
      </c>
      <c r="AB17" s="835">
        <f>SUM(O17:Y17)</f>
        <v>0</v>
      </c>
      <c r="AC17" s="836">
        <f>SUM(⑮海外研修直後評価入力!K7:K56)</f>
        <v>0</v>
      </c>
      <c r="AD17" s="838" t="e">
        <f>AC17/AB17</f>
        <v>#DIV/0!</v>
      </c>
      <c r="AE17" s="1681"/>
      <c r="AF17" s="1699"/>
    </row>
    <row r="18" spans="1:32" s="810" customFormat="1" ht="25" customHeight="1" thickBot="1">
      <c r="A18" s="855" t="s">
        <v>1249</v>
      </c>
      <c r="B18" s="1695" t="s">
        <v>1334</v>
      </c>
      <c r="C18" s="1696"/>
      <c r="D18" s="1696"/>
      <c r="E18" s="1696"/>
      <c r="F18" s="1696"/>
      <c r="G18" s="1696"/>
      <c r="H18" s="1696"/>
      <c r="I18" s="1696"/>
      <c r="J18" s="1696"/>
      <c r="K18" s="1696"/>
      <c r="L18" s="1696"/>
      <c r="M18" s="1696"/>
      <c r="N18" s="1696"/>
      <c r="O18" s="847">
        <f>COUNTIFS(⑮海外研修直後評価入力!L7:L56,"&gt;="&amp;0, ⑮海外研修直後評価入力!L7:L56,"&lt;"&amp;10)</f>
        <v>0</v>
      </c>
      <c r="P18" s="842">
        <f>COUNTIFS(⑮海外研修直後評価入力!L7:L56,"&gt;="&amp;10, ⑮海外研修直後評価入力!L7:L56,"&lt;"&amp;20)</f>
        <v>0</v>
      </c>
      <c r="Q18" s="842">
        <f>COUNTIFS(⑮海外研修直後評価入力!L7:L56,"&gt;="&amp;20, ⑮海外研修直後評価入力!L7:L56,"&lt;"&amp;30)</f>
        <v>0</v>
      </c>
      <c r="R18" s="842">
        <f>COUNTIFS(⑮海外研修直後評価入力!L7:L56,"&gt;="&amp;30, ⑮海外研修直後評価入力!L7:L56,"&lt;"&amp;40)</f>
        <v>0</v>
      </c>
      <c r="S18" s="842">
        <f>COUNTIFS(⑮海外研修直後評価入力!L7:L56,"&gt;="&amp;40, ⑮海外研修直後評価入力!L7:L56,"&lt;"&amp;50)</f>
        <v>0</v>
      </c>
      <c r="T18" s="842">
        <f>COUNTIFS(⑮海外研修直後評価入力!L7:L56,"&gt;="&amp;50, ⑮海外研修直後評価入力!L7:L56,"&lt;"&amp;60)</f>
        <v>0</v>
      </c>
      <c r="U18" s="842">
        <f>COUNTIFS(⑮海外研修直後評価入力!L7:L56,"&gt;="&amp;60, ⑮海外研修直後評価入力!L7:L56,"&lt;"&amp;70)</f>
        <v>0</v>
      </c>
      <c r="V18" s="842">
        <f>COUNTIFS(⑮海外研修直後評価入力!L7:L56,"&gt;="&amp;70, ⑮海外研修直後評価入力!L7:L56,"&lt;"&amp;80)</f>
        <v>0</v>
      </c>
      <c r="W18" s="842">
        <f>COUNTIFS(⑮海外研修直後評価入力!L7:L56,"&gt;="&amp;80, ⑮海外研修直後評価入力!L7:L56,"&lt;"&amp;90)</f>
        <v>0</v>
      </c>
      <c r="X18" s="842">
        <f>COUNTIFS(⑮海外研修直後評価入力!L7:L56,"&gt;="&amp;90, ⑮海外研修直後評価入力!L7:L56,"&lt;"&amp;100)</f>
        <v>0</v>
      </c>
      <c r="Y18" s="842">
        <f>COUNTIFS(⑮海外研修直後評価入力!L7:L56,"="&amp;100)</f>
        <v>0</v>
      </c>
      <c r="Z18" s="848">
        <f>AA18-SUM(O18:Y18)</f>
        <v>0</v>
      </c>
      <c r="AA18" s="849">
        <f t="shared" si="0"/>
        <v>0</v>
      </c>
      <c r="AB18" s="842">
        <f>SUM(O18:Y18)</f>
        <v>0</v>
      </c>
      <c r="AC18" s="848">
        <f>SUM(⑮海外研修直後評価入力!L7:L56)</f>
        <v>0</v>
      </c>
      <c r="AD18" s="850" t="e">
        <f>AC18/AB18</f>
        <v>#DIV/0!</v>
      </c>
      <c r="AE18" s="1682"/>
      <c r="AF18" s="1701"/>
    </row>
    <row r="19" spans="1:32" ht="10" thickBot="1"/>
    <row r="20" spans="1:32" s="811" customFormat="1" ht="25" customHeight="1" thickBot="1">
      <c r="A20" s="854" t="s">
        <v>1365</v>
      </c>
      <c r="B20" s="1697" t="s">
        <v>1366</v>
      </c>
      <c r="C20" s="1697"/>
      <c r="D20" s="1697"/>
      <c r="E20" s="1697"/>
      <c r="F20" s="1697"/>
      <c r="G20" s="1697"/>
      <c r="H20" s="1697"/>
      <c r="I20" s="1697"/>
      <c r="J20" s="1697"/>
      <c r="K20" s="1697"/>
      <c r="L20" s="1697"/>
      <c r="M20" s="1697"/>
      <c r="N20" s="1697"/>
      <c r="O20" s="1697"/>
      <c r="P20" s="1697"/>
      <c r="Q20" s="1697"/>
      <c r="R20" s="1697"/>
      <c r="S20" s="1697"/>
      <c r="T20" s="1697"/>
      <c r="U20" s="1697"/>
      <c r="V20" s="1697"/>
      <c r="W20" s="1697"/>
      <c r="X20" s="1697"/>
      <c r="Y20" s="1697"/>
      <c r="Z20" s="1697"/>
      <c r="AA20" s="1697"/>
      <c r="AB20" s="1697"/>
      <c r="AC20" s="1697"/>
      <c r="AD20" s="1697"/>
      <c r="AE20" s="1697"/>
      <c r="AF20" s="1698"/>
    </row>
    <row r="21" spans="1:32" s="811" customFormat="1" ht="25" customHeight="1">
      <c r="A21" s="856" t="s">
        <v>1368</v>
      </c>
      <c r="B21" s="1659" t="s">
        <v>1367</v>
      </c>
      <c r="C21" s="1660"/>
      <c r="D21" s="1660"/>
      <c r="E21" s="1660"/>
      <c r="F21" s="1660"/>
      <c r="G21" s="1660"/>
      <c r="H21" s="1660"/>
      <c r="I21" s="1662"/>
      <c r="J21" s="857" t="s">
        <v>1369</v>
      </c>
      <c r="K21" s="1659" t="s">
        <v>1366</v>
      </c>
      <c r="L21" s="1660"/>
      <c r="M21" s="1660"/>
      <c r="N21" s="1660"/>
      <c r="O21" s="1660"/>
      <c r="P21" s="1660"/>
      <c r="Q21" s="1660"/>
      <c r="R21" s="1660"/>
      <c r="S21" s="1660"/>
      <c r="T21" s="1660"/>
      <c r="U21" s="1660"/>
      <c r="V21" s="1660"/>
      <c r="W21" s="1660"/>
      <c r="X21" s="1660"/>
      <c r="Y21" s="1660"/>
      <c r="Z21" s="1660"/>
      <c r="AA21" s="1660"/>
      <c r="AB21" s="1660"/>
      <c r="AC21" s="1660"/>
      <c r="AD21" s="1660"/>
      <c r="AE21" s="1660"/>
      <c r="AF21" s="1661"/>
    </row>
    <row r="22" spans="1:32" s="811" customFormat="1" ht="25" customHeight="1">
      <c r="A22" s="858">
        <v>1</v>
      </c>
      <c r="B22" s="1653">
        <f>⑮海外研修直後評価入力!B7</f>
        <v>0</v>
      </c>
      <c r="C22" s="1654"/>
      <c r="D22" s="1654"/>
      <c r="E22" s="1654"/>
      <c r="F22" s="1654"/>
      <c r="G22" s="1654"/>
      <c r="H22" s="1654"/>
      <c r="I22" s="1655"/>
      <c r="J22" s="860">
        <f>⑮海外研修直後評価入力!C7</f>
        <v>0</v>
      </c>
      <c r="K22" s="1647"/>
      <c r="L22" s="1648"/>
      <c r="M22" s="1648"/>
      <c r="N22" s="1648"/>
      <c r="O22" s="1648"/>
      <c r="P22" s="1648"/>
      <c r="Q22" s="1648"/>
      <c r="R22" s="1648"/>
      <c r="S22" s="1648"/>
      <c r="T22" s="1648"/>
      <c r="U22" s="1648"/>
      <c r="V22" s="1648"/>
      <c r="W22" s="1648"/>
      <c r="X22" s="1648"/>
      <c r="Y22" s="1648"/>
      <c r="Z22" s="1648"/>
      <c r="AA22" s="1648"/>
      <c r="AB22" s="1648"/>
      <c r="AC22" s="1648"/>
      <c r="AD22" s="1648"/>
      <c r="AE22" s="1648"/>
      <c r="AF22" s="1649"/>
    </row>
    <row r="23" spans="1:32" s="811" customFormat="1" ht="25" customHeight="1">
      <c r="A23" s="858">
        <v>2</v>
      </c>
      <c r="B23" s="1653">
        <f>⑮海外研修直後評価入力!B8</f>
        <v>0</v>
      </c>
      <c r="C23" s="1654"/>
      <c r="D23" s="1654"/>
      <c r="E23" s="1654"/>
      <c r="F23" s="1654"/>
      <c r="G23" s="1654"/>
      <c r="H23" s="1654"/>
      <c r="I23" s="1655"/>
      <c r="J23" s="860">
        <f>⑮海外研修直後評価入力!C8</f>
        <v>0</v>
      </c>
      <c r="K23" s="1647"/>
      <c r="L23" s="1648"/>
      <c r="M23" s="1648"/>
      <c r="N23" s="1648"/>
      <c r="O23" s="1648"/>
      <c r="P23" s="1648"/>
      <c r="Q23" s="1648"/>
      <c r="R23" s="1648"/>
      <c r="S23" s="1648"/>
      <c r="T23" s="1648"/>
      <c r="U23" s="1648"/>
      <c r="V23" s="1648"/>
      <c r="W23" s="1648"/>
      <c r="X23" s="1648"/>
      <c r="Y23" s="1648"/>
      <c r="Z23" s="1648"/>
      <c r="AA23" s="1648"/>
      <c r="AB23" s="1648"/>
      <c r="AC23" s="1648"/>
      <c r="AD23" s="1648"/>
      <c r="AE23" s="1648"/>
      <c r="AF23" s="1649"/>
    </row>
    <row r="24" spans="1:32" s="811" customFormat="1" ht="25" customHeight="1">
      <c r="A24" s="858">
        <v>3</v>
      </c>
      <c r="B24" s="1653">
        <f>⑮海外研修直後評価入力!B9</f>
        <v>0</v>
      </c>
      <c r="C24" s="1654"/>
      <c r="D24" s="1654"/>
      <c r="E24" s="1654"/>
      <c r="F24" s="1654"/>
      <c r="G24" s="1654"/>
      <c r="H24" s="1654"/>
      <c r="I24" s="1655"/>
      <c r="J24" s="860">
        <f>⑮海外研修直後評価入力!C9</f>
        <v>0</v>
      </c>
      <c r="K24" s="1647"/>
      <c r="L24" s="1648"/>
      <c r="M24" s="1648"/>
      <c r="N24" s="1648"/>
      <c r="O24" s="1648"/>
      <c r="P24" s="1648"/>
      <c r="Q24" s="1648"/>
      <c r="R24" s="1648"/>
      <c r="S24" s="1648"/>
      <c r="T24" s="1648"/>
      <c r="U24" s="1648"/>
      <c r="V24" s="1648"/>
      <c r="W24" s="1648"/>
      <c r="X24" s="1648"/>
      <c r="Y24" s="1648"/>
      <c r="Z24" s="1648"/>
      <c r="AA24" s="1648"/>
      <c r="AB24" s="1648"/>
      <c r="AC24" s="1648"/>
      <c r="AD24" s="1648"/>
      <c r="AE24" s="1648"/>
      <c r="AF24" s="1649"/>
    </row>
    <row r="25" spans="1:32" s="811" customFormat="1" ht="25" customHeight="1">
      <c r="A25" s="858">
        <v>4</v>
      </c>
      <c r="B25" s="1653">
        <f>⑮海外研修直後評価入力!B10</f>
        <v>0</v>
      </c>
      <c r="C25" s="1654"/>
      <c r="D25" s="1654"/>
      <c r="E25" s="1654"/>
      <c r="F25" s="1654"/>
      <c r="G25" s="1654"/>
      <c r="H25" s="1654"/>
      <c r="I25" s="1655"/>
      <c r="J25" s="860">
        <f>⑮海外研修直後評価入力!C10</f>
        <v>0</v>
      </c>
      <c r="K25" s="1647"/>
      <c r="L25" s="1648"/>
      <c r="M25" s="1648"/>
      <c r="N25" s="1648"/>
      <c r="O25" s="1648"/>
      <c r="P25" s="1648"/>
      <c r="Q25" s="1648"/>
      <c r="R25" s="1648"/>
      <c r="S25" s="1648"/>
      <c r="T25" s="1648"/>
      <c r="U25" s="1648"/>
      <c r="V25" s="1648"/>
      <c r="W25" s="1648"/>
      <c r="X25" s="1648"/>
      <c r="Y25" s="1648"/>
      <c r="Z25" s="1648"/>
      <c r="AA25" s="1648"/>
      <c r="AB25" s="1648"/>
      <c r="AC25" s="1648"/>
      <c r="AD25" s="1648"/>
      <c r="AE25" s="1648"/>
      <c r="AF25" s="1649"/>
    </row>
    <row r="26" spans="1:32" s="811" customFormat="1" ht="25" customHeight="1">
      <c r="A26" s="858">
        <v>5</v>
      </c>
      <c r="B26" s="1653">
        <f>⑮海外研修直後評価入力!B11</f>
        <v>0</v>
      </c>
      <c r="C26" s="1654"/>
      <c r="D26" s="1654"/>
      <c r="E26" s="1654"/>
      <c r="F26" s="1654"/>
      <c r="G26" s="1654"/>
      <c r="H26" s="1654"/>
      <c r="I26" s="1655"/>
      <c r="J26" s="860">
        <f>⑮海外研修直後評価入力!C11</f>
        <v>0</v>
      </c>
      <c r="K26" s="1647"/>
      <c r="L26" s="1648"/>
      <c r="M26" s="1648"/>
      <c r="N26" s="1648"/>
      <c r="O26" s="1648"/>
      <c r="P26" s="1648"/>
      <c r="Q26" s="1648"/>
      <c r="R26" s="1648"/>
      <c r="S26" s="1648"/>
      <c r="T26" s="1648"/>
      <c r="U26" s="1648"/>
      <c r="V26" s="1648"/>
      <c r="W26" s="1648"/>
      <c r="X26" s="1648"/>
      <c r="Y26" s="1648"/>
      <c r="Z26" s="1648"/>
      <c r="AA26" s="1648"/>
      <c r="AB26" s="1648"/>
      <c r="AC26" s="1648"/>
      <c r="AD26" s="1648"/>
      <c r="AE26" s="1648"/>
      <c r="AF26" s="1649"/>
    </row>
    <row r="27" spans="1:32" s="811" customFormat="1" ht="25" customHeight="1">
      <c r="A27" s="858">
        <v>6</v>
      </c>
      <c r="B27" s="1653">
        <f>⑮海外研修直後評価入力!B12</f>
        <v>0</v>
      </c>
      <c r="C27" s="1654"/>
      <c r="D27" s="1654"/>
      <c r="E27" s="1654"/>
      <c r="F27" s="1654"/>
      <c r="G27" s="1654"/>
      <c r="H27" s="1654"/>
      <c r="I27" s="1655"/>
      <c r="J27" s="860">
        <f>⑮海外研修直後評価入力!C12</f>
        <v>0</v>
      </c>
      <c r="K27" s="1647"/>
      <c r="L27" s="1648"/>
      <c r="M27" s="1648"/>
      <c r="N27" s="1648"/>
      <c r="O27" s="1648"/>
      <c r="P27" s="1648"/>
      <c r="Q27" s="1648"/>
      <c r="R27" s="1648"/>
      <c r="S27" s="1648"/>
      <c r="T27" s="1648"/>
      <c r="U27" s="1648"/>
      <c r="V27" s="1648"/>
      <c r="W27" s="1648"/>
      <c r="X27" s="1648"/>
      <c r="Y27" s="1648"/>
      <c r="Z27" s="1648"/>
      <c r="AA27" s="1648"/>
      <c r="AB27" s="1648"/>
      <c r="AC27" s="1648"/>
      <c r="AD27" s="1648"/>
      <c r="AE27" s="1648"/>
      <c r="AF27" s="1649"/>
    </row>
    <row r="28" spans="1:32" s="811" customFormat="1" ht="25" customHeight="1">
      <c r="A28" s="858">
        <v>7</v>
      </c>
      <c r="B28" s="1653">
        <f>⑮海外研修直後評価入力!B13</f>
        <v>0</v>
      </c>
      <c r="C28" s="1654"/>
      <c r="D28" s="1654"/>
      <c r="E28" s="1654"/>
      <c r="F28" s="1654"/>
      <c r="G28" s="1654"/>
      <c r="H28" s="1654"/>
      <c r="I28" s="1655"/>
      <c r="J28" s="860">
        <f>⑮海外研修直後評価入力!C13</f>
        <v>0</v>
      </c>
      <c r="K28" s="1647"/>
      <c r="L28" s="1648"/>
      <c r="M28" s="1648"/>
      <c r="N28" s="1648"/>
      <c r="O28" s="1648"/>
      <c r="P28" s="1648"/>
      <c r="Q28" s="1648"/>
      <c r="R28" s="1648"/>
      <c r="S28" s="1648"/>
      <c r="T28" s="1648"/>
      <c r="U28" s="1648"/>
      <c r="V28" s="1648"/>
      <c r="W28" s="1648"/>
      <c r="X28" s="1648"/>
      <c r="Y28" s="1648"/>
      <c r="Z28" s="1648"/>
      <c r="AA28" s="1648"/>
      <c r="AB28" s="1648"/>
      <c r="AC28" s="1648"/>
      <c r="AD28" s="1648"/>
      <c r="AE28" s="1648"/>
      <c r="AF28" s="1649"/>
    </row>
    <row r="29" spans="1:32" s="811" customFormat="1" ht="25" customHeight="1">
      <c r="A29" s="858">
        <v>8</v>
      </c>
      <c r="B29" s="1653">
        <f>⑮海外研修直後評価入力!B14</f>
        <v>0</v>
      </c>
      <c r="C29" s="1654"/>
      <c r="D29" s="1654"/>
      <c r="E29" s="1654"/>
      <c r="F29" s="1654"/>
      <c r="G29" s="1654"/>
      <c r="H29" s="1654"/>
      <c r="I29" s="1655"/>
      <c r="J29" s="860">
        <f>⑮海外研修直後評価入力!C14</f>
        <v>0</v>
      </c>
      <c r="K29" s="1647"/>
      <c r="L29" s="1648"/>
      <c r="M29" s="1648"/>
      <c r="N29" s="1648"/>
      <c r="O29" s="1648"/>
      <c r="P29" s="1648"/>
      <c r="Q29" s="1648"/>
      <c r="R29" s="1648"/>
      <c r="S29" s="1648"/>
      <c r="T29" s="1648"/>
      <c r="U29" s="1648"/>
      <c r="V29" s="1648"/>
      <c r="W29" s="1648"/>
      <c r="X29" s="1648"/>
      <c r="Y29" s="1648"/>
      <c r="Z29" s="1648"/>
      <c r="AA29" s="1648"/>
      <c r="AB29" s="1648"/>
      <c r="AC29" s="1648"/>
      <c r="AD29" s="1648"/>
      <c r="AE29" s="1648"/>
      <c r="AF29" s="1649"/>
    </row>
    <row r="30" spans="1:32" s="811" customFormat="1" ht="25" customHeight="1">
      <c r="A30" s="858">
        <v>9</v>
      </c>
      <c r="B30" s="1653">
        <f>⑮海外研修直後評価入力!B15</f>
        <v>0</v>
      </c>
      <c r="C30" s="1654"/>
      <c r="D30" s="1654"/>
      <c r="E30" s="1654"/>
      <c r="F30" s="1654"/>
      <c r="G30" s="1654"/>
      <c r="H30" s="1654"/>
      <c r="I30" s="1655"/>
      <c r="J30" s="860">
        <f>⑮海外研修直後評価入力!C15</f>
        <v>0</v>
      </c>
      <c r="K30" s="1647"/>
      <c r="L30" s="1648"/>
      <c r="M30" s="1648"/>
      <c r="N30" s="1648"/>
      <c r="O30" s="1648"/>
      <c r="P30" s="1648"/>
      <c r="Q30" s="1648"/>
      <c r="R30" s="1648"/>
      <c r="S30" s="1648"/>
      <c r="T30" s="1648"/>
      <c r="U30" s="1648"/>
      <c r="V30" s="1648"/>
      <c r="W30" s="1648"/>
      <c r="X30" s="1648"/>
      <c r="Y30" s="1648"/>
      <c r="Z30" s="1648"/>
      <c r="AA30" s="1648"/>
      <c r="AB30" s="1648"/>
      <c r="AC30" s="1648"/>
      <c r="AD30" s="1648"/>
      <c r="AE30" s="1648"/>
      <c r="AF30" s="1649"/>
    </row>
    <row r="31" spans="1:32" s="811" customFormat="1" ht="25" customHeight="1">
      <c r="A31" s="858">
        <v>10</v>
      </c>
      <c r="B31" s="1653">
        <f>⑮海外研修直後評価入力!B16</f>
        <v>0</v>
      </c>
      <c r="C31" s="1654"/>
      <c r="D31" s="1654"/>
      <c r="E31" s="1654"/>
      <c r="F31" s="1654"/>
      <c r="G31" s="1654"/>
      <c r="H31" s="1654"/>
      <c r="I31" s="1655"/>
      <c r="J31" s="860">
        <f>⑮海外研修直後評価入力!C16</f>
        <v>0</v>
      </c>
      <c r="K31" s="1647"/>
      <c r="L31" s="1648"/>
      <c r="M31" s="1648"/>
      <c r="N31" s="1648"/>
      <c r="O31" s="1648"/>
      <c r="P31" s="1648"/>
      <c r="Q31" s="1648"/>
      <c r="R31" s="1648"/>
      <c r="S31" s="1648"/>
      <c r="T31" s="1648"/>
      <c r="U31" s="1648"/>
      <c r="V31" s="1648"/>
      <c r="W31" s="1648"/>
      <c r="X31" s="1648"/>
      <c r="Y31" s="1648"/>
      <c r="Z31" s="1648"/>
      <c r="AA31" s="1648"/>
      <c r="AB31" s="1648"/>
      <c r="AC31" s="1648"/>
      <c r="AD31" s="1648"/>
      <c r="AE31" s="1648"/>
      <c r="AF31" s="1649"/>
    </row>
    <row r="32" spans="1:32" s="811" customFormat="1" ht="25" customHeight="1">
      <c r="A32" s="858">
        <v>11</v>
      </c>
      <c r="B32" s="1653">
        <f>⑮海外研修直後評価入力!B17</f>
        <v>0</v>
      </c>
      <c r="C32" s="1654"/>
      <c r="D32" s="1654"/>
      <c r="E32" s="1654"/>
      <c r="F32" s="1654"/>
      <c r="G32" s="1654"/>
      <c r="H32" s="1654"/>
      <c r="I32" s="1655"/>
      <c r="J32" s="860">
        <f>⑮海外研修直後評価入力!C17</f>
        <v>0</v>
      </c>
      <c r="K32" s="1647"/>
      <c r="L32" s="1648"/>
      <c r="M32" s="1648"/>
      <c r="N32" s="1648"/>
      <c r="O32" s="1648"/>
      <c r="P32" s="1648"/>
      <c r="Q32" s="1648"/>
      <c r="R32" s="1648"/>
      <c r="S32" s="1648"/>
      <c r="T32" s="1648"/>
      <c r="U32" s="1648"/>
      <c r="V32" s="1648"/>
      <c r="W32" s="1648"/>
      <c r="X32" s="1648"/>
      <c r="Y32" s="1648"/>
      <c r="Z32" s="1648"/>
      <c r="AA32" s="1648"/>
      <c r="AB32" s="1648"/>
      <c r="AC32" s="1648"/>
      <c r="AD32" s="1648"/>
      <c r="AE32" s="1648"/>
      <c r="AF32" s="1649"/>
    </row>
    <row r="33" spans="1:32" s="811" customFormat="1" ht="25" customHeight="1">
      <c r="A33" s="858">
        <v>12</v>
      </c>
      <c r="B33" s="1653">
        <f>⑮海外研修直後評価入力!B18</f>
        <v>0</v>
      </c>
      <c r="C33" s="1654"/>
      <c r="D33" s="1654"/>
      <c r="E33" s="1654"/>
      <c r="F33" s="1654"/>
      <c r="G33" s="1654"/>
      <c r="H33" s="1654"/>
      <c r="I33" s="1655"/>
      <c r="J33" s="860">
        <f>⑮海外研修直後評価入力!C18</f>
        <v>0</v>
      </c>
      <c r="K33" s="1647"/>
      <c r="L33" s="1648"/>
      <c r="M33" s="1648"/>
      <c r="N33" s="1648"/>
      <c r="O33" s="1648"/>
      <c r="P33" s="1648"/>
      <c r="Q33" s="1648"/>
      <c r="R33" s="1648"/>
      <c r="S33" s="1648"/>
      <c r="T33" s="1648"/>
      <c r="U33" s="1648"/>
      <c r="V33" s="1648"/>
      <c r="W33" s="1648"/>
      <c r="X33" s="1648"/>
      <c r="Y33" s="1648"/>
      <c r="Z33" s="1648"/>
      <c r="AA33" s="1648"/>
      <c r="AB33" s="1648"/>
      <c r="AC33" s="1648"/>
      <c r="AD33" s="1648"/>
      <c r="AE33" s="1648"/>
      <c r="AF33" s="1649"/>
    </row>
    <row r="34" spans="1:32" s="811" customFormat="1" ht="25" customHeight="1">
      <c r="A34" s="858">
        <v>13</v>
      </c>
      <c r="B34" s="1653">
        <f>⑮海外研修直後評価入力!B19</f>
        <v>0</v>
      </c>
      <c r="C34" s="1654"/>
      <c r="D34" s="1654"/>
      <c r="E34" s="1654"/>
      <c r="F34" s="1654"/>
      <c r="G34" s="1654"/>
      <c r="H34" s="1654"/>
      <c r="I34" s="1655"/>
      <c r="J34" s="860">
        <f>⑮海外研修直後評価入力!C19</f>
        <v>0</v>
      </c>
      <c r="K34" s="1647"/>
      <c r="L34" s="1648"/>
      <c r="M34" s="1648"/>
      <c r="N34" s="1648"/>
      <c r="O34" s="1648"/>
      <c r="P34" s="1648"/>
      <c r="Q34" s="1648"/>
      <c r="R34" s="1648"/>
      <c r="S34" s="1648"/>
      <c r="T34" s="1648"/>
      <c r="U34" s="1648"/>
      <c r="V34" s="1648"/>
      <c r="W34" s="1648"/>
      <c r="X34" s="1648"/>
      <c r="Y34" s="1648"/>
      <c r="Z34" s="1648"/>
      <c r="AA34" s="1648"/>
      <c r="AB34" s="1648"/>
      <c r="AC34" s="1648"/>
      <c r="AD34" s="1648"/>
      <c r="AE34" s="1648"/>
      <c r="AF34" s="1649"/>
    </row>
    <row r="35" spans="1:32" s="811" customFormat="1" ht="25" customHeight="1">
      <c r="A35" s="858">
        <v>14</v>
      </c>
      <c r="B35" s="1653">
        <f>⑮海外研修直後評価入力!B20</f>
        <v>0</v>
      </c>
      <c r="C35" s="1654"/>
      <c r="D35" s="1654"/>
      <c r="E35" s="1654"/>
      <c r="F35" s="1654"/>
      <c r="G35" s="1654"/>
      <c r="H35" s="1654"/>
      <c r="I35" s="1655"/>
      <c r="J35" s="860">
        <f>⑮海外研修直後評価入力!C20</f>
        <v>0</v>
      </c>
      <c r="K35" s="1647"/>
      <c r="L35" s="1648"/>
      <c r="M35" s="1648"/>
      <c r="N35" s="1648"/>
      <c r="O35" s="1648"/>
      <c r="P35" s="1648"/>
      <c r="Q35" s="1648"/>
      <c r="R35" s="1648"/>
      <c r="S35" s="1648"/>
      <c r="T35" s="1648"/>
      <c r="U35" s="1648"/>
      <c r="V35" s="1648"/>
      <c r="W35" s="1648"/>
      <c r="X35" s="1648"/>
      <c r="Y35" s="1648"/>
      <c r="Z35" s="1648"/>
      <c r="AA35" s="1648"/>
      <c r="AB35" s="1648"/>
      <c r="AC35" s="1648"/>
      <c r="AD35" s="1648"/>
      <c r="AE35" s="1648"/>
      <c r="AF35" s="1649"/>
    </row>
    <row r="36" spans="1:32" s="811" customFormat="1" ht="25" customHeight="1">
      <c r="A36" s="858">
        <v>15</v>
      </c>
      <c r="B36" s="1653">
        <f>⑮海外研修直後評価入力!B21</f>
        <v>0</v>
      </c>
      <c r="C36" s="1654"/>
      <c r="D36" s="1654"/>
      <c r="E36" s="1654"/>
      <c r="F36" s="1654"/>
      <c r="G36" s="1654"/>
      <c r="H36" s="1654"/>
      <c r="I36" s="1655"/>
      <c r="J36" s="860">
        <f>⑮海外研修直後評価入力!C21</f>
        <v>0</v>
      </c>
      <c r="K36" s="1647"/>
      <c r="L36" s="1648"/>
      <c r="M36" s="1648"/>
      <c r="N36" s="1648"/>
      <c r="O36" s="1648"/>
      <c r="P36" s="1648"/>
      <c r="Q36" s="1648"/>
      <c r="R36" s="1648"/>
      <c r="S36" s="1648"/>
      <c r="T36" s="1648"/>
      <c r="U36" s="1648"/>
      <c r="V36" s="1648"/>
      <c r="W36" s="1648"/>
      <c r="X36" s="1648"/>
      <c r="Y36" s="1648"/>
      <c r="Z36" s="1648"/>
      <c r="AA36" s="1648"/>
      <c r="AB36" s="1648"/>
      <c r="AC36" s="1648"/>
      <c r="AD36" s="1648"/>
      <c r="AE36" s="1648"/>
      <c r="AF36" s="1649"/>
    </row>
    <row r="37" spans="1:32" s="811" customFormat="1" ht="25" customHeight="1">
      <c r="A37" s="858">
        <v>16</v>
      </c>
      <c r="B37" s="1653">
        <f>⑮海外研修直後評価入力!B22</f>
        <v>0</v>
      </c>
      <c r="C37" s="1654"/>
      <c r="D37" s="1654"/>
      <c r="E37" s="1654"/>
      <c r="F37" s="1654"/>
      <c r="G37" s="1654"/>
      <c r="H37" s="1654"/>
      <c r="I37" s="1655"/>
      <c r="J37" s="860">
        <f>⑮海外研修直後評価入力!C22</f>
        <v>0</v>
      </c>
      <c r="K37" s="1647"/>
      <c r="L37" s="1648"/>
      <c r="M37" s="1648"/>
      <c r="N37" s="1648"/>
      <c r="O37" s="1648"/>
      <c r="P37" s="1648"/>
      <c r="Q37" s="1648"/>
      <c r="R37" s="1648"/>
      <c r="S37" s="1648"/>
      <c r="T37" s="1648"/>
      <c r="U37" s="1648"/>
      <c r="V37" s="1648"/>
      <c r="W37" s="1648"/>
      <c r="X37" s="1648"/>
      <c r="Y37" s="1648"/>
      <c r="Z37" s="1648"/>
      <c r="AA37" s="1648"/>
      <c r="AB37" s="1648"/>
      <c r="AC37" s="1648"/>
      <c r="AD37" s="1648"/>
      <c r="AE37" s="1648"/>
      <c r="AF37" s="1649"/>
    </row>
    <row r="38" spans="1:32" s="811" customFormat="1" ht="25" customHeight="1">
      <c r="A38" s="858">
        <v>17</v>
      </c>
      <c r="B38" s="1653">
        <f>⑮海外研修直後評価入力!B23</f>
        <v>0</v>
      </c>
      <c r="C38" s="1654"/>
      <c r="D38" s="1654"/>
      <c r="E38" s="1654"/>
      <c r="F38" s="1654"/>
      <c r="G38" s="1654"/>
      <c r="H38" s="1654"/>
      <c r="I38" s="1655"/>
      <c r="J38" s="860">
        <f>⑮海外研修直後評価入力!C23</f>
        <v>0</v>
      </c>
      <c r="K38" s="1647"/>
      <c r="L38" s="1648"/>
      <c r="M38" s="1648"/>
      <c r="N38" s="1648"/>
      <c r="O38" s="1648"/>
      <c r="P38" s="1648"/>
      <c r="Q38" s="1648"/>
      <c r="R38" s="1648"/>
      <c r="S38" s="1648"/>
      <c r="T38" s="1648"/>
      <c r="U38" s="1648"/>
      <c r="V38" s="1648"/>
      <c r="W38" s="1648"/>
      <c r="X38" s="1648"/>
      <c r="Y38" s="1648"/>
      <c r="Z38" s="1648"/>
      <c r="AA38" s="1648"/>
      <c r="AB38" s="1648"/>
      <c r="AC38" s="1648"/>
      <c r="AD38" s="1648"/>
      <c r="AE38" s="1648"/>
      <c r="AF38" s="1649"/>
    </row>
    <row r="39" spans="1:32" s="811" customFormat="1" ht="25" customHeight="1">
      <c r="A39" s="858">
        <v>18</v>
      </c>
      <c r="B39" s="1653">
        <f>⑮海外研修直後評価入力!B24</f>
        <v>0</v>
      </c>
      <c r="C39" s="1654"/>
      <c r="D39" s="1654"/>
      <c r="E39" s="1654"/>
      <c r="F39" s="1654"/>
      <c r="G39" s="1654"/>
      <c r="H39" s="1654"/>
      <c r="I39" s="1655"/>
      <c r="J39" s="860">
        <f>⑮海外研修直後評価入力!C24</f>
        <v>0</v>
      </c>
      <c r="K39" s="1647"/>
      <c r="L39" s="1648"/>
      <c r="M39" s="1648"/>
      <c r="N39" s="1648"/>
      <c r="O39" s="1648"/>
      <c r="P39" s="1648"/>
      <c r="Q39" s="1648"/>
      <c r="R39" s="1648"/>
      <c r="S39" s="1648"/>
      <c r="T39" s="1648"/>
      <c r="U39" s="1648"/>
      <c r="V39" s="1648"/>
      <c r="W39" s="1648"/>
      <c r="X39" s="1648"/>
      <c r="Y39" s="1648"/>
      <c r="Z39" s="1648"/>
      <c r="AA39" s="1648"/>
      <c r="AB39" s="1648"/>
      <c r="AC39" s="1648"/>
      <c r="AD39" s="1648"/>
      <c r="AE39" s="1648"/>
      <c r="AF39" s="1649"/>
    </row>
    <row r="40" spans="1:32" s="811" customFormat="1" ht="25" customHeight="1">
      <c r="A40" s="858">
        <v>19</v>
      </c>
      <c r="B40" s="1653">
        <f>⑮海外研修直後評価入力!B25</f>
        <v>0</v>
      </c>
      <c r="C40" s="1654"/>
      <c r="D40" s="1654"/>
      <c r="E40" s="1654"/>
      <c r="F40" s="1654"/>
      <c r="G40" s="1654"/>
      <c r="H40" s="1654"/>
      <c r="I40" s="1655"/>
      <c r="J40" s="860">
        <f>⑮海外研修直後評価入力!C25</f>
        <v>0</v>
      </c>
      <c r="K40" s="1647"/>
      <c r="L40" s="1648"/>
      <c r="M40" s="1648"/>
      <c r="N40" s="1648"/>
      <c r="O40" s="1648"/>
      <c r="P40" s="1648"/>
      <c r="Q40" s="1648"/>
      <c r="R40" s="1648"/>
      <c r="S40" s="1648"/>
      <c r="T40" s="1648"/>
      <c r="U40" s="1648"/>
      <c r="V40" s="1648"/>
      <c r="W40" s="1648"/>
      <c r="X40" s="1648"/>
      <c r="Y40" s="1648"/>
      <c r="Z40" s="1648"/>
      <c r="AA40" s="1648"/>
      <c r="AB40" s="1648"/>
      <c r="AC40" s="1648"/>
      <c r="AD40" s="1648"/>
      <c r="AE40" s="1648"/>
      <c r="AF40" s="1649"/>
    </row>
    <row r="41" spans="1:32" s="811" customFormat="1" ht="25" customHeight="1">
      <c r="A41" s="858">
        <v>20</v>
      </c>
      <c r="B41" s="1653">
        <f>⑮海外研修直後評価入力!B26</f>
        <v>0</v>
      </c>
      <c r="C41" s="1654"/>
      <c r="D41" s="1654"/>
      <c r="E41" s="1654"/>
      <c r="F41" s="1654"/>
      <c r="G41" s="1654"/>
      <c r="H41" s="1654"/>
      <c r="I41" s="1655"/>
      <c r="J41" s="860">
        <f>⑮海外研修直後評価入力!C26</f>
        <v>0</v>
      </c>
      <c r="K41" s="1647"/>
      <c r="L41" s="1648"/>
      <c r="M41" s="1648"/>
      <c r="N41" s="1648"/>
      <c r="O41" s="1648"/>
      <c r="P41" s="1648"/>
      <c r="Q41" s="1648"/>
      <c r="R41" s="1648"/>
      <c r="S41" s="1648"/>
      <c r="T41" s="1648"/>
      <c r="U41" s="1648"/>
      <c r="V41" s="1648"/>
      <c r="W41" s="1648"/>
      <c r="X41" s="1648"/>
      <c r="Y41" s="1648"/>
      <c r="Z41" s="1648"/>
      <c r="AA41" s="1648"/>
      <c r="AB41" s="1648"/>
      <c r="AC41" s="1648"/>
      <c r="AD41" s="1648"/>
      <c r="AE41" s="1648"/>
      <c r="AF41" s="1649"/>
    </row>
    <row r="42" spans="1:32" s="811" customFormat="1" ht="25" hidden="1" customHeight="1">
      <c r="A42" s="858">
        <v>21</v>
      </c>
      <c r="B42" s="1653">
        <f>⑮海外研修直後評価入力!B27</f>
        <v>0</v>
      </c>
      <c r="C42" s="1654"/>
      <c r="D42" s="1654"/>
      <c r="E42" s="1654"/>
      <c r="F42" s="1654"/>
      <c r="G42" s="1654"/>
      <c r="H42" s="1654"/>
      <c r="I42" s="1655"/>
      <c r="J42" s="860">
        <f>⑮海外研修直後評価入力!C27</f>
        <v>0</v>
      </c>
      <c r="K42" s="1647"/>
      <c r="L42" s="1648"/>
      <c r="M42" s="1648"/>
      <c r="N42" s="1648"/>
      <c r="O42" s="1648"/>
      <c r="P42" s="1648"/>
      <c r="Q42" s="1648"/>
      <c r="R42" s="1648"/>
      <c r="S42" s="1648"/>
      <c r="T42" s="1648"/>
      <c r="U42" s="1648"/>
      <c r="V42" s="1648"/>
      <c r="W42" s="1648"/>
      <c r="X42" s="1648"/>
      <c r="Y42" s="1648"/>
      <c r="Z42" s="1648"/>
      <c r="AA42" s="1648"/>
      <c r="AB42" s="1648"/>
      <c r="AC42" s="1648"/>
      <c r="AD42" s="1648"/>
      <c r="AE42" s="1648"/>
      <c r="AF42" s="1649"/>
    </row>
    <row r="43" spans="1:32" s="811" customFormat="1" ht="25" hidden="1" customHeight="1">
      <c r="A43" s="858">
        <v>22</v>
      </c>
      <c r="B43" s="1653">
        <f>⑮海外研修直後評価入力!B28</f>
        <v>0</v>
      </c>
      <c r="C43" s="1654"/>
      <c r="D43" s="1654"/>
      <c r="E43" s="1654"/>
      <c r="F43" s="1654"/>
      <c r="G43" s="1654"/>
      <c r="H43" s="1654"/>
      <c r="I43" s="1655"/>
      <c r="J43" s="860">
        <f>⑮海外研修直後評価入力!C28</f>
        <v>0</v>
      </c>
      <c r="K43" s="1647"/>
      <c r="L43" s="1648"/>
      <c r="M43" s="1648"/>
      <c r="N43" s="1648"/>
      <c r="O43" s="1648"/>
      <c r="P43" s="1648"/>
      <c r="Q43" s="1648"/>
      <c r="R43" s="1648"/>
      <c r="S43" s="1648"/>
      <c r="T43" s="1648"/>
      <c r="U43" s="1648"/>
      <c r="V43" s="1648"/>
      <c r="W43" s="1648"/>
      <c r="X43" s="1648"/>
      <c r="Y43" s="1648"/>
      <c r="Z43" s="1648"/>
      <c r="AA43" s="1648"/>
      <c r="AB43" s="1648"/>
      <c r="AC43" s="1648"/>
      <c r="AD43" s="1648"/>
      <c r="AE43" s="1648"/>
      <c r="AF43" s="1649"/>
    </row>
    <row r="44" spans="1:32" s="811" customFormat="1" ht="25" hidden="1" customHeight="1">
      <c r="A44" s="858">
        <v>23</v>
      </c>
      <c r="B44" s="1653">
        <f>⑮海外研修直後評価入力!B29</f>
        <v>0</v>
      </c>
      <c r="C44" s="1654"/>
      <c r="D44" s="1654"/>
      <c r="E44" s="1654"/>
      <c r="F44" s="1654"/>
      <c r="G44" s="1654"/>
      <c r="H44" s="1654"/>
      <c r="I44" s="1655"/>
      <c r="J44" s="860">
        <f>⑮海外研修直後評価入力!C29</f>
        <v>0</v>
      </c>
      <c r="K44" s="1647"/>
      <c r="L44" s="1648"/>
      <c r="M44" s="1648"/>
      <c r="N44" s="1648"/>
      <c r="O44" s="1648"/>
      <c r="P44" s="1648"/>
      <c r="Q44" s="1648"/>
      <c r="R44" s="1648"/>
      <c r="S44" s="1648"/>
      <c r="T44" s="1648"/>
      <c r="U44" s="1648"/>
      <c r="V44" s="1648"/>
      <c r="W44" s="1648"/>
      <c r="X44" s="1648"/>
      <c r="Y44" s="1648"/>
      <c r="Z44" s="1648"/>
      <c r="AA44" s="1648"/>
      <c r="AB44" s="1648"/>
      <c r="AC44" s="1648"/>
      <c r="AD44" s="1648"/>
      <c r="AE44" s="1648"/>
      <c r="AF44" s="1649"/>
    </row>
    <row r="45" spans="1:32" s="811" customFormat="1" ht="25" hidden="1" customHeight="1">
      <c r="A45" s="858">
        <v>24</v>
      </c>
      <c r="B45" s="1653">
        <f>⑮海外研修直後評価入力!B30</f>
        <v>0</v>
      </c>
      <c r="C45" s="1654"/>
      <c r="D45" s="1654"/>
      <c r="E45" s="1654"/>
      <c r="F45" s="1654"/>
      <c r="G45" s="1654"/>
      <c r="H45" s="1654"/>
      <c r="I45" s="1655"/>
      <c r="J45" s="860">
        <f>⑮海外研修直後評価入力!C30</f>
        <v>0</v>
      </c>
      <c r="K45" s="1647"/>
      <c r="L45" s="1648"/>
      <c r="M45" s="1648"/>
      <c r="N45" s="1648"/>
      <c r="O45" s="1648"/>
      <c r="P45" s="1648"/>
      <c r="Q45" s="1648"/>
      <c r="R45" s="1648"/>
      <c r="S45" s="1648"/>
      <c r="T45" s="1648"/>
      <c r="U45" s="1648"/>
      <c r="V45" s="1648"/>
      <c r="W45" s="1648"/>
      <c r="X45" s="1648"/>
      <c r="Y45" s="1648"/>
      <c r="Z45" s="1648"/>
      <c r="AA45" s="1648"/>
      <c r="AB45" s="1648"/>
      <c r="AC45" s="1648"/>
      <c r="AD45" s="1648"/>
      <c r="AE45" s="1648"/>
      <c r="AF45" s="1649"/>
    </row>
    <row r="46" spans="1:32" s="811" customFormat="1" ht="25" hidden="1" customHeight="1">
      <c r="A46" s="858">
        <v>25</v>
      </c>
      <c r="B46" s="1653">
        <f>⑮海外研修直後評価入力!B31</f>
        <v>0</v>
      </c>
      <c r="C46" s="1654"/>
      <c r="D46" s="1654"/>
      <c r="E46" s="1654"/>
      <c r="F46" s="1654"/>
      <c r="G46" s="1654"/>
      <c r="H46" s="1654"/>
      <c r="I46" s="1655"/>
      <c r="J46" s="860">
        <f>⑮海外研修直後評価入力!C31</f>
        <v>0</v>
      </c>
      <c r="K46" s="1647"/>
      <c r="L46" s="1648"/>
      <c r="M46" s="1648"/>
      <c r="N46" s="1648"/>
      <c r="O46" s="1648"/>
      <c r="P46" s="1648"/>
      <c r="Q46" s="1648"/>
      <c r="R46" s="1648"/>
      <c r="S46" s="1648"/>
      <c r="T46" s="1648"/>
      <c r="U46" s="1648"/>
      <c r="V46" s="1648"/>
      <c r="W46" s="1648"/>
      <c r="X46" s="1648"/>
      <c r="Y46" s="1648"/>
      <c r="Z46" s="1648"/>
      <c r="AA46" s="1648"/>
      <c r="AB46" s="1648"/>
      <c r="AC46" s="1648"/>
      <c r="AD46" s="1648"/>
      <c r="AE46" s="1648"/>
      <c r="AF46" s="1649"/>
    </row>
    <row r="47" spans="1:32" s="811" customFormat="1" ht="25" hidden="1" customHeight="1">
      <c r="A47" s="858">
        <v>26</v>
      </c>
      <c r="B47" s="1653">
        <f>⑮海外研修直後評価入力!B32</f>
        <v>0</v>
      </c>
      <c r="C47" s="1654"/>
      <c r="D47" s="1654"/>
      <c r="E47" s="1654"/>
      <c r="F47" s="1654"/>
      <c r="G47" s="1654"/>
      <c r="H47" s="1654"/>
      <c r="I47" s="1655"/>
      <c r="J47" s="860">
        <f>⑮海外研修直後評価入力!C32</f>
        <v>0</v>
      </c>
      <c r="K47" s="1647"/>
      <c r="L47" s="1648"/>
      <c r="M47" s="1648"/>
      <c r="N47" s="1648"/>
      <c r="O47" s="1648"/>
      <c r="P47" s="1648"/>
      <c r="Q47" s="1648"/>
      <c r="R47" s="1648"/>
      <c r="S47" s="1648"/>
      <c r="T47" s="1648"/>
      <c r="U47" s="1648"/>
      <c r="V47" s="1648"/>
      <c r="W47" s="1648"/>
      <c r="X47" s="1648"/>
      <c r="Y47" s="1648"/>
      <c r="Z47" s="1648"/>
      <c r="AA47" s="1648"/>
      <c r="AB47" s="1648"/>
      <c r="AC47" s="1648"/>
      <c r="AD47" s="1648"/>
      <c r="AE47" s="1648"/>
      <c r="AF47" s="1649"/>
    </row>
    <row r="48" spans="1:32" s="811" customFormat="1" ht="25" hidden="1" customHeight="1">
      <c r="A48" s="858">
        <v>27</v>
      </c>
      <c r="B48" s="1653">
        <f>⑮海外研修直後評価入力!B33</f>
        <v>0</v>
      </c>
      <c r="C48" s="1654"/>
      <c r="D48" s="1654"/>
      <c r="E48" s="1654"/>
      <c r="F48" s="1654"/>
      <c r="G48" s="1654"/>
      <c r="H48" s="1654"/>
      <c r="I48" s="1655"/>
      <c r="J48" s="860">
        <f>⑮海外研修直後評価入力!C33</f>
        <v>0</v>
      </c>
      <c r="K48" s="1647"/>
      <c r="L48" s="1648"/>
      <c r="M48" s="1648"/>
      <c r="N48" s="1648"/>
      <c r="O48" s="1648"/>
      <c r="P48" s="1648"/>
      <c r="Q48" s="1648"/>
      <c r="R48" s="1648"/>
      <c r="S48" s="1648"/>
      <c r="T48" s="1648"/>
      <c r="U48" s="1648"/>
      <c r="V48" s="1648"/>
      <c r="W48" s="1648"/>
      <c r="X48" s="1648"/>
      <c r="Y48" s="1648"/>
      <c r="Z48" s="1648"/>
      <c r="AA48" s="1648"/>
      <c r="AB48" s="1648"/>
      <c r="AC48" s="1648"/>
      <c r="AD48" s="1648"/>
      <c r="AE48" s="1648"/>
      <c r="AF48" s="1649"/>
    </row>
    <row r="49" spans="1:32" s="811" customFormat="1" ht="25" hidden="1" customHeight="1">
      <c r="A49" s="858">
        <v>28</v>
      </c>
      <c r="B49" s="1653">
        <f>⑮海外研修直後評価入力!B34</f>
        <v>0</v>
      </c>
      <c r="C49" s="1654"/>
      <c r="D49" s="1654"/>
      <c r="E49" s="1654"/>
      <c r="F49" s="1654"/>
      <c r="G49" s="1654"/>
      <c r="H49" s="1654"/>
      <c r="I49" s="1655"/>
      <c r="J49" s="860">
        <f>⑮海外研修直後評価入力!C34</f>
        <v>0</v>
      </c>
      <c r="K49" s="1647"/>
      <c r="L49" s="1648"/>
      <c r="M49" s="1648"/>
      <c r="N49" s="1648"/>
      <c r="O49" s="1648"/>
      <c r="P49" s="1648"/>
      <c r="Q49" s="1648"/>
      <c r="R49" s="1648"/>
      <c r="S49" s="1648"/>
      <c r="T49" s="1648"/>
      <c r="U49" s="1648"/>
      <c r="V49" s="1648"/>
      <c r="W49" s="1648"/>
      <c r="X49" s="1648"/>
      <c r="Y49" s="1648"/>
      <c r="Z49" s="1648"/>
      <c r="AA49" s="1648"/>
      <c r="AB49" s="1648"/>
      <c r="AC49" s="1648"/>
      <c r="AD49" s="1648"/>
      <c r="AE49" s="1648"/>
      <c r="AF49" s="1649"/>
    </row>
    <row r="50" spans="1:32" s="811" customFormat="1" ht="25" hidden="1" customHeight="1">
      <c r="A50" s="858">
        <v>29</v>
      </c>
      <c r="B50" s="1653">
        <f>⑮海外研修直後評価入力!B35</f>
        <v>0</v>
      </c>
      <c r="C50" s="1654"/>
      <c r="D50" s="1654"/>
      <c r="E50" s="1654"/>
      <c r="F50" s="1654"/>
      <c r="G50" s="1654"/>
      <c r="H50" s="1654"/>
      <c r="I50" s="1655"/>
      <c r="J50" s="860">
        <f>⑮海外研修直後評価入力!C35</f>
        <v>0</v>
      </c>
      <c r="K50" s="1647"/>
      <c r="L50" s="1648"/>
      <c r="M50" s="1648"/>
      <c r="N50" s="1648"/>
      <c r="O50" s="1648"/>
      <c r="P50" s="1648"/>
      <c r="Q50" s="1648"/>
      <c r="R50" s="1648"/>
      <c r="S50" s="1648"/>
      <c r="T50" s="1648"/>
      <c r="U50" s="1648"/>
      <c r="V50" s="1648"/>
      <c r="W50" s="1648"/>
      <c r="X50" s="1648"/>
      <c r="Y50" s="1648"/>
      <c r="Z50" s="1648"/>
      <c r="AA50" s="1648"/>
      <c r="AB50" s="1648"/>
      <c r="AC50" s="1648"/>
      <c r="AD50" s="1648"/>
      <c r="AE50" s="1648"/>
      <c r="AF50" s="1649"/>
    </row>
    <row r="51" spans="1:32" s="811" customFormat="1" ht="25" hidden="1" customHeight="1">
      <c r="A51" s="858">
        <v>30</v>
      </c>
      <c r="B51" s="1653">
        <f>⑮海外研修直後評価入力!B36</f>
        <v>0</v>
      </c>
      <c r="C51" s="1654"/>
      <c r="D51" s="1654"/>
      <c r="E51" s="1654"/>
      <c r="F51" s="1654"/>
      <c r="G51" s="1654"/>
      <c r="H51" s="1654"/>
      <c r="I51" s="1655"/>
      <c r="J51" s="860">
        <f>⑮海外研修直後評価入力!C36</f>
        <v>0</v>
      </c>
      <c r="K51" s="1647"/>
      <c r="L51" s="1648"/>
      <c r="M51" s="1648"/>
      <c r="N51" s="1648"/>
      <c r="O51" s="1648"/>
      <c r="P51" s="1648"/>
      <c r="Q51" s="1648"/>
      <c r="R51" s="1648"/>
      <c r="S51" s="1648"/>
      <c r="T51" s="1648"/>
      <c r="U51" s="1648"/>
      <c r="V51" s="1648"/>
      <c r="W51" s="1648"/>
      <c r="X51" s="1648"/>
      <c r="Y51" s="1648"/>
      <c r="Z51" s="1648"/>
      <c r="AA51" s="1648"/>
      <c r="AB51" s="1648"/>
      <c r="AC51" s="1648"/>
      <c r="AD51" s="1648"/>
      <c r="AE51" s="1648"/>
      <c r="AF51" s="1649"/>
    </row>
    <row r="52" spans="1:32" s="811" customFormat="1" ht="25" hidden="1" customHeight="1">
      <c r="A52" s="858">
        <v>31</v>
      </c>
      <c r="B52" s="1653">
        <f>⑮海外研修直後評価入力!B37</f>
        <v>0</v>
      </c>
      <c r="C52" s="1654"/>
      <c r="D52" s="1654"/>
      <c r="E52" s="1654"/>
      <c r="F52" s="1654"/>
      <c r="G52" s="1654"/>
      <c r="H52" s="1654"/>
      <c r="I52" s="1655"/>
      <c r="J52" s="860">
        <f>⑮海外研修直後評価入力!C37</f>
        <v>0</v>
      </c>
      <c r="K52" s="1647"/>
      <c r="L52" s="1648"/>
      <c r="M52" s="1648"/>
      <c r="N52" s="1648"/>
      <c r="O52" s="1648"/>
      <c r="P52" s="1648"/>
      <c r="Q52" s="1648"/>
      <c r="R52" s="1648"/>
      <c r="S52" s="1648"/>
      <c r="T52" s="1648"/>
      <c r="U52" s="1648"/>
      <c r="V52" s="1648"/>
      <c r="W52" s="1648"/>
      <c r="X52" s="1648"/>
      <c r="Y52" s="1648"/>
      <c r="Z52" s="1648"/>
      <c r="AA52" s="1648"/>
      <c r="AB52" s="1648"/>
      <c r="AC52" s="1648"/>
      <c r="AD52" s="1648"/>
      <c r="AE52" s="1648"/>
      <c r="AF52" s="1649"/>
    </row>
    <row r="53" spans="1:32" s="811" customFormat="1" ht="25" hidden="1" customHeight="1">
      <c r="A53" s="858">
        <v>32</v>
      </c>
      <c r="B53" s="1653">
        <f>⑮海外研修直後評価入力!B38</f>
        <v>0</v>
      </c>
      <c r="C53" s="1654"/>
      <c r="D53" s="1654"/>
      <c r="E53" s="1654"/>
      <c r="F53" s="1654"/>
      <c r="G53" s="1654"/>
      <c r="H53" s="1654"/>
      <c r="I53" s="1655"/>
      <c r="J53" s="860">
        <f>⑮海外研修直後評価入力!C38</f>
        <v>0</v>
      </c>
      <c r="K53" s="1647"/>
      <c r="L53" s="1648"/>
      <c r="M53" s="1648"/>
      <c r="N53" s="1648"/>
      <c r="O53" s="1648"/>
      <c r="P53" s="1648"/>
      <c r="Q53" s="1648"/>
      <c r="R53" s="1648"/>
      <c r="S53" s="1648"/>
      <c r="T53" s="1648"/>
      <c r="U53" s="1648"/>
      <c r="V53" s="1648"/>
      <c r="W53" s="1648"/>
      <c r="X53" s="1648"/>
      <c r="Y53" s="1648"/>
      <c r="Z53" s="1648"/>
      <c r="AA53" s="1648"/>
      <c r="AB53" s="1648"/>
      <c r="AC53" s="1648"/>
      <c r="AD53" s="1648"/>
      <c r="AE53" s="1648"/>
      <c r="AF53" s="1649"/>
    </row>
    <row r="54" spans="1:32" s="811" customFormat="1" ht="25" hidden="1" customHeight="1">
      <c r="A54" s="858">
        <v>33</v>
      </c>
      <c r="B54" s="1653">
        <f>⑮海外研修直後評価入力!B39</f>
        <v>0</v>
      </c>
      <c r="C54" s="1654"/>
      <c r="D54" s="1654"/>
      <c r="E54" s="1654"/>
      <c r="F54" s="1654"/>
      <c r="G54" s="1654"/>
      <c r="H54" s="1654"/>
      <c r="I54" s="1655"/>
      <c r="J54" s="860">
        <f>⑮海外研修直後評価入力!C39</f>
        <v>0</v>
      </c>
      <c r="K54" s="1647"/>
      <c r="L54" s="1648"/>
      <c r="M54" s="1648"/>
      <c r="N54" s="1648"/>
      <c r="O54" s="1648"/>
      <c r="P54" s="1648"/>
      <c r="Q54" s="1648"/>
      <c r="R54" s="1648"/>
      <c r="S54" s="1648"/>
      <c r="T54" s="1648"/>
      <c r="U54" s="1648"/>
      <c r="V54" s="1648"/>
      <c r="W54" s="1648"/>
      <c r="X54" s="1648"/>
      <c r="Y54" s="1648"/>
      <c r="Z54" s="1648"/>
      <c r="AA54" s="1648"/>
      <c r="AB54" s="1648"/>
      <c r="AC54" s="1648"/>
      <c r="AD54" s="1648"/>
      <c r="AE54" s="1648"/>
      <c r="AF54" s="1649"/>
    </row>
    <row r="55" spans="1:32" s="811" customFormat="1" ht="25" hidden="1" customHeight="1">
      <c r="A55" s="858">
        <v>34</v>
      </c>
      <c r="B55" s="1653">
        <f>⑮海外研修直後評価入力!B40</f>
        <v>0</v>
      </c>
      <c r="C55" s="1654"/>
      <c r="D55" s="1654"/>
      <c r="E55" s="1654"/>
      <c r="F55" s="1654"/>
      <c r="G55" s="1654"/>
      <c r="H55" s="1654"/>
      <c r="I55" s="1655"/>
      <c r="J55" s="860">
        <f>⑮海外研修直後評価入力!C40</f>
        <v>0</v>
      </c>
      <c r="K55" s="1647"/>
      <c r="L55" s="1648"/>
      <c r="M55" s="1648"/>
      <c r="N55" s="1648"/>
      <c r="O55" s="1648"/>
      <c r="P55" s="1648"/>
      <c r="Q55" s="1648"/>
      <c r="R55" s="1648"/>
      <c r="S55" s="1648"/>
      <c r="T55" s="1648"/>
      <c r="U55" s="1648"/>
      <c r="V55" s="1648"/>
      <c r="W55" s="1648"/>
      <c r="X55" s="1648"/>
      <c r="Y55" s="1648"/>
      <c r="Z55" s="1648"/>
      <c r="AA55" s="1648"/>
      <c r="AB55" s="1648"/>
      <c r="AC55" s="1648"/>
      <c r="AD55" s="1648"/>
      <c r="AE55" s="1648"/>
      <c r="AF55" s="1649"/>
    </row>
    <row r="56" spans="1:32" s="811" customFormat="1" ht="25" hidden="1" customHeight="1">
      <c r="A56" s="858">
        <v>35</v>
      </c>
      <c r="B56" s="1653">
        <f>⑮海外研修直後評価入力!B41</f>
        <v>0</v>
      </c>
      <c r="C56" s="1654"/>
      <c r="D56" s="1654"/>
      <c r="E56" s="1654"/>
      <c r="F56" s="1654"/>
      <c r="G56" s="1654"/>
      <c r="H56" s="1654"/>
      <c r="I56" s="1655"/>
      <c r="J56" s="860">
        <f>⑮海外研修直後評価入力!C41</f>
        <v>0</v>
      </c>
      <c r="K56" s="1647"/>
      <c r="L56" s="1648"/>
      <c r="M56" s="1648"/>
      <c r="N56" s="1648"/>
      <c r="O56" s="1648"/>
      <c r="P56" s="1648"/>
      <c r="Q56" s="1648"/>
      <c r="R56" s="1648"/>
      <c r="S56" s="1648"/>
      <c r="T56" s="1648"/>
      <c r="U56" s="1648"/>
      <c r="V56" s="1648"/>
      <c r="W56" s="1648"/>
      <c r="X56" s="1648"/>
      <c r="Y56" s="1648"/>
      <c r="Z56" s="1648"/>
      <c r="AA56" s="1648"/>
      <c r="AB56" s="1648"/>
      <c r="AC56" s="1648"/>
      <c r="AD56" s="1648"/>
      <c r="AE56" s="1648"/>
      <c r="AF56" s="1649"/>
    </row>
    <row r="57" spans="1:32" s="811" customFormat="1" ht="25" hidden="1" customHeight="1">
      <c r="A57" s="858">
        <v>36</v>
      </c>
      <c r="B57" s="1653">
        <f>⑮海外研修直後評価入力!B42</f>
        <v>0</v>
      </c>
      <c r="C57" s="1654"/>
      <c r="D57" s="1654"/>
      <c r="E57" s="1654"/>
      <c r="F57" s="1654"/>
      <c r="G57" s="1654"/>
      <c r="H57" s="1654"/>
      <c r="I57" s="1655"/>
      <c r="J57" s="860">
        <f>⑮海外研修直後評価入力!C42</f>
        <v>0</v>
      </c>
      <c r="K57" s="1647"/>
      <c r="L57" s="1648"/>
      <c r="M57" s="1648"/>
      <c r="N57" s="1648"/>
      <c r="O57" s="1648"/>
      <c r="P57" s="1648"/>
      <c r="Q57" s="1648"/>
      <c r="R57" s="1648"/>
      <c r="S57" s="1648"/>
      <c r="T57" s="1648"/>
      <c r="U57" s="1648"/>
      <c r="V57" s="1648"/>
      <c r="W57" s="1648"/>
      <c r="X57" s="1648"/>
      <c r="Y57" s="1648"/>
      <c r="Z57" s="1648"/>
      <c r="AA57" s="1648"/>
      <c r="AB57" s="1648"/>
      <c r="AC57" s="1648"/>
      <c r="AD57" s="1648"/>
      <c r="AE57" s="1648"/>
      <c r="AF57" s="1649"/>
    </row>
    <row r="58" spans="1:32" s="811" customFormat="1" ht="25" hidden="1" customHeight="1">
      <c r="A58" s="858">
        <v>37</v>
      </c>
      <c r="B58" s="1653">
        <f>⑮海外研修直後評価入力!B43</f>
        <v>0</v>
      </c>
      <c r="C58" s="1654"/>
      <c r="D58" s="1654"/>
      <c r="E58" s="1654"/>
      <c r="F58" s="1654"/>
      <c r="G58" s="1654"/>
      <c r="H58" s="1654"/>
      <c r="I58" s="1655"/>
      <c r="J58" s="860">
        <f>⑮海外研修直後評価入力!C43</f>
        <v>0</v>
      </c>
      <c r="K58" s="1647"/>
      <c r="L58" s="1648"/>
      <c r="M58" s="1648"/>
      <c r="N58" s="1648"/>
      <c r="O58" s="1648"/>
      <c r="P58" s="1648"/>
      <c r="Q58" s="1648"/>
      <c r="R58" s="1648"/>
      <c r="S58" s="1648"/>
      <c r="T58" s="1648"/>
      <c r="U58" s="1648"/>
      <c r="V58" s="1648"/>
      <c r="W58" s="1648"/>
      <c r="X58" s="1648"/>
      <c r="Y58" s="1648"/>
      <c r="Z58" s="1648"/>
      <c r="AA58" s="1648"/>
      <c r="AB58" s="1648"/>
      <c r="AC58" s="1648"/>
      <c r="AD58" s="1648"/>
      <c r="AE58" s="1648"/>
      <c r="AF58" s="1649"/>
    </row>
    <row r="59" spans="1:32" s="811" customFormat="1" ht="25" hidden="1" customHeight="1">
      <c r="A59" s="858">
        <v>38</v>
      </c>
      <c r="B59" s="1653">
        <f>⑮海外研修直後評価入力!B44</f>
        <v>0</v>
      </c>
      <c r="C59" s="1654"/>
      <c r="D59" s="1654"/>
      <c r="E59" s="1654"/>
      <c r="F59" s="1654"/>
      <c r="G59" s="1654"/>
      <c r="H59" s="1654"/>
      <c r="I59" s="1655"/>
      <c r="J59" s="860">
        <f>⑮海外研修直後評価入力!C44</f>
        <v>0</v>
      </c>
      <c r="K59" s="1647"/>
      <c r="L59" s="1648"/>
      <c r="M59" s="1648"/>
      <c r="N59" s="1648"/>
      <c r="O59" s="1648"/>
      <c r="P59" s="1648"/>
      <c r="Q59" s="1648"/>
      <c r="R59" s="1648"/>
      <c r="S59" s="1648"/>
      <c r="T59" s="1648"/>
      <c r="U59" s="1648"/>
      <c r="V59" s="1648"/>
      <c r="W59" s="1648"/>
      <c r="X59" s="1648"/>
      <c r="Y59" s="1648"/>
      <c r="Z59" s="1648"/>
      <c r="AA59" s="1648"/>
      <c r="AB59" s="1648"/>
      <c r="AC59" s="1648"/>
      <c r="AD59" s="1648"/>
      <c r="AE59" s="1648"/>
      <c r="AF59" s="1649"/>
    </row>
    <row r="60" spans="1:32" s="811" customFormat="1" ht="25" hidden="1" customHeight="1">
      <c r="A60" s="858">
        <v>39</v>
      </c>
      <c r="B60" s="1653">
        <f>⑮海外研修直後評価入力!B45</f>
        <v>0</v>
      </c>
      <c r="C60" s="1654"/>
      <c r="D60" s="1654"/>
      <c r="E60" s="1654"/>
      <c r="F60" s="1654"/>
      <c r="G60" s="1654"/>
      <c r="H60" s="1654"/>
      <c r="I60" s="1655"/>
      <c r="J60" s="860">
        <f>⑮海外研修直後評価入力!C45</f>
        <v>0</v>
      </c>
      <c r="K60" s="1647"/>
      <c r="L60" s="1648"/>
      <c r="M60" s="1648"/>
      <c r="N60" s="1648"/>
      <c r="O60" s="1648"/>
      <c r="P60" s="1648"/>
      <c r="Q60" s="1648"/>
      <c r="R60" s="1648"/>
      <c r="S60" s="1648"/>
      <c r="T60" s="1648"/>
      <c r="U60" s="1648"/>
      <c r="V60" s="1648"/>
      <c r="W60" s="1648"/>
      <c r="X60" s="1648"/>
      <c r="Y60" s="1648"/>
      <c r="Z60" s="1648"/>
      <c r="AA60" s="1648"/>
      <c r="AB60" s="1648"/>
      <c r="AC60" s="1648"/>
      <c r="AD60" s="1648"/>
      <c r="AE60" s="1648"/>
      <c r="AF60" s="1649"/>
    </row>
    <row r="61" spans="1:32" s="811" customFormat="1" ht="25" hidden="1" customHeight="1">
      <c r="A61" s="858">
        <v>40</v>
      </c>
      <c r="B61" s="1653">
        <f>⑮海外研修直後評価入力!B46</f>
        <v>0</v>
      </c>
      <c r="C61" s="1654"/>
      <c r="D61" s="1654"/>
      <c r="E61" s="1654"/>
      <c r="F61" s="1654"/>
      <c r="G61" s="1654"/>
      <c r="H61" s="1654"/>
      <c r="I61" s="1655"/>
      <c r="J61" s="860">
        <f>⑮海外研修直後評価入力!C46</f>
        <v>0</v>
      </c>
      <c r="K61" s="1647"/>
      <c r="L61" s="1648"/>
      <c r="M61" s="1648"/>
      <c r="N61" s="1648"/>
      <c r="O61" s="1648"/>
      <c r="P61" s="1648"/>
      <c r="Q61" s="1648"/>
      <c r="R61" s="1648"/>
      <c r="S61" s="1648"/>
      <c r="T61" s="1648"/>
      <c r="U61" s="1648"/>
      <c r="V61" s="1648"/>
      <c r="W61" s="1648"/>
      <c r="X61" s="1648"/>
      <c r="Y61" s="1648"/>
      <c r="Z61" s="1648"/>
      <c r="AA61" s="1648"/>
      <c r="AB61" s="1648"/>
      <c r="AC61" s="1648"/>
      <c r="AD61" s="1648"/>
      <c r="AE61" s="1648"/>
      <c r="AF61" s="1649"/>
    </row>
    <row r="62" spans="1:32" s="811" customFormat="1" ht="25" hidden="1" customHeight="1">
      <c r="A62" s="858">
        <v>41</v>
      </c>
      <c r="B62" s="1653">
        <f>⑮海外研修直後評価入力!B47</f>
        <v>0</v>
      </c>
      <c r="C62" s="1654"/>
      <c r="D62" s="1654"/>
      <c r="E62" s="1654"/>
      <c r="F62" s="1654"/>
      <c r="G62" s="1654"/>
      <c r="H62" s="1654"/>
      <c r="I62" s="1655"/>
      <c r="J62" s="860">
        <f>⑮海外研修直後評価入力!C47</f>
        <v>0</v>
      </c>
      <c r="K62" s="1647"/>
      <c r="L62" s="1648"/>
      <c r="M62" s="1648"/>
      <c r="N62" s="1648"/>
      <c r="O62" s="1648"/>
      <c r="P62" s="1648"/>
      <c r="Q62" s="1648"/>
      <c r="R62" s="1648"/>
      <c r="S62" s="1648"/>
      <c r="T62" s="1648"/>
      <c r="U62" s="1648"/>
      <c r="V62" s="1648"/>
      <c r="W62" s="1648"/>
      <c r="X62" s="1648"/>
      <c r="Y62" s="1648"/>
      <c r="Z62" s="1648"/>
      <c r="AA62" s="1648"/>
      <c r="AB62" s="1648"/>
      <c r="AC62" s="1648"/>
      <c r="AD62" s="1648"/>
      <c r="AE62" s="1648"/>
      <c r="AF62" s="1649"/>
    </row>
    <row r="63" spans="1:32" s="811" customFormat="1" ht="25" hidden="1" customHeight="1">
      <c r="A63" s="858">
        <v>42</v>
      </c>
      <c r="B63" s="1653">
        <f>⑮海外研修直後評価入力!B48</f>
        <v>0</v>
      </c>
      <c r="C63" s="1654"/>
      <c r="D63" s="1654"/>
      <c r="E63" s="1654"/>
      <c r="F63" s="1654"/>
      <c r="G63" s="1654"/>
      <c r="H63" s="1654"/>
      <c r="I63" s="1655"/>
      <c r="J63" s="860">
        <f>⑮海外研修直後評価入力!C48</f>
        <v>0</v>
      </c>
      <c r="K63" s="1647"/>
      <c r="L63" s="1648"/>
      <c r="M63" s="1648"/>
      <c r="N63" s="1648"/>
      <c r="O63" s="1648"/>
      <c r="P63" s="1648"/>
      <c r="Q63" s="1648"/>
      <c r="R63" s="1648"/>
      <c r="S63" s="1648"/>
      <c r="T63" s="1648"/>
      <c r="U63" s="1648"/>
      <c r="V63" s="1648"/>
      <c r="W63" s="1648"/>
      <c r="X63" s="1648"/>
      <c r="Y63" s="1648"/>
      <c r="Z63" s="1648"/>
      <c r="AA63" s="1648"/>
      <c r="AB63" s="1648"/>
      <c r="AC63" s="1648"/>
      <c r="AD63" s="1648"/>
      <c r="AE63" s="1648"/>
      <c r="AF63" s="1649"/>
    </row>
    <row r="64" spans="1:32" s="811" customFormat="1" ht="25" hidden="1" customHeight="1">
      <c r="A64" s="858">
        <v>43</v>
      </c>
      <c r="B64" s="1653">
        <f>⑮海外研修直後評価入力!B49</f>
        <v>0</v>
      </c>
      <c r="C64" s="1654"/>
      <c r="D64" s="1654"/>
      <c r="E64" s="1654"/>
      <c r="F64" s="1654"/>
      <c r="G64" s="1654"/>
      <c r="H64" s="1654"/>
      <c r="I64" s="1655"/>
      <c r="J64" s="860">
        <f>⑮海外研修直後評価入力!C49</f>
        <v>0</v>
      </c>
      <c r="K64" s="1647"/>
      <c r="L64" s="1648"/>
      <c r="M64" s="1648"/>
      <c r="N64" s="1648"/>
      <c r="O64" s="1648"/>
      <c r="P64" s="1648"/>
      <c r="Q64" s="1648"/>
      <c r="R64" s="1648"/>
      <c r="S64" s="1648"/>
      <c r="T64" s="1648"/>
      <c r="U64" s="1648"/>
      <c r="V64" s="1648"/>
      <c r="W64" s="1648"/>
      <c r="X64" s="1648"/>
      <c r="Y64" s="1648"/>
      <c r="Z64" s="1648"/>
      <c r="AA64" s="1648"/>
      <c r="AB64" s="1648"/>
      <c r="AC64" s="1648"/>
      <c r="AD64" s="1648"/>
      <c r="AE64" s="1648"/>
      <c r="AF64" s="1649"/>
    </row>
    <row r="65" spans="1:32" s="811" customFormat="1" ht="25" hidden="1" customHeight="1">
      <c r="A65" s="858">
        <v>44</v>
      </c>
      <c r="B65" s="1653">
        <f>⑮海外研修直後評価入力!B50</f>
        <v>0</v>
      </c>
      <c r="C65" s="1654"/>
      <c r="D65" s="1654"/>
      <c r="E65" s="1654"/>
      <c r="F65" s="1654"/>
      <c r="G65" s="1654"/>
      <c r="H65" s="1654"/>
      <c r="I65" s="1655"/>
      <c r="J65" s="860">
        <f>⑮海外研修直後評価入力!C50</f>
        <v>0</v>
      </c>
      <c r="K65" s="1647"/>
      <c r="L65" s="1648"/>
      <c r="M65" s="1648"/>
      <c r="N65" s="1648"/>
      <c r="O65" s="1648"/>
      <c r="P65" s="1648"/>
      <c r="Q65" s="1648"/>
      <c r="R65" s="1648"/>
      <c r="S65" s="1648"/>
      <c r="T65" s="1648"/>
      <c r="U65" s="1648"/>
      <c r="V65" s="1648"/>
      <c r="W65" s="1648"/>
      <c r="X65" s="1648"/>
      <c r="Y65" s="1648"/>
      <c r="Z65" s="1648"/>
      <c r="AA65" s="1648"/>
      <c r="AB65" s="1648"/>
      <c r="AC65" s="1648"/>
      <c r="AD65" s="1648"/>
      <c r="AE65" s="1648"/>
      <c r="AF65" s="1649"/>
    </row>
    <row r="66" spans="1:32" s="811" customFormat="1" ht="25" hidden="1" customHeight="1">
      <c r="A66" s="858">
        <v>45</v>
      </c>
      <c r="B66" s="1653">
        <f>⑮海外研修直後評価入力!B51</f>
        <v>0</v>
      </c>
      <c r="C66" s="1654"/>
      <c r="D66" s="1654"/>
      <c r="E66" s="1654"/>
      <c r="F66" s="1654"/>
      <c r="G66" s="1654"/>
      <c r="H66" s="1654"/>
      <c r="I66" s="1655"/>
      <c r="J66" s="860">
        <f>⑮海外研修直後評価入力!C51</f>
        <v>0</v>
      </c>
      <c r="K66" s="1647"/>
      <c r="L66" s="1648"/>
      <c r="M66" s="1648"/>
      <c r="N66" s="1648"/>
      <c r="O66" s="1648"/>
      <c r="P66" s="1648"/>
      <c r="Q66" s="1648"/>
      <c r="R66" s="1648"/>
      <c r="S66" s="1648"/>
      <c r="T66" s="1648"/>
      <c r="U66" s="1648"/>
      <c r="V66" s="1648"/>
      <c r="W66" s="1648"/>
      <c r="X66" s="1648"/>
      <c r="Y66" s="1648"/>
      <c r="Z66" s="1648"/>
      <c r="AA66" s="1648"/>
      <c r="AB66" s="1648"/>
      <c r="AC66" s="1648"/>
      <c r="AD66" s="1648"/>
      <c r="AE66" s="1648"/>
      <c r="AF66" s="1649"/>
    </row>
    <row r="67" spans="1:32" s="811" customFormat="1" ht="25" hidden="1" customHeight="1">
      <c r="A67" s="858">
        <v>46</v>
      </c>
      <c r="B67" s="1653">
        <f>⑮海外研修直後評価入力!B52</f>
        <v>0</v>
      </c>
      <c r="C67" s="1654"/>
      <c r="D67" s="1654"/>
      <c r="E67" s="1654"/>
      <c r="F67" s="1654"/>
      <c r="G67" s="1654"/>
      <c r="H67" s="1654"/>
      <c r="I67" s="1655"/>
      <c r="J67" s="860">
        <f>⑮海外研修直後評価入力!C52</f>
        <v>0</v>
      </c>
      <c r="K67" s="1647"/>
      <c r="L67" s="1648"/>
      <c r="M67" s="1648"/>
      <c r="N67" s="1648"/>
      <c r="O67" s="1648"/>
      <c r="P67" s="1648"/>
      <c r="Q67" s="1648"/>
      <c r="R67" s="1648"/>
      <c r="S67" s="1648"/>
      <c r="T67" s="1648"/>
      <c r="U67" s="1648"/>
      <c r="V67" s="1648"/>
      <c r="W67" s="1648"/>
      <c r="X67" s="1648"/>
      <c r="Y67" s="1648"/>
      <c r="Z67" s="1648"/>
      <c r="AA67" s="1648"/>
      <c r="AB67" s="1648"/>
      <c r="AC67" s="1648"/>
      <c r="AD67" s="1648"/>
      <c r="AE67" s="1648"/>
      <c r="AF67" s="1649"/>
    </row>
    <row r="68" spans="1:32" s="811" customFormat="1" ht="25" hidden="1" customHeight="1">
      <c r="A68" s="858">
        <v>47</v>
      </c>
      <c r="B68" s="1653">
        <f>⑮海外研修直後評価入力!B53</f>
        <v>0</v>
      </c>
      <c r="C68" s="1654"/>
      <c r="D68" s="1654"/>
      <c r="E68" s="1654"/>
      <c r="F68" s="1654"/>
      <c r="G68" s="1654"/>
      <c r="H68" s="1654"/>
      <c r="I68" s="1655"/>
      <c r="J68" s="860">
        <f>⑮海外研修直後評価入力!C53</f>
        <v>0</v>
      </c>
      <c r="K68" s="1647"/>
      <c r="L68" s="1648"/>
      <c r="M68" s="1648"/>
      <c r="N68" s="1648"/>
      <c r="O68" s="1648"/>
      <c r="P68" s="1648"/>
      <c r="Q68" s="1648"/>
      <c r="R68" s="1648"/>
      <c r="S68" s="1648"/>
      <c r="T68" s="1648"/>
      <c r="U68" s="1648"/>
      <c r="V68" s="1648"/>
      <c r="W68" s="1648"/>
      <c r="X68" s="1648"/>
      <c r="Y68" s="1648"/>
      <c r="Z68" s="1648"/>
      <c r="AA68" s="1648"/>
      <c r="AB68" s="1648"/>
      <c r="AC68" s="1648"/>
      <c r="AD68" s="1648"/>
      <c r="AE68" s="1648"/>
      <c r="AF68" s="1649"/>
    </row>
    <row r="69" spans="1:32" s="811" customFormat="1" ht="25" hidden="1" customHeight="1">
      <c r="A69" s="858">
        <v>48</v>
      </c>
      <c r="B69" s="1653">
        <f>⑮海外研修直後評価入力!B54</f>
        <v>0</v>
      </c>
      <c r="C69" s="1654"/>
      <c r="D69" s="1654"/>
      <c r="E69" s="1654"/>
      <c r="F69" s="1654"/>
      <c r="G69" s="1654"/>
      <c r="H69" s="1654"/>
      <c r="I69" s="1655"/>
      <c r="J69" s="860">
        <f>⑮海外研修直後評価入力!C54</f>
        <v>0</v>
      </c>
      <c r="K69" s="1647"/>
      <c r="L69" s="1648"/>
      <c r="M69" s="1648"/>
      <c r="N69" s="1648"/>
      <c r="O69" s="1648"/>
      <c r="P69" s="1648"/>
      <c r="Q69" s="1648"/>
      <c r="R69" s="1648"/>
      <c r="S69" s="1648"/>
      <c r="T69" s="1648"/>
      <c r="U69" s="1648"/>
      <c r="V69" s="1648"/>
      <c r="W69" s="1648"/>
      <c r="X69" s="1648"/>
      <c r="Y69" s="1648"/>
      <c r="Z69" s="1648"/>
      <c r="AA69" s="1648"/>
      <c r="AB69" s="1648"/>
      <c r="AC69" s="1648"/>
      <c r="AD69" s="1648"/>
      <c r="AE69" s="1648"/>
      <c r="AF69" s="1649"/>
    </row>
    <row r="70" spans="1:32" s="811" customFormat="1" ht="25" hidden="1" customHeight="1">
      <c r="A70" s="858">
        <v>49</v>
      </c>
      <c r="B70" s="1653">
        <f>⑮海外研修直後評価入力!B55</f>
        <v>0</v>
      </c>
      <c r="C70" s="1654"/>
      <c r="D70" s="1654"/>
      <c r="E70" s="1654"/>
      <c r="F70" s="1654"/>
      <c r="G70" s="1654"/>
      <c r="H70" s="1654"/>
      <c r="I70" s="1655"/>
      <c r="J70" s="860">
        <f>⑮海外研修直後評価入力!C55</f>
        <v>0</v>
      </c>
      <c r="K70" s="1647"/>
      <c r="L70" s="1648"/>
      <c r="M70" s="1648"/>
      <c r="N70" s="1648"/>
      <c r="O70" s="1648"/>
      <c r="P70" s="1648"/>
      <c r="Q70" s="1648"/>
      <c r="R70" s="1648"/>
      <c r="S70" s="1648"/>
      <c r="T70" s="1648"/>
      <c r="U70" s="1648"/>
      <c r="V70" s="1648"/>
      <c r="W70" s="1648"/>
      <c r="X70" s="1648"/>
      <c r="Y70" s="1648"/>
      <c r="Z70" s="1648"/>
      <c r="AA70" s="1648"/>
      <c r="AB70" s="1648"/>
      <c r="AC70" s="1648"/>
      <c r="AD70" s="1648"/>
      <c r="AE70" s="1648"/>
      <c r="AF70" s="1649"/>
    </row>
    <row r="71" spans="1:32" s="811" customFormat="1" ht="25" hidden="1" customHeight="1" thickBot="1">
      <c r="A71" s="859">
        <v>50</v>
      </c>
      <c r="B71" s="1656">
        <f>⑮海外研修直後評価入力!B56</f>
        <v>0</v>
      </c>
      <c r="C71" s="1657"/>
      <c r="D71" s="1657"/>
      <c r="E71" s="1657"/>
      <c r="F71" s="1657"/>
      <c r="G71" s="1657"/>
      <c r="H71" s="1657"/>
      <c r="I71" s="1658"/>
      <c r="J71" s="861">
        <f>⑮海外研修直後評価入力!C56</f>
        <v>0</v>
      </c>
      <c r="K71" s="1650"/>
      <c r="L71" s="1651"/>
      <c r="M71" s="1651"/>
      <c r="N71" s="1651"/>
      <c r="O71" s="1651"/>
      <c r="P71" s="1651"/>
      <c r="Q71" s="1651"/>
      <c r="R71" s="1651"/>
      <c r="S71" s="1651"/>
      <c r="T71" s="1651"/>
      <c r="U71" s="1651"/>
      <c r="V71" s="1651"/>
      <c r="W71" s="1651"/>
      <c r="X71" s="1651"/>
      <c r="Y71" s="1651"/>
      <c r="Z71" s="1651"/>
      <c r="AA71" s="1651"/>
      <c r="AB71" s="1651"/>
      <c r="AC71" s="1651"/>
      <c r="AD71" s="1651"/>
      <c r="AE71" s="1651"/>
      <c r="AF71" s="1652"/>
    </row>
    <row r="72" spans="1:32" ht="13.75" customHeight="1">
      <c r="A72" s="812"/>
      <c r="B72" s="812"/>
      <c r="C72" s="812"/>
      <c r="D72" s="812"/>
      <c r="E72" s="812"/>
      <c r="F72" s="812"/>
      <c r="G72" s="812"/>
      <c r="H72" s="812"/>
      <c r="I72" s="812"/>
      <c r="J72" s="812"/>
      <c r="K72" s="812"/>
      <c r="L72" s="812"/>
      <c r="M72" s="812"/>
      <c r="N72" s="812"/>
      <c r="O72" s="812"/>
      <c r="P72" s="812"/>
      <c r="Q72" s="812"/>
      <c r="R72" s="812"/>
      <c r="S72" s="812"/>
      <c r="T72" s="812"/>
      <c r="U72" s="812"/>
      <c r="V72" s="812"/>
      <c r="W72" s="812"/>
      <c r="X72" s="812"/>
      <c r="Y72" s="812"/>
      <c r="Z72" s="812"/>
      <c r="AA72" s="812"/>
      <c r="AB72" s="812"/>
      <c r="AC72" s="812"/>
      <c r="AD72" s="812"/>
      <c r="AE72" s="812"/>
      <c r="AF72" s="812"/>
    </row>
  </sheetData>
  <sheetProtection formatCells="0" formatColumns="0" formatRows="0" insertColumns="0" insertRows="0" insertHyperlinks="0" deleteColumns="0" deleteRows="0" sort="0" autoFilter="0" pivotTables="0"/>
  <mergeCells count="155">
    <mergeCell ref="AA5:AC5"/>
    <mergeCell ref="AD5:AF5"/>
    <mergeCell ref="R6:T6"/>
    <mergeCell ref="U6:W6"/>
    <mergeCell ref="X6:Z6"/>
    <mergeCell ref="AA6:AC6"/>
    <mergeCell ref="AD6:AF6"/>
    <mergeCell ref="A6:C6"/>
    <mergeCell ref="H5:J5"/>
    <mergeCell ref="H6:J6"/>
    <mergeCell ref="K5:N5"/>
    <mergeCell ref="K6:N6"/>
    <mergeCell ref="D5:G5"/>
    <mergeCell ref="D6:G6"/>
    <mergeCell ref="A5:C5"/>
    <mergeCell ref="O5:Q6"/>
    <mergeCell ref="R5:T5"/>
    <mergeCell ref="U5:W5"/>
    <mergeCell ref="L8:N8"/>
    <mergeCell ref="A7:D7"/>
    <mergeCell ref="E7:G7"/>
    <mergeCell ref="H7:K7"/>
    <mergeCell ref="L7:N7"/>
    <mergeCell ref="A8:D8"/>
    <mergeCell ref="E8:G8"/>
    <mergeCell ref="H8:K8"/>
    <mergeCell ref="X5:Z5"/>
    <mergeCell ref="B59:I59"/>
    <mergeCell ref="B60:I60"/>
    <mergeCell ref="B61:I61"/>
    <mergeCell ref="B62:I62"/>
    <mergeCell ref="B63:I63"/>
    <mergeCell ref="B64:I64"/>
    <mergeCell ref="K59:AF59"/>
    <mergeCell ref="K60:AF60"/>
    <mergeCell ref="K61:AF61"/>
    <mergeCell ref="K62:AF62"/>
    <mergeCell ref="K63:AF63"/>
    <mergeCell ref="K64:AF64"/>
    <mergeCell ref="B53:I53"/>
    <mergeCell ref="B54:I54"/>
    <mergeCell ref="B55:I55"/>
    <mergeCell ref="B56:I56"/>
    <mergeCell ref="B57:I57"/>
    <mergeCell ref="B58:I58"/>
    <mergeCell ref="K53:AF53"/>
    <mergeCell ref="K54:AF54"/>
    <mergeCell ref="K55:AF55"/>
    <mergeCell ref="K56:AF56"/>
    <mergeCell ref="K57:AF57"/>
    <mergeCell ref="K58:AF58"/>
    <mergeCell ref="B48:I48"/>
    <mergeCell ref="B49:I49"/>
    <mergeCell ref="B50:I50"/>
    <mergeCell ref="B51:I51"/>
    <mergeCell ref="B52:I52"/>
    <mergeCell ref="K47:AF47"/>
    <mergeCell ref="K48:AF48"/>
    <mergeCell ref="K49:AF49"/>
    <mergeCell ref="K50:AF50"/>
    <mergeCell ref="K51:AF51"/>
    <mergeCell ref="K52:AF52"/>
    <mergeCell ref="B45:I45"/>
    <mergeCell ref="B46:I46"/>
    <mergeCell ref="K41:AF41"/>
    <mergeCell ref="K42:AF42"/>
    <mergeCell ref="K43:AF43"/>
    <mergeCell ref="K44:AF44"/>
    <mergeCell ref="K45:AF45"/>
    <mergeCell ref="K46:AF46"/>
    <mergeCell ref="B47:I47"/>
    <mergeCell ref="B38:I38"/>
    <mergeCell ref="B39:I39"/>
    <mergeCell ref="B40:I40"/>
    <mergeCell ref="K39:AF39"/>
    <mergeCell ref="K40:AF40"/>
    <mergeCell ref="B41:I41"/>
    <mergeCell ref="B42:I42"/>
    <mergeCell ref="B43:I43"/>
    <mergeCell ref="B44:I44"/>
    <mergeCell ref="B29:I29"/>
    <mergeCell ref="B30:I30"/>
    <mergeCell ref="B31:I31"/>
    <mergeCell ref="B32:I32"/>
    <mergeCell ref="B33:I33"/>
    <mergeCell ref="B34:I34"/>
    <mergeCell ref="B35:I35"/>
    <mergeCell ref="B36:I36"/>
    <mergeCell ref="B37:I37"/>
    <mergeCell ref="B18:N18"/>
    <mergeCell ref="B20:AF20"/>
    <mergeCell ref="AF9:AF18"/>
    <mergeCell ref="B10:N10"/>
    <mergeCell ref="AE10:AE12"/>
    <mergeCell ref="B11:N11"/>
    <mergeCell ref="B12:N12"/>
    <mergeCell ref="B14:N14"/>
    <mergeCell ref="B15:N15"/>
    <mergeCell ref="B16:N16"/>
    <mergeCell ref="B21:I21"/>
    <mergeCell ref="B22:I22"/>
    <mergeCell ref="B23:I23"/>
    <mergeCell ref="B24:I24"/>
    <mergeCell ref="B25:I25"/>
    <mergeCell ref="B26:I26"/>
    <mergeCell ref="B27:I27"/>
    <mergeCell ref="B28:I28"/>
    <mergeCell ref="A2:AF2"/>
    <mergeCell ref="A3:C3"/>
    <mergeCell ref="D3:N3"/>
    <mergeCell ref="O3:R3"/>
    <mergeCell ref="S3:AF3"/>
    <mergeCell ref="A4:C4"/>
    <mergeCell ref="D4:AF4"/>
    <mergeCell ref="AE14:AE18"/>
    <mergeCell ref="O7:Z7"/>
    <mergeCell ref="AA7:AA8"/>
    <mergeCell ref="AB7:AB8"/>
    <mergeCell ref="AC7:AC8"/>
    <mergeCell ref="AD7:AD8"/>
    <mergeCell ref="AE7:AE8"/>
    <mergeCell ref="AF7:AF8"/>
    <mergeCell ref="B17:N17"/>
    <mergeCell ref="K31:AF31"/>
    <mergeCell ref="K32:AF32"/>
    <mergeCell ref="K33:AF33"/>
    <mergeCell ref="K34:AF34"/>
    <mergeCell ref="K35:AF35"/>
    <mergeCell ref="K36:AF36"/>
    <mergeCell ref="K37:AF37"/>
    <mergeCell ref="K38:AF38"/>
    <mergeCell ref="K21:AF21"/>
    <mergeCell ref="K22:AF22"/>
    <mergeCell ref="K23:AF23"/>
    <mergeCell ref="K24:AF24"/>
    <mergeCell ref="K25:AF25"/>
    <mergeCell ref="K26:AF26"/>
    <mergeCell ref="K27:AF27"/>
    <mergeCell ref="K28:AF28"/>
    <mergeCell ref="K29:AF29"/>
    <mergeCell ref="K30:AF30"/>
    <mergeCell ref="K65:AF65"/>
    <mergeCell ref="K66:AF66"/>
    <mergeCell ref="K67:AF67"/>
    <mergeCell ref="K68:AF68"/>
    <mergeCell ref="K69:AF69"/>
    <mergeCell ref="K70:AF70"/>
    <mergeCell ref="K71:AF71"/>
    <mergeCell ref="B65:I65"/>
    <mergeCell ref="B66:I66"/>
    <mergeCell ref="B67:I67"/>
    <mergeCell ref="B68:I68"/>
    <mergeCell ref="B69:I69"/>
    <mergeCell ref="B70:I70"/>
    <mergeCell ref="B71:I71"/>
  </mergeCells>
  <phoneticPr fontId="1"/>
  <pageMargins left="0.39370078740157483" right="0.39370078740157483" top="0.59055118110236227" bottom="0.59055118110236227" header="0.51181102362204722" footer="0.51181102362204722"/>
  <pageSetup paperSize="9" scale="68" fitToHeight="2" orientation="landscape" blackAndWhite="1" r:id="rId1"/>
  <headerFooter alignWithMargins="0"/>
  <ignoredErrors>
    <ignoredError sqref="A10:A12 A14:A18" numberStoredAsText="1"/>
    <ignoredError sqref="B22:I71 J22:J71" unlockedFormula="1"/>
  </ignoredErrors>
  <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1">
    <tabColor theme="9" tint="0.59999389629810485"/>
  </sheetPr>
  <dimension ref="A1:L64"/>
  <sheetViews>
    <sheetView showGridLines="0" view="pageBreakPreview" zoomScaleNormal="100" zoomScaleSheetLayoutView="100" workbookViewId="0">
      <selection sqref="A1:H1"/>
    </sheetView>
  </sheetViews>
  <sheetFormatPr defaultColWidth="9" defaultRowHeight="17.25" customHeight="1"/>
  <cols>
    <col min="1" max="1" width="3.08984375" style="3" bestFit="1" customWidth="1"/>
    <col min="2" max="2" width="11" style="3" customWidth="1"/>
    <col min="3" max="3" width="12.08984375" style="3" customWidth="1"/>
    <col min="4" max="4" width="9.08984375" style="3" customWidth="1"/>
    <col min="5" max="6" width="10.90625" style="3" customWidth="1"/>
    <col min="7" max="7" width="16.08984375" style="3" customWidth="1"/>
    <col min="8" max="8" width="20.90625" style="3" customWidth="1"/>
    <col min="9" max="11" width="9" style="3"/>
    <col min="12" max="12" width="9" style="536"/>
    <col min="13" max="16384" width="9" style="3"/>
  </cols>
  <sheetData>
    <row r="1" spans="1:12" ht="17.25" customHeight="1">
      <c r="A1" s="1257" t="str">
        <f>①海外研修実施希望申込書!D7</f>
        <v>技術・人材協力を通じた新興国との共創推進事業（研修・専門家派遣・寄附講座開設事業）</v>
      </c>
      <c r="B1" s="1257"/>
      <c r="C1" s="1257"/>
      <c r="D1" s="1257"/>
      <c r="E1" s="1257"/>
      <c r="F1" s="1257"/>
      <c r="G1" s="1257"/>
      <c r="H1" s="1257"/>
      <c r="L1" s="536" t="s">
        <v>820</v>
      </c>
    </row>
    <row r="2" spans="1:12" ht="17.25" customHeight="1">
      <c r="L2" s="536" t="s">
        <v>821</v>
      </c>
    </row>
    <row r="3" spans="1:12" ht="17.25" customHeight="1">
      <c r="A3" s="3" t="s">
        <v>251</v>
      </c>
      <c r="H3" s="158">
        <v>46235</v>
      </c>
      <c r="L3" s="536" t="s">
        <v>822</v>
      </c>
    </row>
    <row r="4" spans="1:12" ht="17.25" customHeight="1">
      <c r="A4" s="3" t="s">
        <v>252</v>
      </c>
    </row>
    <row r="6" spans="1:12" ht="16.5">
      <c r="A6" s="1022" t="s">
        <v>253</v>
      </c>
      <c r="B6" s="1022"/>
      <c r="C6" s="1022"/>
      <c r="D6" s="1022"/>
      <c r="E6" s="1022"/>
      <c r="F6" s="1022"/>
      <c r="G6" s="1022"/>
      <c r="H6" s="1022"/>
    </row>
    <row r="7" spans="1:12" s="131" customFormat="1" ht="17.25" customHeight="1">
      <c r="A7" s="1259"/>
      <c r="B7" s="1259"/>
      <c r="C7" s="1259"/>
      <c r="D7" s="1259"/>
      <c r="E7" s="1259"/>
      <c r="F7" s="1259"/>
      <c r="G7" s="1259"/>
      <c r="H7" s="1259"/>
      <c r="L7" s="536"/>
    </row>
    <row r="9" spans="1:12" ht="17.25" customHeight="1">
      <c r="A9" s="1292" t="s">
        <v>398</v>
      </c>
      <c r="B9" s="1292"/>
      <c r="C9" s="1292"/>
      <c r="D9" s="1292"/>
      <c r="E9" s="1292"/>
      <c r="F9" s="1292"/>
      <c r="G9" s="1292"/>
      <c r="H9" s="1292"/>
    </row>
    <row r="10" spans="1:12" ht="17.25" customHeight="1">
      <c r="A10" s="1292"/>
      <c r="B10" s="1292"/>
      <c r="C10" s="1292"/>
      <c r="D10" s="1292"/>
      <c r="E10" s="1292"/>
      <c r="F10" s="1292"/>
      <c r="G10" s="1292"/>
      <c r="H10" s="1292"/>
    </row>
    <row r="11" spans="1:12" ht="17.25" customHeight="1">
      <c r="A11" s="1292"/>
      <c r="B11" s="1292"/>
      <c r="C11" s="1292"/>
      <c r="D11" s="1292"/>
      <c r="E11" s="1292"/>
      <c r="F11" s="1292"/>
      <c r="G11" s="1292"/>
      <c r="H11" s="1292"/>
    </row>
    <row r="13" spans="1:12" ht="17.25" customHeight="1">
      <c r="A13" s="1082" t="s">
        <v>254</v>
      </c>
      <c r="B13" s="1082"/>
      <c r="C13" s="1082"/>
      <c r="D13" s="1082"/>
      <c r="E13" s="1082"/>
      <c r="F13" s="1082"/>
      <c r="G13" s="1082"/>
      <c r="H13" s="1082"/>
    </row>
    <row r="15" spans="1:12" ht="17.25" customHeight="1">
      <c r="A15" s="1031" t="s">
        <v>255</v>
      </c>
      <c r="B15" s="1032"/>
      <c r="C15" s="1053"/>
      <c r="D15" s="73" t="s">
        <v>256</v>
      </c>
      <c r="E15" s="1399" t="str">
        <f>①海外研修実施希望申込書!F11</f>
        <v>株式会社AOTS</v>
      </c>
      <c r="F15" s="1399"/>
      <c r="G15" s="1399"/>
      <c r="H15" s="383" t="s">
        <v>887</v>
      </c>
    </row>
    <row r="16" spans="1:12" ht="17.25" customHeight="1">
      <c r="A16" s="1033"/>
      <c r="B16" s="1034"/>
      <c r="C16" s="1041"/>
      <c r="D16" s="28" t="s">
        <v>257</v>
      </c>
      <c r="E16" s="1398" t="str">
        <f>①海外研修実施希望申込書!F12</f>
        <v>AOTS Co., Ltd.</v>
      </c>
      <c r="F16" s="1398"/>
      <c r="G16" s="1398"/>
      <c r="H16" s="917" t="s">
        <v>908</v>
      </c>
    </row>
    <row r="17" spans="1:8" ht="17.25" customHeight="1">
      <c r="A17" s="1031" t="s">
        <v>258</v>
      </c>
      <c r="B17" s="1032"/>
      <c r="C17" s="1053"/>
      <c r="D17" s="1754" t="str">
        <f>①海外研修実施希望申込書!F13</f>
        <v>〒120-0025</v>
      </c>
      <c r="E17" s="1755"/>
      <c r="F17" s="1755"/>
      <c r="G17" s="1755"/>
      <c r="H17" s="1756"/>
    </row>
    <row r="18" spans="1:8" ht="17.25" customHeight="1">
      <c r="A18" s="1056"/>
      <c r="B18" s="1082"/>
      <c r="C18" s="1057"/>
      <c r="D18" s="1759" t="str">
        <f>①海外研修実施希望申込書!F14</f>
        <v>東京都足立区千住東1-30-1</v>
      </c>
      <c r="E18" s="1751"/>
      <c r="F18" s="1751"/>
      <c r="G18" s="1751"/>
      <c r="H18" s="1752"/>
    </row>
    <row r="19" spans="1:8" ht="17.25" customHeight="1">
      <c r="A19" s="1033"/>
      <c r="B19" s="1034"/>
      <c r="C19" s="1041"/>
      <c r="D19" s="1760"/>
      <c r="E19" s="1338"/>
      <c r="F19" s="1338"/>
      <c r="G19" s="1338"/>
      <c r="H19" s="1339"/>
    </row>
    <row r="20" spans="1:8" ht="17.25" customHeight="1">
      <c r="A20" s="1031" t="s">
        <v>259</v>
      </c>
      <c r="B20" s="1053"/>
      <c r="C20" s="20" t="s">
        <v>260</v>
      </c>
      <c r="D20" s="1757" t="str">
        <f>①海外研修実施希望申込書!F16</f>
        <v>代表取締役</v>
      </c>
      <c r="E20" s="1248"/>
      <c r="F20" s="1248"/>
      <c r="G20" s="1248"/>
      <c r="H20" s="1249"/>
    </row>
    <row r="21" spans="1:8" ht="17.25" customHeight="1">
      <c r="A21" s="1033"/>
      <c r="B21" s="1041"/>
      <c r="C21" s="75" t="s">
        <v>261</v>
      </c>
      <c r="D21" s="1263" t="str">
        <f>①海外研修実施希望申込書!F17</f>
        <v>田中　太郎</v>
      </c>
      <c r="E21" s="1251"/>
      <c r="F21" s="1251"/>
      <c r="G21" s="1753"/>
      <c r="H21" s="563"/>
    </row>
    <row r="22" spans="1:8" ht="17.25" customHeight="1">
      <c r="A22" s="1056" t="s">
        <v>263</v>
      </c>
      <c r="B22" s="1057"/>
      <c r="C22" s="74" t="s">
        <v>262</v>
      </c>
      <c r="D22" s="1341" t="str">
        <f>①海外研修実施希望申込書!F21</f>
        <v>製造本部　製造第1課　課長</v>
      </c>
      <c r="E22" s="1341"/>
      <c r="F22" s="1341"/>
      <c r="G22" s="1341"/>
      <c r="H22" s="1758"/>
    </row>
    <row r="23" spans="1:8" ht="17.25" customHeight="1">
      <c r="A23" s="1056"/>
      <c r="B23" s="1057"/>
      <c r="C23" s="21" t="s">
        <v>261</v>
      </c>
      <c r="D23" s="1761" t="str">
        <f>①海外研修実施希望申込書!F22</f>
        <v>山田　二郎</v>
      </c>
      <c r="E23" s="1762"/>
      <c r="F23" s="1762"/>
      <c r="G23" s="1762"/>
      <c r="H23" s="564"/>
    </row>
    <row r="24" spans="1:8" ht="17.25" customHeight="1">
      <c r="A24" s="1056"/>
      <c r="B24" s="1057"/>
      <c r="C24" s="76" t="s">
        <v>264</v>
      </c>
      <c r="D24" s="1748" t="str">
        <f>③海外研修実施申請書!D23</f>
        <v>〒</v>
      </c>
      <c r="E24" s="1749"/>
      <c r="F24" s="1749"/>
      <c r="G24" s="1749"/>
      <c r="H24" s="1750"/>
    </row>
    <row r="25" spans="1:8" ht="17.25" customHeight="1">
      <c r="A25" s="1056"/>
      <c r="B25" s="1057"/>
      <c r="C25" s="1261" t="s">
        <v>340</v>
      </c>
      <c r="D25" s="1751">
        <f>③海外研修実施申請書!D24</f>
        <v>0</v>
      </c>
      <c r="E25" s="1751"/>
      <c r="F25" s="1751"/>
      <c r="G25" s="1751"/>
      <c r="H25" s="1752"/>
    </row>
    <row r="26" spans="1:8" ht="17.25" customHeight="1">
      <c r="A26" s="1056"/>
      <c r="B26" s="1057"/>
      <c r="C26" s="1262"/>
      <c r="D26" s="1334"/>
      <c r="E26" s="1334"/>
      <c r="F26" s="1334"/>
      <c r="G26" s="1334"/>
      <c r="H26" s="1335"/>
    </row>
    <row r="27" spans="1:8" ht="17.25" customHeight="1">
      <c r="A27" s="1056"/>
      <c r="B27" s="1057"/>
      <c r="C27" s="21" t="s">
        <v>265</v>
      </c>
      <c r="D27" s="1741" t="str">
        <f>①海外研修実施希望申込書!G23</f>
        <v>03-1111-2222</v>
      </c>
      <c r="E27" s="1742"/>
      <c r="F27" s="1742"/>
      <c r="G27" s="1742"/>
      <c r="H27" s="1743"/>
    </row>
    <row r="28" spans="1:8" ht="17.25" customHeight="1">
      <c r="A28" s="1056"/>
      <c r="B28" s="1057"/>
      <c r="C28" s="21" t="s">
        <v>266</v>
      </c>
      <c r="D28" s="1741" t="str">
        <f>①海外研修実施希望申込書!J23</f>
        <v>03-3333-4444</v>
      </c>
      <c r="E28" s="1742"/>
      <c r="F28" s="1742"/>
      <c r="G28" s="1742"/>
      <c r="H28" s="1743"/>
    </row>
    <row r="29" spans="1:8" ht="17.25" customHeight="1">
      <c r="A29" s="1033"/>
      <c r="B29" s="1041"/>
      <c r="C29" s="75" t="s">
        <v>267</v>
      </c>
      <c r="D29" s="1154" t="str">
        <f>①海外研修実施希望申込書!G24</f>
        <v>yamada@aots.co.jp</v>
      </c>
      <c r="E29" s="1154"/>
      <c r="F29" s="1154"/>
      <c r="G29" s="1154"/>
      <c r="H29" s="1744"/>
    </row>
    <row r="31" spans="1:8" ht="17.25" customHeight="1">
      <c r="A31" s="1080" t="s">
        <v>652</v>
      </c>
      <c r="B31" s="1395"/>
      <c r="C31" s="1081"/>
      <c r="D31" s="344" t="s">
        <v>819</v>
      </c>
      <c r="E31" s="565"/>
      <c r="F31" s="345"/>
      <c r="G31" s="1763">
        <f>IF(E31=L1,⑲海外研修実施費実績額並びに精算払請求金額の算出内訳!M39,'⑲-b（日本円以外の精算)'!M39)</f>
        <v>0</v>
      </c>
      <c r="H31" s="1764"/>
    </row>
    <row r="33" spans="1:8" ht="17.25" customHeight="1">
      <c r="A33" s="1080" t="s">
        <v>653</v>
      </c>
      <c r="B33" s="1395"/>
      <c r="C33" s="1081"/>
      <c r="D33" s="1582" t="str">
        <f>①海外研修実施希望申込書!C33</f>
        <v>現場リーダーのための生産管理研修</v>
      </c>
      <c r="E33" s="1583"/>
      <c r="F33" s="1583"/>
      <c r="G33" s="1583"/>
      <c r="H33" s="1584"/>
    </row>
    <row r="34" spans="1:8" ht="17.25" customHeight="1">
      <c r="A34" s="1080" t="s">
        <v>654</v>
      </c>
      <c r="B34" s="1395"/>
      <c r="C34" s="1081"/>
      <c r="D34" s="1582" t="str">
        <f>①海外研修実施希望申込書!E27</f>
        <v>インドネシア・ジャカルタ</v>
      </c>
      <c r="E34" s="1583"/>
      <c r="F34" s="1583"/>
      <c r="G34" s="1583"/>
      <c r="H34" s="1584"/>
    </row>
    <row r="35" spans="1:8" ht="17.25" customHeight="1">
      <c r="A35" s="1080" t="s">
        <v>655</v>
      </c>
      <c r="B35" s="1395"/>
      <c r="C35" s="1081"/>
      <c r="D35" s="1765">
        <f>IF(①海外研修実施希望申込書!D7=①海外研修実施希望申込書!P1,⑤海外研修実施計画の概要!B13,#REF!)</f>
        <v>46204</v>
      </c>
      <c r="E35" s="1766"/>
      <c r="F35" s="54" t="s">
        <v>824</v>
      </c>
      <c r="G35" s="533">
        <f>IF(①海外研修実施希望申込書!D7=①海外研修実施希望申込書!P1,⑤海外研修実施計画の概要!G13,#REF!)</f>
        <v>46208</v>
      </c>
      <c r="H35" s="566">
        <f>'⑳海外研修実施結果（報告書）'!M13</f>
        <v>5</v>
      </c>
    </row>
    <row r="36" spans="1:8" ht="17.25" customHeight="1">
      <c r="A36" s="1080" t="s">
        <v>1470</v>
      </c>
      <c r="B36" s="1395"/>
      <c r="C36" s="1081"/>
      <c r="D36" s="1589"/>
      <c r="E36" s="1590"/>
      <c r="F36" s="1590"/>
      <c r="G36" s="1590"/>
      <c r="H36" s="1591"/>
    </row>
    <row r="41" spans="1:8" ht="17.25" customHeight="1">
      <c r="A41" s="1080" t="s">
        <v>825</v>
      </c>
      <c r="B41" s="1395"/>
      <c r="C41" s="1081"/>
      <c r="D41" s="1739" t="str">
        <f>IF(①海外研修実施希望申込書!D7=①海外研修実施希望申込書!P1,⑤海外研修実施計画の概要!E65,#REF!)</f>
        <v>Kaigai Kenshu Inc.</v>
      </c>
      <c r="E41" s="1276"/>
      <c r="F41" s="1276"/>
      <c r="G41" s="1276"/>
      <c r="H41" s="1740"/>
    </row>
    <row r="42" spans="1:8" ht="17.25" customHeight="1">
      <c r="A42" s="1080" t="s">
        <v>868</v>
      </c>
      <c r="B42" s="1395"/>
      <c r="C42" s="1081"/>
      <c r="D42" s="1739">
        <f>①海外研修実施希望申込書!K8</f>
        <v>0</v>
      </c>
      <c r="E42" s="1276"/>
      <c r="F42" s="1276"/>
      <c r="G42" s="1276"/>
      <c r="H42" s="1740"/>
    </row>
    <row r="43" spans="1:8" ht="17.25" customHeight="1">
      <c r="A43" s="1080" t="s">
        <v>873</v>
      </c>
      <c r="B43" s="1395"/>
      <c r="C43" s="1081"/>
      <c r="D43" s="1745">
        <f>IF(D44=B59,D59,IF(D42=C60,D60,IF(D42=C61,D61,D62)))</f>
        <v>0.66666666666666663</v>
      </c>
      <c r="E43" s="1746"/>
      <c r="F43" s="1746"/>
      <c r="G43" s="1746"/>
      <c r="H43" s="1747"/>
    </row>
    <row r="44" spans="1:8" ht="17.25" customHeight="1">
      <c r="A44" s="1080" t="s">
        <v>826</v>
      </c>
      <c r="B44" s="1395"/>
      <c r="C44" s="1081"/>
      <c r="D44" s="1739" t="str">
        <f>①海外研修実施希望申込書!D7</f>
        <v>技術・人材協力を通じた新興国との共創推進事業（研修・専門家派遣・寄附講座開設事業）</v>
      </c>
      <c r="E44" s="1276"/>
      <c r="F44" s="1276"/>
      <c r="G44" s="1276"/>
      <c r="H44" s="1740"/>
    </row>
    <row r="45" spans="1:8" ht="17.25" customHeight="1">
      <c r="A45" s="1080" t="s">
        <v>859</v>
      </c>
      <c r="B45" s="1395"/>
      <c r="C45" s="1081"/>
      <c r="D45" s="1739">
        <f>①海外研修実施希望申込書!D8</f>
        <v>0</v>
      </c>
      <c r="E45" s="1276"/>
      <c r="F45" s="1276"/>
      <c r="G45" s="1276"/>
      <c r="H45" s="1740"/>
    </row>
    <row r="46" spans="1:8" ht="17.25" customHeight="1">
      <c r="A46" s="1080" t="s">
        <v>827</v>
      </c>
      <c r="B46" s="1395"/>
      <c r="C46" s="1081"/>
      <c r="D46" s="1739">
        <f>①海外研修実施希望申込書!J7</f>
        <v>0</v>
      </c>
      <c r="E46" s="1276"/>
      <c r="F46" s="1276"/>
      <c r="G46" s="1276"/>
      <c r="H46" s="1740"/>
    </row>
    <row r="47" spans="1:8" ht="17.25" customHeight="1">
      <c r="A47" s="1080" t="s">
        <v>881</v>
      </c>
      <c r="B47" s="1395"/>
      <c r="C47" s="1081"/>
      <c r="D47" s="3">
        <f>①海外研修実施希望申込書!K7</f>
        <v>0</v>
      </c>
    </row>
    <row r="48" spans="1:8" ht="17.25" customHeight="1">
      <c r="A48" s="1080" t="s">
        <v>862</v>
      </c>
      <c r="B48" s="1395"/>
      <c r="C48" s="1081"/>
      <c r="D48" s="1739">
        <f>'⑳海外研修実施結果（報告書）'!F15</f>
        <v>0</v>
      </c>
      <c r="E48" s="1276"/>
      <c r="F48" s="1276"/>
      <c r="G48" s="1276"/>
      <c r="H48" s="1740"/>
    </row>
    <row r="50" spans="1:8" ht="17.25" customHeight="1">
      <c r="A50" s="1080" t="s">
        <v>1146</v>
      </c>
      <c r="B50" s="1395"/>
      <c r="C50" s="1081"/>
      <c r="D50" s="1739">
        <f>【非表示】審査会用!F21</f>
        <v>15</v>
      </c>
      <c r="E50" s="1276"/>
      <c r="F50" s="1276"/>
      <c r="G50" s="1276"/>
      <c r="H50" s="1740"/>
    </row>
    <row r="51" spans="1:8" ht="17.25" customHeight="1">
      <c r="A51" s="1080" t="s">
        <v>1147</v>
      </c>
      <c r="B51" s="1395"/>
      <c r="C51" s="1081"/>
      <c r="D51" s="1739" t="str">
        <f>IF(①海外研修実施希望申込書!D7=①海外研修実施希望申込書!P1,⑤海外研修実施計画の概要!B17,#REF!)</f>
        <v>納期遅れ、品質不良などの製造工程における課題の原因の一つに、各職場における計画的な生産に対する意識の低さが挙げられている。そこで、現場リーダーに対して生産管理の必要性を理解してさせ、生産計画作成における基本的な考え方を習得させる。</v>
      </c>
      <c r="E51" s="1276"/>
      <c r="F51" s="1276"/>
      <c r="G51" s="1276"/>
      <c r="H51" s="1740"/>
    </row>
    <row r="52" spans="1:8" ht="17.25" customHeight="1">
      <c r="A52" s="1080" t="s">
        <v>1148</v>
      </c>
      <c r="B52" s="1395"/>
      <c r="C52" s="1081"/>
      <c r="D52" s="1739">
        <f>IF(①海外研修実施希望申込書!D7=①海外研修実施希望申込書!P1,⑤海外研修実施計画の概要!B38,#REF!)</f>
        <v>0</v>
      </c>
      <c r="E52" s="1276"/>
      <c r="F52" s="1276"/>
      <c r="G52" s="1276"/>
      <c r="H52" s="1740"/>
    </row>
    <row r="57" spans="1:8" ht="17.25" customHeight="1">
      <c r="B57" s="198" t="s">
        <v>869</v>
      </c>
      <c r="C57" s="198"/>
      <c r="D57" s="198"/>
    </row>
    <row r="58" spans="1:8" ht="17.25" customHeight="1">
      <c r="B58" s="348" t="s">
        <v>870</v>
      </c>
      <c r="C58" s="348" t="s">
        <v>871</v>
      </c>
      <c r="D58" s="348" t="s">
        <v>872</v>
      </c>
    </row>
    <row r="59" spans="1:8" ht="17.25" customHeight="1">
      <c r="B59" s="349" t="s">
        <v>1502</v>
      </c>
      <c r="C59" s="30" t="s">
        <v>1494</v>
      </c>
      <c r="D59" s="350">
        <v>0.66666666666666663</v>
      </c>
    </row>
    <row r="60" spans="1:8" ht="17.25" customHeight="1">
      <c r="B60" s="351"/>
      <c r="C60" s="30" t="s">
        <v>865</v>
      </c>
      <c r="D60" s="350">
        <v>0.66666666666666663</v>
      </c>
    </row>
    <row r="61" spans="1:8" ht="17.25" customHeight="1">
      <c r="B61" s="33" t="s">
        <v>811</v>
      </c>
      <c r="C61" s="30" t="s">
        <v>1494</v>
      </c>
      <c r="D61" s="350">
        <v>0.5</v>
      </c>
    </row>
    <row r="62" spans="1:8" ht="17.25" customHeight="1">
      <c r="B62" s="351"/>
      <c r="C62" s="30" t="s">
        <v>865</v>
      </c>
      <c r="D62" s="350">
        <v>0.33333333333333331</v>
      </c>
    </row>
    <row r="63" spans="1:8" ht="17.25" customHeight="1">
      <c r="B63" s="351"/>
      <c r="C63" s="30" t="s">
        <v>866</v>
      </c>
      <c r="D63" s="350">
        <v>0.75</v>
      </c>
    </row>
    <row r="64" spans="1:8" ht="17.25" customHeight="1">
      <c r="B64" s="352"/>
      <c r="C64" s="30" t="s">
        <v>867</v>
      </c>
      <c r="D64" s="350">
        <v>0.75</v>
      </c>
    </row>
  </sheetData>
  <mergeCells count="54">
    <mergeCell ref="A47:C47"/>
    <mergeCell ref="A48:C48"/>
    <mergeCell ref="D48:H48"/>
    <mergeCell ref="D18:H19"/>
    <mergeCell ref="D23:G23"/>
    <mergeCell ref="A36:C36"/>
    <mergeCell ref="D36:H36"/>
    <mergeCell ref="A31:C31"/>
    <mergeCell ref="A33:C33"/>
    <mergeCell ref="A34:C34"/>
    <mergeCell ref="A35:C35"/>
    <mergeCell ref="D33:H33"/>
    <mergeCell ref="D34:H34"/>
    <mergeCell ref="G31:H31"/>
    <mergeCell ref="D35:E35"/>
    <mergeCell ref="A41:C41"/>
    <mergeCell ref="D44:H44"/>
    <mergeCell ref="D41:H41"/>
    <mergeCell ref="A1:H1"/>
    <mergeCell ref="A6:H6"/>
    <mergeCell ref="A7:H7"/>
    <mergeCell ref="A9:H11"/>
    <mergeCell ref="A13:H13"/>
    <mergeCell ref="A15:C16"/>
    <mergeCell ref="C25:C26"/>
    <mergeCell ref="A17:C19"/>
    <mergeCell ref="D24:H24"/>
    <mergeCell ref="D25:H26"/>
    <mergeCell ref="D21:G21"/>
    <mergeCell ref="D17:H17"/>
    <mergeCell ref="D20:H20"/>
    <mergeCell ref="D22:H22"/>
    <mergeCell ref="E15:G15"/>
    <mergeCell ref="E16:G16"/>
    <mergeCell ref="A46:C46"/>
    <mergeCell ref="D46:H46"/>
    <mergeCell ref="A45:C45"/>
    <mergeCell ref="D45:H45"/>
    <mergeCell ref="A20:B21"/>
    <mergeCell ref="A22:B29"/>
    <mergeCell ref="D27:H27"/>
    <mergeCell ref="D29:H29"/>
    <mergeCell ref="D28:H28"/>
    <mergeCell ref="A42:C42"/>
    <mergeCell ref="D42:H42"/>
    <mergeCell ref="A43:C43"/>
    <mergeCell ref="D43:H43"/>
    <mergeCell ref="A44:C44"/>
    <mergeCell ref="A50:C50"/>
    <mergeCell ref="D50:H50"/>
    <mergeCell ref="D51:H51"/>
    <mergeCell ref="D52:H52"/>
    <mergeCell ref="A51:C51"/>
    <mergeCell ref="A52:C52"/>
  </mergeCells>
  <phoneticPr fontId="1"/>
  <dataValidations count="1">
    <dataValidation type="list" allowBlank="1" showInputMessage="1" showErrorMessage="1" sqref="E31" xr:uid="{0406D196-6DA5-43FF-8C8F-26B7509C8978}">
      <formula1>$L$1:$L$3</formula1>
    </dataValidation>
  </dataValidations>
  <printOptions horizontalCentered="1"/>
  <pageMargins left="0.51181102362204722" right="0.51181102362204722" top="0.74803149606299213" bottom="0.55118110236220474" header="0.31496062992125984" footer="0.31496062992125984"/>
  <pageSetup paperSize="9" orientation="portrait" blackAndWhite="1" r:id="rId1"/>
  <drawing r:id="rId2"/>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DA6C3-C6FB-4F05-B8FF-2B0B66455AAF}">
  <sheetPr codeName="Sheet32">
    <tabColor theme="9" tint="0.59999389629810485"/>
    <pageSetUpPr fitToPage="1"/>
  </sheetPr>
  <dimension ref="A1:AF32"/>
  <sheetViews>
    <sheetView view="pageBreakPreview" zoomScaleNormal="85" zoomScaleSheetLayoutView="100" workbookViewId="0">
      <pane xSplit="2" ySplit="1" topLeftCell="C2" activePane="bottomRight" state="frozen"/>
      <selection activeCell="P17" sqref="P17"/>
      <selection pane="topRight" activeCell="P17" sqref="P17"/>
      <selection pane="bottomLeft" activeCell="P17" sqref="P17"/>
      <selection pane="bottomRight"/>
    </sheetView>
  </sheetViews>
  <sheetFormatPr defaultColWidth="9" defaultRowHeight="12"/>
  <cols>
    <col min="1" max="1" width="3.6328125" style="198" customWidth="1"/>
    <col min="2" max="2" width="15.6328125" style="200" customWidth="1"/>
    <col min="3" max="3" width="30.6328125" style="199" customWidth="1"/>
    <col min="4" max="4" width="10.6328125" style="201" customWidth="1"/>
    <col min="5" max="7" width="10.6328125" style="202" customWidth="1"/>
    <col min="8" max="8" width="9" style="198"/>
    <col min="9" max="9" width="10.6328125" style="200" customWidth="1"/>
    <col min="10" max="10" width="10.6328125" style="198" customWidth="1"/>
    <col min="11" max="11" width="10.6328125" style="206" customWidth="1"/>
    <col min="12" max="12" width="20.6328125" style="198" customWidth="1"/>
    <col min="13" max="32" width="9" style="567"/>
    <col min="33" max="16384" width="9" style="198"/>
  </cols>
  <sheetData>
    <row r="1" spans="1:12" ht="38.25" customHeight="1">
      <c r="A1" s="568" t="s">
        <v>482</v>
      </c>
      <c r="B1" s="568" t="s">
        <v>217</v>
      </c>
      <c r="C1" s="569" t="s">
        <v>483</v>
      </c>
      <c r="D1" s="570" t="s">
        <v>1083</v>
      </c>
      <c r="E1" s="571" t="s">
        <v>1084</v>
      </c>
      <c r="F1" s="571" t="s">
        <v>1085</v>
      </c>
      <c r="G1" s="571" t="s">
        <v>1082</v>
      </c>
      <c r="H1" s="568" t="s">
        <v>489</v>
      </c>
      <c r="I1" s="582" t="s">
        <v>490</v>
      </c>
      <c r="J1" s="581" t="s">
        <v>486</v>
      </c>
      <c r="K1" s="581" t="s">
        <v>484</v>
      </c>
      <c r="L1" s="581" t="s">
        <v>485</v>
      </c>
    </row>
    <row r="2" spans="1:12">
      <c r="A2" s="576"/>
      <c r="B2" s="572"/>
      <c r="C2" s="573"/>
      <c r="D2" s="574"/>
      <c r="E2" s="575"/>
      <c r="F2" s="575"/>
      <c r="G2" s="575"/>
      <c r="H2" s="576"/>
      <c r="I2" s="572"/>
      <c r="J2" s="576"/>
      <c r="K2" s="577"/>
      <c r="L2" s="576"/>
    </row>
    <row r="3" spans="1:12">
      <c r="A3" s="576"/>
      <c r="B3" s="572"/>
      <c r="C3" s="573"/>
      <c r="D3" s="574"/>
      <c r="E3" s="575"/>
      <c r="F3" s="575"/>
      <c r="G3" s="575"/>
      <c r="H3" s="576"/>
      <c r="I3" s="572"/>
      <c r="J3" s="576"/>
      <c r="K3" s="577"/>
      <c r="L3" s="576"/>
    </row>
    <row r="4" spans="1:12">
      <c r="A4" s="576"/>
      <c r="B4" s="572"/>
      <c r="C4" s="573"/>
      <c r="D4" s="574"/>
      <c r="E4" s="575"/>
      <c r="F4" s="575"/>
      <c r="G4" s="575"/>
      <c r="H4" s="576"/>
      <c r="I4" s="572"/>
      <c r="J4" s="576"/>
      <c r="K4" s="577"/>
      <c r="L4" s="576"/>
    </row>
    <row r="5" spans="1:12">
      <c r="A5" s="576"/>
      <c r="B5" s="572"/>
      <c r="C5" s="573"/>
      <c r="D5" s="574"/>
      <c r="E5" s="575"/>
      <c r="F5" s="575"/>
      <c r="G5" s="575"/>
      <c r="H5" s="576"/>
      <c r="I5" s="572"/>
      <c r="J5" s="576"/>
      <c r="K5" s="577"/>
      <c r="L5" s="576"/>
    </row>
    <row r="6" spans="1:12">
      <c r="A6" s="576"/>
      <c r="B6" s="572"/>
      <c r="C6" s="573"/>
      <c r="D6" s="574"/>
      <c r="E6" s="575"/>
      <c r="F6" s="575"/>
      <c r="G6" s="575"/>
      <c r="H6" s="576"/>
      <c r="I6" s="572"/>
      <c r="J6" s="576"/>
      <c r="K6" s="577"/>
      <c r="L6" s="576"/>
    </row>
    <row r="7" spans="1:12">
      <c r="A7" s="576"/>
      <c r="B7" s="572"/>
      <c r="C7" s="573"/>
      <c r="D7" s="574"/>
      <c r="E7" s="575"/>
      <c r="F7" s="575"/>
      <c r="G7" s="575"/>
      <c r="H7" s="576"/>
      <c r="I7" s="572"/>
      <c r="J7" s="576"/>
      <c r="K7" s="577"/>
      <c r="L7" s="576"/>
    </row>
    <row r="8" spans="1:12">
      <c r="A8" s="576"/>
      <c r="B8" s="572"/>
      <c r="C8" s="573"/>
      <c r="D8" s="574"/>
      <c r="E8" s="575"/>
      <c r="F8" s="575"/>
      <c r="G8" s="575"/>
      <c r="H8" s="576"/>
      <c r="I8" s="572"/>
      <c r="J8" s="576"/>
      <c r="K8" s="577"/>
      <c r="L8" s="576"/>
    </row>
    <row r="9" spans="1:12">
      <c r="A9" s="576"/>
      <c r="B9" s="572"/>
      <c r="C9" s="573"/>
      <c r="D9" s="574"/>
      <c r="E9" s="575"/>
      <c r="F9" s="575"/>
      <c r="G9" s="575"/>
      <c r="H9" s="576"/>
      <c r="I9" s="572"/>
      <c r="J9" s="576"/>
      <c r="K9" s="577"/>
      <c r="L9" s="576"/>
    </row>
    <row r="10" spans="1:12">
      <c r="A10" s="576"/>
      <c r="B10" s="572"/>
      <c r="C10" s="573"/>
      <c r="D10" s="574"/>
      <c r="E10" s="575"/>
      <c r="F10" s="575"/>
      <c r="G10" s="575"/>
      <c r="H10" s="576"/>
      <c r="I10" s="572"/>
      <c r="J10" s="576"/>
      <c r="K10" s="577"/>
      <c r="L10" s="576"/>
    </row>
    <row r="11" spans="1:12">
      <c r="A11" s="576"/>
      <c r="B11" s="572"/>
      <c r="C11" s="573"/>
      <c r="D11" s="574"/>
      <c r="E11" s="575"/>
      <c r="F11" s="575"/>
      <c r="G11" s="575"/>
      <c r="H11" s="576"/>
      <c r="I11" s="572"/>
      <c r="J11" s="576"/>
      <c r="K11" s="577"/>
      <c r="L11" s="576"/>
    </row>
    <row r="12" spans="1:12">
      <c r="A12" s="576"/>
      <c r="B12" s="572"/>
      <c r="C12" s="573"/>
      <c r="D12" s="574"/>
      <c r="E12" s="575"/>
      <c r="F12" s="575"/>
      <c r="G12" s="575"/>
      <c r="H12" s="576"/>
      <c r="I12" s="572"/>
      <c r="J12" s="576"/>
      <c r="K12" s="577"/>
      <c r="L12" s="576"/>
    </row>
    <row r="13" spans="1:12">
      <c r="A13" s="576"/>
      <c r="B13" s="572"/>
      <c r="C13" s="573"/>
      <c r="D13" s="574"/>
      <c r="E13" s="575"/>
      <c r="F13" s="575"/>
      <c r="G13" s="575"/>
      <c r="H13" s="576"/>
      <c r="I13" s="572"/>
      <c r="J13" s="576"/>
      <c r="K13" s="577"/>
      <c r="L13" s="576"/>
    </row>
    <row r="14" spans="1:12">
      <c r="A14" s="576"/>
      <c r="B14" s="572"/>
      <c r="C14" s="573"/>
      <c r="D14" s="574"/>
      <c r="E14" s="575"/>
      <c r="F14" s="575"/>
      <c r="G14" s="575"/>
      <c r="H14" s="576"/>
      <c r="I14" s="572"/>
      <c r="J14" s="576"/>
      <c r="K14" s="577"/>
      <c r="L14" s="576"/>
    </row>
    <row r="15" spans="1:12">
      <c r="A15" s="576"/>
      <c r="B15" s="572"/>
      <c r="C15" s="573"/>
      <c r="D15" s="574"/>
      <c r="E15" s="575"/>
      <c r="F15" s="575"/>
      <c r="G15" s="575"/>
      <c r="H15" s="576"/>
      <c r="I15" s="572"/>
      <c r="J15" s="576"/>
      <c r="K15" s="577"/>
      <c r="L15" s="576"/>
    </row>
    <row r="16" spans="1:12">
      <c r="A16" s="576"/>
      <c r="B16" s="572"/>
      <c r="C16" s="573"/>
      <c r="D16" s="574"/>
      <c r="E16" s="575"/>
      <c r="F16" s="575"/>
      <c r="G16" s="575"/>
      <c r="H16" s="576"/>
      <c r="I16" s="572"/>
      <c r="J16" s="576"/>
      <c r="K16" s="577"/>
      <c r="L16" s="576"/>
    </row>
    <row r="17" spans="1:12">
      <c r="A17" s="576"/>
      <c r="B17" s="572"/>
      <c r="C17" s="573"/>
      <c r="D17" s="574"/>
      <c r="E17" s="575"/>
      <c r="F17" s="575"/>
      <c r="G17" s="575"/>
      <c r="H17" s="576"/>
      <c r="I17" s="572"/>
      <c r="J17" s="576"/>
      <c r="K17" s="577"/>
      <c r="L17" s="576"/>
    </row>
    <row r="18" spans="1:12">
      <c r="A18" s="576"/>
      <c r="B18" s="572"/>
      <c r="C18" s="573"/>
      <c r="D18" s="574"/>
      <c r="E18" s="575"/>
      <c r="F18" s="575"/>
      <c r="G18" s="575"/>
      <c r="H18" s="576"/>
      <c r="I18" s="572"/>
      <c r="J18" s="576"/>
      <c r="K18" s="577"/>
      <c r="L18" s="576"/>
    </row>
    <row r="19" spans="1:12">
      <c r="A19" s="576"/>
      <c r="B19" s="572"/>
      <c r="C19" s="573"/>
      <c r="D19" s="574"/>
      <c r="E19" s="575"/>
      <c r="F19" s="575"/>
      <c r="G19" s="575"/>
      <c r="H19" s="576"/>
      <c r="I19" s="572"/>
      <c r="J19" s="576"/>
      <c r="K19" s="577"/>
      <c r="L19" s="576"/>
    </row>
    <row r="20" spans="1:12">
      <c r="A20" s="576"/>
      <c r="B20" s="572"/>
      <c r="C20" s="573"/>
      <c r="D20" s="574"/>
      <c r="E20" s="575"/>
      <c r="F20" s="575"/>
      <c r="G20" s="575"/>
      <c r="H20" s="576"/>
      <c r="I20" s="572"/>
      <c r="J20" s="576"/>
      <c r="K20" s="577"/>
      <c r="L20" s="576"/>
    </row>
    <row r="21" spans="1:12">
      <c r="A21" s="576"/>
      <c r="B21" s="572"/>
      <c r="C21" s="573"/>
      <c r="D21" s="574"/>
      <c r="E21" s="575"/>
      <c r="F21" s="575"/>
      <c r="G21" s="575"/>
      <c r="H21" s="576"/>
      <c r="I21" s="572"/>
      <c r="J21" s="576"/>
      <c r="K21" s="577"/>
      <c r="L21" s="576"/>
    </row>
    <row r="22" spans="1:12">
      <c r="A22" s="576"/>
      <c r="B22" s="572"/>
      <c r="C22" s="573"/>
      <c r="D22" s="574"/>
      <c r="E22" s="575"/>
      <c r="F22" s="575"/>
      <c r="G22" s="575"/>
      <c r="H22" s="576"/>
      <c r="I22" s="572"/>
      <c r="J22" s="576"/>
      <c r="K22" s="577"/>
      <c r="L22" s="576"/>
    </row>
    <row r="23" spans="1:12">
      <c r="A23" s="576"/>
      <c r="B23" s="572"/>
      <c r="C23" s="573"/>
      <c r="D23" s="574"/>
      <c r="E23" s="575"/>
      <c r="F23" s="575"/>
      <c r="G23" s="575"/>
      <c r="H23" s="576"/>
      <c r="I23" s="572"/>
      <c r="J23" s="576"/>
      <c r="K23" s="577"/>
      <c r="L23" s="576"/>
    </row>
    <row r="24" spans="1:12">
      <c r="A24" s="576"/>
      <c r="B24" s="572"/>
      <c r="C24" s="573"/>
      <c r="D24" s="574"/>
      <c r="E24" s="575"/>
      <c r="F24" s="575"/>
      <c r="G24" s="575"/>
      <c r="H24" s="576"/>
      <c r="I24" s="572"/>
      <c r="J24" s="576"/>
      <c r="K24" s="577"/>
      <c r="L24" s="576"/>
    </row>
    <row r="25" spans="1:12">
      <c r="A25" s="576"/>
      <c r="B25" s="572"/>
      <c r="C25" s="573"/>
      <c r="D25" s="574"/>
      <c r="E25" s="575"/>
      <c r="F25" s="575"/>
      <c r="G25" s="575"/>
      <c r="H25" s="576"/>
      <c r="I25" s="572"/>
      <c r="J25" s="576"/>
      <c r="K25" s="577"/>
      <c r="L25" s="576"/>
    </row>
    <row r="26" spans="1:12">
      <c r="A26" s="576"/>
      <c r="B26" s="572"/>
      <c r="C26" s="573"/>
      <c r="D26" s="574"/>
      <c r="E26" s="575"/>
      <c r="F26" s="575"/>
      <c r="G26" s="575"/>
      <c r="H26" s="576"/>
      <c r="I26" s="572"/>
      <c r="J26" s="576"/>
      <c r="K26" s="577"/>
      <c r="L26" s="576"/>
    </row>
    <row r="27" spans="1:12">
      <c r="A27" s="576"/>
      <c r="B27" s="572"/>
      <c r="C27" s="573"/>
      <c r="D27" s="574"/>
      <c r="E27" s="575"/>
      <c r="F27" s="575"/>
      <c r="G27" s="575"/>
      <c r="H27" s="576"/>
      <c r="I27" s="572"/>
      <c r="J27" s="576"/>
      <c r="K27" s="577"/>
      <c r="L27" s="576"/>
    </row>
    <row r="28" spans="1:12">
      <c r="A28" s="576"/>
      <c r="B28" s="572"/>
      <c r="C28" s="573"/>
      <c r="D28" s="574"/>
      <c r="E28" s="575"/>
      <c r="F28" s="575"/>
      <c r="G28" s="575"/>
      <c r="H28" s="576"/>
      <c r="I28" s="572"/>
      <c r="J28" s="576"/>
      <c r="K28" s="577"/>
      <c r="L28" s="576"/>
    </row>
    <row r="29" spans="1:12">
      <c r="A29" s="576"/>
      <c r="B29" s="572"/>
      <c r="C29" s="573"/>
      <c r="D29" s="574"/>
      <c r="E29" s="575"/>
      <c r="F29" s="575"/>
      <c r="G29" s="575"/>
      <c r="H29" s="576"/>
      <c r="I29" s="572"/>
      <c r="J29" s="576"/>
      <c r="K29" s="577"/>
      <c r="L29" s="576"/>
    </row>
    <row r="30" spans="1:12">
      <c r="A30" s="576"/>
      <c r="B30" s="572"/>
      <c r="C30" s="573"/>
      <c r="D30" s="574"/>
      <c r="E30" s="575"/>
      <c r="F30" s="575"/>
      <c r="G30" s="575"/>
      <c r="H30" s="576"/>
      <c r="I30" s="572"/>
      <c r="J30" s="576"/>
      <c r="K30" s="577"/>
      <c r="L30" s="576"/>
    </row>
    <row r="31" spans="1:12">
      <c r="A31" s="576"/>
      <c r="B31" s="572"/>
      <c r="C31" s="573"/>
      <c r="D31" s="574"/>
      <c r="E31" s="575"/>
      <c r="F31" s="575"/>
      <c r="G31" s="575"/>
      <c r="H31" s="576"/>
      <c r="I31" s="572"/>
      <c r="J31" s="576"/>
      <c r="K31" s="577"/>
      <c r="L31" s="576"/>
    </row>
    <row r="32" spans="1:12">
      <c r="A32" s="576"/>
      <c r="B32" s="572"/>
      <c r="C32" s="573"/>
      <c r="D32" s="574"/>
      <c r="E32" s="575"/>
      <c r="F32" s="575"/>
      <c r="G32" s="575"/>
      <c r="H32" s="576"/>
      <c r="I32" s="572"/>
      <c r="J32" s="576"/>
      <c r="K32" s="577"/>
      <c r="L32" s="576"/>
    </row>
  </sheetData>
  <phoneticPr fontId="1"/>
  <pageMargins left="0.70866141732283472" right="0.70866141732283472" top="0.74803149606299213" bottom="0.74803149606299213" header="0.31496062992125984" footer="0.31496062992125984"/>
  <pageSetup paperSize="9" scale="87"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A69D45D2-6950-4C64-B638-46E9FA8A5C00}">
          <x14:formula1>
            <xm:f>非表示!$J$2:$J$3</xm:f>
          </x14:formula1>
          <xm:sqref>I2:I32</xm:sqref>
        </x14:dataValidation>
        <x14:dataValidation type="list" allowBlank="1" showInputMessage="1" showErrorMessage="1" xr:uid="{17D24885-8612-4032-B07A-36C268DD24EF}">
          <x14:formula1>
            <xm:f>非表示!$K$2:$K$3</xm:f>
          </x14:formula1>
          <xm:sqref>K2:K32</xm:sqref>
        </x14:dataValidation>
        <x14:dataValidation type="list" allowBlank="1" showInputMessage="1" showErrorMessage="1" xr:uid="{CDEFC011-26EF-4CBC-945D-174C4E2B39F2}">
          <x14:formula1>
            <xm:f>非表示!$B$3:$B$84</xm:f>
          </x14:formula1>
          <xm:sqref>B2:B32</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3635-10E7-4B58-B2CF-26F2582E0304}">
  <sheetPr codeName="Sheet33">
    <tabColor theme="0" tint="-0.499984740745262"/>
  </sheetPr>
  <dimension ref="A1:L32"/>
  <sheetViews>
    <sheetView zoomScaleNormal="100" workbookViewId="0">
      <pane xSplit="2" ySplit="1" topLeftCell="C2" activePane="bottomRight" state="frozen"/>
      <selection activeCell="A2" sqref="A2:T2"/>
      <selection pane="topRight" activeCell="A2" sqref="A2:T2"/>
      <selection pane="bottomLeft" activeCell="A2" sqref="A2:T2"/>
      <selection pane="bottomRight" sqref="A1:XFD1048576"/>
    </sheetView>
  </sheetViews>
  <sheetFormatPr defaultColWidth="9" defaultRowHeight="12"/>
  <cols>
    <col min="1" max="1" width="3.6328125" style="198" customWidth="1"/>
    <col min="2" max="2" width="15.6328125" style="200" customWidth="1"/>
    <col min="3" max="3" width="30.6328125" style="199" customWidth="1"/>
    <col min="4" max="4" width="10.6328125" style="201" customWidth="1"/>
    <col min="5" max="7" width="10.6328125" style="202" customWidth="1"/>
    <col min="8" max="8" width="9" style="198"/>
    <col min="9" max="9" width="10.6328125" style="200" customWidth="1"/>
    <col min="10" max="11" width="10.6328125" style="198" customWidth="1"/>
    <col min="12" max="12" width="20.6328125" style="198" customWidth="1"/>
    <col min="13" max="16384" width="9" style="198"/>
  </cols>
  <sheetData>
    <row r="1" spans="1:12" ht="36.75" customHeight="1">
      <c r="A1" s="568" t="s">
        <v>482</v>
      </c>
      <c r="B1" s="568" t="s">
        <v>217</v>
      </c>
      <c r="C1" s="569" t="s">
        <v>483</v>
      </c>
      <c r="D1" s="570" t="s">
        <v>1083</v>
      </c>
      <c r="E1" s="571" t="s">
        <v>1084</v>
      </c>
      <c r="F1" s="571" t="s">
        <v>1085</v>
      </c>
      <c r="G1" s="571" t="s">
        <v>1082</v>
      </c>
      <c r="H1" s="568" t="s">
        <v>489</v>
      </c>
      <c r="I1" s="580" t="s">
        <v>490</v>
      </c>
      <c r="J1" s="581" t="s">
        <v>486</v>
      </c>
      <c r="K1" s="581" t="s">
        <v>484</v>
      </c>
      <c r="L1" s="581" t="s">
        <v>485</v>
      </c>
    </row>
    <row r="2" spans="1:12">
      <c r="A2" s="576">
        <v>1</v>
      </c>
      <c r="B2" s="572" t="s">
        <v>514</v>
      </c>
      <c r="C2" s="578" t="s">
        <v>529</v>
      </c>
      <c r="D2" s="574">
        <v>436800</v>
      </c>
      <c r="E2" s="575"/>
      <c r="F2" s="575"/>
      <c r="G2" s="575"/>
      <c r="H2" s="576" t="s">
        <v>562</v>
      </c>
      <c r="I2" s="572" t="s">
        <v>492</v>
      </c>
      <c r="J2" s="576"/>
      <c r="K2" s="577" t="s">
        <v>573</v>
      </c>
      <c r="L2" s="576"/>
    </row>
    <row r="3" spans="1:12">
      <c r="A3" s="576">
        <v>2</v>
      </c>
      <c r="B3" s="572" t="s">
        <v>514</v>
      </c>
      <c r="C3" s="578" t="s">
        <v>530</v>
      </c>
      <c r="D3" s="574">
        <v>432000</v>
      </c>
      <c r="E3" s="575"/>
      <c r="F3" s="575"/>
      <c r="G3" s="575"/>
      <c r="H3" s="576" t="s">
        <v>563</v>
      </c>
      <c r="I3" s="572" t="s">
        <v>492</v>
      </c>
      <c r="J3" s="576"/>
      <c r="K3" s="577" t="s">
        <v>573</v>
      </c>
      <c r="L3" s="576"/>
    </row>
    <row r="4" spans="1:12">
      <c r="A4" s="576">
        <v>3</v>
      </c>
      <c r="B4" s="572" t="s">
        <v>516</v>
      </c>
      <c r="C4" s="573" t="s">
        <v>531</v>
      </c>
      <c r="D4" s="574"/>
      <c r="E4" s="575">
        <f>6500*2</f>
        <v>13000</v>
      </c>
      <c r="F4" s="575"/>
      <c r="G4" s="575"/>
      <c r="H4" s="576" t="s">
        <v>564</v>
      </c>
      <c r="I4" s="572" t="s">
        <v>492</v>
      </c>
      <c r="J4" s="576"/>
      <c r="K4" s="577" t="s">
        <v>573</v>
      </c>
      <c r="L4" s="576"/>
    </row>
    <row r="5" spans="1:12">
      <c r="A5" s="576">
        <v>4</v>
      </c>
      <c r="B5" s="572" t="s">
        <v>518</v>
      </c>
      <c r="C5" s="578" t="s">
        <v>537</v>
      </c>
      <c r="D5" s="574">
        <v>200000</v>
      </c>
      <c r="E5" s="575"/>
      <c r="F5" s="575"/>
      <c r="G5" s="575"/>
      <c r="H5" s="576" t="s">
        <v>565</v>
      </c>
      <c r="I5" s="572"/>
      <c r="J5" s="576"/>
      <c r="K5" s="577" t="s">
        <v>573</v>
      </c>
      <c r="L5" s="576"/>
    </row>
    <row r="6" spans="1:12">
      <c r="A6" s="576">
        <v>5</v>
      </c>
      <c r="B6" s="572" t="s">
        <v>518</v>
      </c>
      <c r="C6" s="578" t="s">
        <v>538</v>
      </c>
      <c r="D6" s="574">
        <v>200000</v>
      </c>
      <c r="E6" s="575"/>
      <c r="F6" s="575"/>
      <c r="G6" s="575"/>
      <c r="H6" s="576" t="s">
        <v>566</v>
      </c>
      <c r="I6" s="572"/>
      <c r="J6" s="576"/>
      <c r="K6" s="577" t="s">
        <v>573</v>
      </c>
      <c r="L6" s="576"/>
    </row>
    <row r="7" spans="1:12">
      <c r="A7" s="576">
        <v>6</v>
      </c>
      <c r="B7" s="572" t="s">
        <v>518</v>
      </c>
      <c r="C7" s="578" t="s">
        <v>532</v>
      </c>
      <c r="D7" s="574">
        <v>3000</v>
      </c>
      <c r="E7" s="575"/>
      <c r="F7" s="575"/>
      <c r="G7" s="575"/>
      <c r="H7" s="576" t="s">
        <v>567</v>
      </c>
      <c r="I7" s="572"/>
      <c r="J7" s="576"/>
      <c r="K7" s="577" t="s">
        <v>573</v>
      </c>
      <c r="L7" s="576"/>
    </row>
    <row r="8" spans="1:12">
      <c r="A8" s="576">
        <v>7</v>
      </c>
      <c r="B8" s="572" t="s">
        <v>518</v>
      </c>
      <c r="C8" s="578" t="s">
        <v>533</v>
      </c>
      <c r="D8" s="574">
        <v>3000</v>
      </c>
      <c r="E8" s="575"/>
      <c r="F8" s="575"/>
      <c r="G8" s="575"/>
      <c r="H8" s="576" t="s">
        <v>568</v>
      </c>
      <c r="I8" s="572"/>
      <c r="J8" s="576"/>
      <c r="K8" s="577" t="s">
        <v>573</v>
      </c>
      <c r="L8" s="576"/>
    </row>
    <row r="9" spans="1:12">
      <c r="A9" s="576">
        <v>8</v>
      </c>
      <c r="B9" s="572" t="s">
        <v>518</v>
      </c>
      <c r="C9" s="578" t="s">
        <v>534</v>
      </c>
      <c r="D9" s="574">
        <v>60400</v>
      </c>
      <c r="E9" s="575"/>
      <c r="F9" s="575"/>
      <c r="G9" s="575"/>
      <c r="H9" s="576" t="s">
        <v>569</v>
      </c>
      <c r="I9" s="572"/>
      <c r="J9" s="576"/>
      <c r="K9" s="577" t="s">
        <v>573</v>
      </c>
      <c r="L9" s="576"/>
    </row>
    <row r="10" spans="1:12">
      <c r="A10" s="576">
        <v>9</v>
      </c>
      <c r="B10" s="572" t="s">
        <v>518</v>
      </c>
      <c r="C10" s="578" t="s">
        <v>535</v>
      </c>
      <c r="D10" s="574">
        <v>25000</v>
      </c>
      <c r="E10" s="575"/>
      <c r="F10" s="575"/>
      <c r="G10" s="575"/>
      <c r="H10" s="576" t="s">
        <v>570</v>
      </c>
      <c r="I10" s="572"/>
      <c r="J10" s="576"/>
      <c r="K10" s="577" t="s">
        <v>573</v>
      </c>
      <c r="L10" s="576"/>
    </row>
    <row r="11" spans="1:12">
      <c r="A11" s="576">
        <v>10</v>
      </c>
      <c r="B11" s="572" t="s">
        <v>521</v>
      </c>
      <c r="C11" s="573" t="s">
        <v>536</v>
      </c>
      <c r="D11" s="574"/>
      <c r="E11" s="575">
        <f>25000*2</f>
        <v>50000</v>
      </c>
      <c r="F11" s="575"/>
      <c r="G11" s="575"/>
      <c r="H11" s="576" t="s">
        <v>571</v>
      </c>
      <c r="I11" s="572"/>
      <c r="J11" s="576"/>
      <c r="K11" s="577" t="s">
        <v>573</v>
      </c>
      <c r="L11" s="576"/>
    </row>
    <row r="12" spans="1:12">
      <c r="A12" s="576">
        <v>11</v>
      </c>
      <c r="B12" s="572" t="s">
        <v>522</v>
      </c>
      <c r="C12" s="573" t="s">
        <v>539</v>
      </c>
      <c r="D12" s="574">
        <v>40000</v>
      </c>
      <c r="E12" s="575"/>
      <c r="F12" s="575"/>
      <c r="G12" s="575"/>
      <c r="H12" s="576" t="s">
        <v>572</v>
      </c>
      <c r="I12" s="572"/>
      <c r="J12" s="576"/>
      <c r="K12" s="577" t="s">
        <v>573</v>
      </c>
      <c r="L12" s="576"/>
    </row>
    <row r="13" spans="1:12">
      <c r="A13" s="576">
        <v>12</v>
      </c>
      <c r="B13" s="572" t="s">
        <v>523</v>
      </c>
      <c r="C13" s="573" t="s">
        <v>541</v>
      </c>
      <c r="D13" s="574"/>
      <c r="E13" s="575">
        <f>1117/2*10*2</f>
        <v>11170</v>
      </c>
      <c r="F13" s="575"/>
      <c r="G13" s="575"/>
      <c r="H13" s="576"/>
      <c r="I13" s="572"/>
      <c r="J13" s="576"/>
      <c r="K13" s="577" t="s">
        <v>573</v>
      </c>
      <c r="L13" s="576"/>
    </row>
    <row r="14" spans="1:12">
      <c r="A14" s="576">
        <v>13</v>
      </c>
      <c r="B14" s="572" t="s">
        <v>524</v>
      </c>
      <c r="C14" s="573" t="s">
        <v>540</v>
      </c>
      <c r="D14" s="574"/>
      <c r="E14" s="575">
        <f>398*10*2</f>
        <v>7960</v>
      </c>
      <c r="F14" s="575"/>
      <c r="G14" s="575"/>
      <c r="H14" s="576"/>
      <c r="I14" s="572"/>
      <c r="J14" s="576"/>
      <c r="K14" s="577" t="s">
        <v>573</v>
      </c>
      <c r="L14" s="576"/>
    </row>
    <row r="15" spans="1:12">
      <c r="A15" s="576">
        <v>14</v>
      </c>
      <c r="B15" s="583" t="s">
        <v>522</v>
      </c>
      <c r="C15" s="584" t="s">
        <v>1086</v>
      </c>
      <c r="D15" s="574">
        <v>44000</v>
      </c>
      <c r="E15" s="575"/>
      <c r="F15" s="575"/>
      <c r="G15" s="575"/>
      <c r="H15" s="576"/>
      <c r="I15" s="572" t="s">
        <v>491</v>
      </c>
      <c r="J15" s="576"/>
      <c r="K15" s="577" t="s">
        <v>573</v>
      </c>
      <c r="L15" s="576"/>
    </row>
    <row r="16" spans="1:12">
      <c r="A16" s="576"/>
      <c r="B16" s="572"/>
      <c r="C16" s="573"/>
      <c r="D16" s="574"/>
      <c r="E16" s="575"/>
      <c r="F16" s="575"/>
      <c r="G16" s="575"/>
      <c r="H16" s="576"/>
      <c r="I16" s="572"/>
      <c r="J16" s="576"/>
      <c r="K16" s="579"/>
      <c r="L16" s="576"/>
    </row>
    <row r="17" spans="1:12">
      <c r="A17" s="576"/>
      <c r="B17" s="572"/>
      <c r="C17" s="573"/>
      <c r="D17" s="574"/>
      <c r="E17" s="575"/>
      <c r="F17" s="575"/>
      <c r="G17" s="575"/>
      <c r="H17" s="576"/>
      <c r="I17" s="572"/>
      <c r="J17" s="576"/>
      <c r="K17" s="579"/>
      <c r="L17" s="576"/>
    </row>
    <row r="18" spans="1:12">
      <c r="A18" s="576"/>
      <c r="B18" s="572"/>
      <c r="C18" s="573"/>
      <c r="D18" s="574"/>
      <c r="E18" s="575"/>
      <c r="F18" s="575"/>
      <c r="G18" s="575"/>
      <c r="H18" s="576"/>
      <c r="I18" s="572"/>
      <c r="J18" s="576"/>
      <c r="K18" s="579"/>
      <c r="L18" s="576"/>
    </row>
    <row r="19" spans="1:12">
      <c r="A19" s="576"/>
      <c r="B19" s="572"/>
      <c r="C19" s="573"/>
      <c r="D19" s="574"/>
      <c r="E19" s="575"/>
      <c r="F19" s="575"/>
      <c r="G19" s="575"/>
      <c r="H19" s="576"/>
      <c r="I19" s="572"/>
      <c r="J19" s="576"/>
      <c r="K19" s="579"/>
      <c r="L19" s="576"/>
    </row>
    <row r="20" spans="1:12">
      <c r="A20" s="576"/>
      <c r="B20" s="572"/>
      <c r="C20" s="573"/>
      <c r="D20" s="574"/>
      <c r="E20" s="575"/>
      <c r="F20" s="575"/>
      <c r="G20" s="575"/>
      <c r="H20" s="576"/>
      <c r="I20" s="572"/>
      <c r="J20" s="576"/>
      <c r="K20" s="579"/>
      <c r="L20" s="576"/>
    </row>
    <row r="21" spans="1:12">
      <c r="A21" s="576"/>
      <c r="B21" s="572"/>
      <c r="C21" s="573"/>
      <c r="D21" s="574"/>
      <c r="E21" s="575"/>
      <c r="F21" s="575"/>
      <c r="G21" s="575"/>
      <c r="H21" s="576"/>
      <c r="I21" s="572"/>
      <c r="J21" s="576"/>
      <c r="K21" s="579"/>
      <c r="L21" s="576"/>
    </row>
    <row r="22" spans="1:12">
      <c r="A22" s="576"/>
      <c r="B22" s="572"/>
      <c r="C22" s="573"/>
      <c r="D22" s="574"/>
      <c r="E22" s="575"/>
      <c r="F22" s="575"/>
      <c r="G22" s="575"/>
      <c r="H22" s="576"/>
      <c r="I22" s="572"/>
      <c r="J22" s="576"/>
      <c r="K22" s="579"/>
      <c r="L22" s="576"/>
    </row>
    <row r="23" spans="1:12">
      <c r="A23" s="576"/>
      <c r="B23" s="572"/>
      <c r="C23" s="573"/>
      <c r="D23" s="574"/>
      <c r="E23" s="575"/>
      <c r="F23" s="575"/>
      <c r="G23" s="575"/>
      <c r="H23" s="576"/>
      <c r="I23" s="572"/>
      <c r="J23" s="576"/>
      <c r="K23" s="579"/>
      <c r="L23" s="576"/>
    </row>
    <row r="24" spans="1:12">
      <c r="A24" s="576"/>
      <c r="B24" s="572"/>
      <c r="C24" s="573"/>
      <c r="D24" s="574"/>
      <c r="E24" s="575"/>
      <c r="F24" s="575"/>
      <c r="G24" s="575"/>
      <c r="H24" s="576"/>
      <c r="I24" s="572"/>
      <c r="J24" s="576"/>
      <c r="K24" s="579"/>
      <c r="L24" s="576"/>
    </row>
    <row r="25" spans="1:12">
      <c r="A25" s="576"/>
      <c r="B25" s="572"/>
      <c r="C25" s="573"/>
      <c r="D25" s="574"/>
      <c r="E25" s="575"/>
      <c r="F25" s="575"/>
      <c r="G25" s="575"/>
      <c r="H25" s="576"/>
      <c r="I25" s="572"/>
      <c r="J25" s="576"/>
      <c r="K25" s="579"/>
      <c r="L25" s="576"/>
    </row>
    <row r="26" spans="1:12">
      <c r="A26" s="576"/>
      <c r="B26" s="572"/>
      <c r="C26" s="573"/>
      <c r="D26" s="574"/>
      <c r="E26" s="575"/>
      <c r="F26" s="575"/>
      <c r="G26" s="575"/>
      <c r="H26" s="576"/>
      <c r="I26" s="572"/>
      <c r="J26" s="576"/>
      <c r="K26" s="579"/>
      <c r="L26" s="576"/>
    </row>
    <row r="27" spans="1:12">
      <c r="A27" s="576"/>
      <c r="B27" s="572"/>
      <c r="C27" s="573"/>
      <c r="D27" s="574"/>
      <c r="E27" s="575"/>
      <c r="F27" s="575"/>
      <c r="G27" s="575"/>
      <c r="H27" s="576"/>
      <c r="I27" s="572"/>
      <c r="J27" s="576"/>
      <c r="K27" s="579"/>
      <c r="L27" s="576"/>
    </row>
    <row r="28" spans="1:12">
      <c r="A28" s="576"/>
      <c r="B28" s="572"/>
      <c r="C28" s="573"/>
      <c r="D28" s="574"/>
      <c r="E28" s="575"/>
      <c r="F28" s="575"/>
      <c r="G28" s="575"/>
      <c r="H28" s="576"/>
      <c r="I28" s="572"/>
      <c r="J28" s="576"/>
      <c r="K28" s="579"/>
      <c r="L28" s="576"/>
    </row>
    <row r="29" spans="1:12">
      <c r="A29" s="576"/>
      <c r="B29" s="572"/>
      <c r="C29" s="573"/>
      <c r="D29" s="574"/>
      <c r="E29" s="575"/>
      <c r="F29" s="575"/>
      <c r="G29" s="575"/>
      <c r="H29" s="576"/>
      <c r="I29" s="572"/>
      <c r="J29" s="576"/>
      <c r="K29" s="579"/>
      <c r="L29" s="576"/>
    </row>
    <row r="30" spans="1:12">
      <c r="A30" s="576"/>
      <c r="B30" s="572"/>
      <c r="C30" s="573"/>
      <c r="D30" s="574"/>
      <c r="E30" s="575"/>
      <c r="F30" s="575"/>
      <c r="G30" s="575"/>
      <c r="H30" s="576"/>
      <c r="I30" s="572"/>
      <c r="J30" s="576"/>
      <c r="K30" s="579"/>
      <c r="L30" s="576"/>
    </row>
    <row r="31" spans="1:12">
      <c r="A31" s="576"/>
      <c r="B31" s="572"/>
      <c r="C31" s="573"/>
      <c r="D31" s="574"/>
      <c r="E31" s="575"/>
      <c r="F31" s="575"/>
      <c r="G31" s="575"/>
      <c r="H31" s="576"/>
      <c r="I31" s="572"/>
      <c r="J31" s="576"/>
      <c r="K31" s="579"/>
      <c r="L31" s="576"/>
    </row>
    <row r="32" spans="1:12">
      <c r="A32" s="576"/>
      <c r="B32" s="572"/>
      <c r="C32" s="573"/>
      <c r="D32" s="574"/>
      <c r="E32" s="575"/>
      <c r="F32" s="575"/>
      <c r="G32" s="575"/>
      <c r="H32" s="576"/>
      <c r="I32" s="572"/>
      <c r="J32" s="576"/>
      <c r="K32" s="579"/>
      <c r="L32" s="576"/>
    </row>
  </sheetData>
  <phoneticPr fontId="1"/>
  <dataValidations count="1">
    <dataValidation type="list" allowBlank="1" showInputMessage="1" showErrorMessage="1" sqref="K16:K23" xr:uid="{D3607485-C7E7-4C63-B067-F588D1C2F9C0}">
      <formula1>#REF!</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FE61BE82-C5E5-4AB3-B973-55A59CF12A67}">
          <x14:formula1>
            <xm:f>非表示!$J$2:$J$3</xm:f>
          </x14:formula1>
          <xm:sqref>I2:I32</xm:sqref>
        </x14:dataValidation>
        <x14:dataValidation type="list" allowBlank="1" showInputMessage="1" showErrorMessage="1" xr:uid="{EA605915-9E3E-4263-B8E0-757D2CEC4DE3}">
          <x14:formula1>
            <xm:f>非表示!$K$2:$K$3</xm:f>
          </x14:formula1>
          <xm:sqref>K2:K15</xm:sqref>
        </x14:dataValidation>
        <x14:dataValidation type="list" allowBlank="1" showInputMessage="1" showErrorMessage="1" xr:uid="{4612CA14-F0DF-4441-A57D-92DC4862FB8D}">
          <x14:formula1>
            <xm:f>非表示!$B$3:$B$84</xm:f>
          </x14:formula1>
          <xm:sqref>B2:B32</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F27B2-A70E-4D70-8BBA-E405E00EC1C5}">
  <sheetPr codeName="Sheet34">
    <tabColor theme="1" tint="0.14999847407452621"/>
  </sheetPr>
  <dimension ref="B2:K32"/>
  <sheetViews>
    <sheetView zoomScaleNormal="100" workbookViewId="0">
      <selection activeCell="P13" sqref="P13"/>
    </sheetView>
  </sheetViews>
  <sheetFormatPr defaultColWidth="9" defaultRowHeight="15" customHeight="1"/>
  <cols>
    <col min="1" max="1" width="3.90625" style="198" customWidth="1"/>
    <col min="2" max="2" width="40.26953125" style="198" customWidth="1"/>
    <col min="3" max="3" width="4" style="198" customWidth="1"/>
    <col min="4" max="4" width="8.6328125" style="198" customWidth="1"/>
    <col min="5" max="5" width="25.6328125" style="198" customWidth="1"/>
    <col min="6" max="6" width="3" style="198" customWidth="1"/>
    <col min="7" max="7" width="8.6328125" style="198" customWidth="1"/>
    <col min="8" max="8" width="25.6328125" style="198" customWidth="1"/>
    <col min="9" max="16384" width="9" style="198"/>
  </cols>
  <sheetData>
    <row r="2" spans="2:11" ht="15" customHeight="1">
      <c r="B2" s="585" t="s">
        <v>217</v>
      </c>
      <c r="D2" s="1767" t="s">
        <v>493</v>
      </c>
      <c r="E2" s="1767"/>
      <c r="F2" s="206"/>
      <c r="G2" s="1767" t="s">
        <v>493</v>
      </c>
      <c r="H2" s="1767"/>
      <c r="J2" s="198" t="s">
        <v>491</v>
      </c>
      <c r="K2" s="198" t="s">
        <v>574</v>
      </c>
    </row>
    <row r="3" spans="2:11" ht="15" customHeight="1">
      <c r="B3" s="348" t="s">
        <v>515</v>
      </c>
      <c r="D3" s="348">
        <v>42102</v>
      </c>
      <c r="E3" s="348" t="s">
        <v>494</v>
      </c>
      <c r="G3" s="348">
        <v>42162</v>
      </c>
      <c r="H3" s="348" t="s">
        <v>542</v>
      </c>
      <c r="J3" s="198" t="s">
        <v>492</v>
      </c>
      <c r="K3" s="198" t="s">
        <v>575</v>
      </c>
    </row>
    <row r="4" spans="2:11" ht="15" customHeight="1">
      <c r="B4" s="348" t="s">
        <v>517</v>
      </c>
      <c r="D4" s="348">
        <v>42104</v>
      </c>
      <c r="E4" s="348" t="s">
        <v>495</v>
      </c>
      <c r="G4" s="348">
        <v>42164</v>
      </c>
      <c r="H4" s="348" t="s">
        <v>543</v>
      </c>
    </row>
    <row r="5" spans="2:11" ht="15" customHeight="1">
      <c r="B5" s="348" t="s">
        <v>519</v>
      </c>
      <c r="D5" s="348">
        <v>42106</v>
      </c>
      <c r="E5" s="348" t="s">
        <v>496</v>
      </c>
      <c r="G5" s="348">
        <v>42166</v>
      </c>
      <c r="H5" s="348" t="s">
        <v>544</v>
      </c>
    </row>
    <row r="6" spans="2:11" ht="15" customHeight="1">
      <c r="B6" s="348" t="s">
        <v>520</v>
      </c>
      <c r="D6" s="348">
        <v>42108</v>
      </c>
      <c r="E6" s="348" t="s">
        <v>497</v>
      </c>
      <c r="G6" s="348">
        <v>42168</v>
      </c>
      <c r="H6" s="348" t="s">
        <v>545</v>
      </c>
    </row>
    <row r="7" spans="2:11" ht="15" customHeight="1">
      <c r="B7" s="348" t="s">
        <v>1087</v>
      </c>
      <c r="D7" s="348">
        <v>42110</v>
      </c>
      <c r="E7" s="348" t="s">
        <v>498</v>
      </c>
      <c r="G7" s="348">
        <v>42170</v>
      </c>
      <c r="H7" s="348" t="s">
        <v>546</v>
      </c>
    </row>
    <row r="8" spans="2:11" ht="15" customHeight="1">
      <c r="B8" s="348" t="s">
        <v>1088</v>
      </c>
      <c r="D8" s="348">
        <v>42112</v>
      </c>
      <c r="E8" s="348" t="s">
        <v>499</v>
      </c>
      <c r="G8" s="348">
        <v>42172</v>
      </c>
      <c r="H8" s="348" t="s">
        <v>547</v>
      </c>
    </row>
    <row r="9" spans="2:11" ht="15" customHeight="1">
      <c r="B9" s="348" t="s">
        <v>1089</v>
      </c>
      <c r="D9" s="348">
        <v>42114</v>
      </c>
      <c r="E9" s="348" t="s">
        <v>500</v>
      </c>
      <c r="G9" s="348">
        <v>42174</v>
      </c>
      <c r="H9" s="348" t="s">
        <v>548</v>
      </c>
    </row>
    <row r="10" spans="2:11" ht="15" customHeight="1">
      <c r="B10" s="348" t="s">
        <v>614</v>
      </c>
      <c r="D10" s="348">
        <v>42116</v>
      </c>
      <c r="E10" s="348" t="s">
        <v>1108</v>
      </c>
      <c r="G10" s="348">
        <v>42176</v>
      </c>
      <c r="H10" s="348" t="s">
        <v>1109</v>
      </c>
    </row>
    <row r="11" spans="2:11" ht="15" customHeight="1">
      <c r="B11" s="348" t="s">
        <v>1090</v>
      </c>
      <c r="D11" s="348">
        <v>42118</v>
      </c>
      <c r="E11" s="348" t="s">
        <v>501</v>
      </c>
      <c r="G11" s="348">
        <v>42178</v>
      </c>
      <c r="H11" s="348" t="s">
        <v>549</v>
      </c>
    </row>
    <row r="12" spans="2:11" ht="15" customHeight="1">
      <c r="B12" s="348" t="s">
        <v>1091</v>
      </c>
      <c r="D12" s="348">
        <v>42120</v>
      </c>
      <c r="E12" s="348" t="s">
        <v>502</v>
      </c>
      <c r="G12" s="348">
        <v>42180</v>
      </c>
      <c r="H12" s="348" t="s">
        <v>550</v>
      </c>
    </row>
    <row r="13" spans="2:11" ht="15" customHeight="1">
      <c r="B13" s="348" t="s">
        <v>1092</v>
      </c>
      <c r="D13" s="348">
        <v>42122</v>
      </c>
      <c r="E13" s="348" t="s">
        <v>503</v>
      </c>
      <c r="G13" s="348">
        <v>42182</v>
      </c>
      <c r="H13" s="348" t="s">
        <v>551</v>
      </c>
    </row>
    <row r="14" spans="2:11" ht="15" customHeight="1">
      <c r="B14" s="348" t="s">
        <v>1093</v>
      </c>
      <c r="D14" s="348">
        <v>42124</v>
      </c>
      <c r="E14" s="348" t="s">
        <v>504</v>
      </c>
      <c r="G14" s="348">
        <v>42184</v>
      </c>
      <c r="H14" s="348" t="s">
        <v>552</v>
      </c>
    </row>
    <row r="15" spans="2:11" ht="15" customHeight="1">
      <c r="B15" s="348" t="s">
        <v>1094</v>
      </c>
      <c r="D15" s="348">
        <v>42126</v>
      </c>
      <c r="E15" s="348" t="s">
        <v>505</v>
      </c>
      <c r="G15" s="348">
        <v>42186</v>
      </c>
      <c r="H15" s="348" t="s">
        <v>553</v>
      </c>
    </row>
    <row r="16" spans="2:11" ht="15" customHeight="1">
      <c r="B16" s="348" t="s">
        <v>1095</v>
      </c>
      <c r="D16" s="348">
        <v>42128</v>
      </c>
      <c r="E16" s="348" t="s">
        <v>506</v>
      </c>
      <c r="G16" s="348">
        <v>42188</v>
      </c>
      <c r="H16" s="348" t="s">
        <v>554</v>
      </c>
    </row>
    <row r="17" spans="2:8" ht="15" customHeight="1">
      <c r="B17" s="348" t="s">
        <v>1096</v>
      </c>
      <c r="D17" s="348">
        <v>42130</v>
      </c>
      <c r="E17" s="348" t="s">
        <v>507</v>
      </c>
      <c r="G17" s="348">
        <v>42190</v>
      </c>
      <c r="H17" s="348" t="s">
        <v>555</v>
      </c>
    </row>
    <row r="18" spans="2:8" ht="15" customHeight="1">
      <c r="B18" s="586" t="s">
        <v>1097</v>
      </c>
      <c r="D18" s="348">
        <v>42132</v>
      </c>
      <c r="E18" s="348" t="s">
        <v>1110</v>
      </c>
      <c r="G18" s="348">
        <v>42192</v>
      </c>
      <c r="H18" s="348" t="s">
        <v>1112</v>
      </c>
    </row>
    <row r="19" spans="2:8" ht="15" customHeight="1">
      <c r="B19" s="586" t="s">
        <v>1098</v>
      </c>
      <c r="D19" s="348">
        <v>42134</v>
      </c>
      <c r="E19" s="348" t="s">
        <v>1111</v>
      </c>
      <c r="G19" s="348">
        <v>42194</v>
      </c>
      <c r="H19" s="348" t="s">
        <v>1113</v>
      </c>
    </row>
    <row r="20" spans="2:8" ht="15" customHeight="1">
      <c r="B20" s="586" t="s">
        <v>576</v>
      </c>
      <c r="D20" s="348">
        <v>42138</v>
      </c>
      <c r="E20" s="348" t="s">
        <v>1114</v>
      </c>
      <c r="G20" s="348">
        <v>42198</v>
      </c>
      <c r="H20" s="348" t="s">
        <v>1115</v>
      </c>
    </row>
    <row r="21" spans="2:8" ht="15" customHeight="1">
      <c r="B21" s="348" t="s">
        <v>525</v>
      </c>
      <c r="D21" s="348">
        <v>42140</v>
      </c>
      <c r="E21" s="348" t="s">
        <v>508</v>
      </c>
      <c r="G21" s="348">
        <v>42200</v>
      </c>
      <c r="H21" s="348" t="s">
        <v>556</v>
      </c>
    </row>
    <row r="22" spans="2:8" ht="15" customHeight="1">
      <c r="B22" s="348" t="s">
        <v>1099</v>
      </c>
      <c r="D22" s="348">
        <v>42142</v>
      </c>
      <c r="E22" s="348" t="s">
        <v>509</v>
      </c>
      <c r="G22" s="348">
        <v>42202</v>
      </c>
      <c r="H22" s="348" t="s">
        <v>557</v>
      </c>
    </row>
    <row r="23" spans="2:8" ht="15" customHeight="1">
      <c r="B23" s="348" t="s">
        <v>1100</v>
      </c>
      <c r="D23" s="348">
        <v>42144</v>
      </c>
      <c r="E23" s="348" t="s">
        <v>510</v>
      </c>
      <c r="G23" s="348">
        <v>42204</v>
      </c>
      <c r="H23" s="348" t="s">
        <v>558</v>
      </c>
    </row>
    <row r="24" spans="2:8" ht="15" customHeight="1">
      <c r="B24" s="348" t="s">
        <v>1101</v>
      </c>
      <c r="D24" s="348">
        <v>42146</v>
      </c>
      <c r="E24" s="348" t="s">
        <v>511</v>
      </c>
      <c r="G24" s="348">
        <v>42206</v>
      </c>
      <c r="H24" s="348" t="s">
        <v>559</v>
      </c>
    </row>
    <row r="25" spans="2:8" ht="15" customHeight="1">
      <c r="B25" s="348" t="s">
        <v>1102</v>
      </c>
      <c r="D25" s="348">
        <v>42148</v>
      </c>
      <c r="E25" s="348" t="s">
        <v>512</v>
      </c>
      <c r="G25" s="348">
        <v>42208</v>
      </c>
      <c r="H25" s="348" t="s">
        <v>560</v>
      </c>
    </row>
    <row r="26" spans="2:8" ht="15" customHeight="1">
      <c r="B26" s="348" t="s">
        <v>1103</v>
      </c>
      <c r="D26" s="348">
        <v>42150</v>
      </c>
      <c r="E26" s="348" t="s">
        <v>513</v>
      </c>
      <c r="G26" s="348">
        <v>42210</v>
      </c>
      <c r="H26" s="348" t="s">
        <v>561</v>
      </c>
    </row>
    <row r="27" spans="2:8" ht="15" customHeight="1">
      <c r="B27" s="348" t="s">
        <v>1104</v>
      </c>
      <c r="D27" s="348">
        <v>42152</v>
      </c>
      <c r="E27" s="348" t="s">
        <v>1117</v>
      </c>
      <c r="G27" s="348">
        <v>42212</v>
      </c>
      <c r="H27" s="348" t="s">
        <v>1122</v>
      </c>
    </row>
    <row r="28" spans="2:8" ht="15" customHeight="1">
      <c r="B28" s="348" t="s">
        <v>1105</v>
      </c>
      <c r="D28" s="348">
        <v>42154</v>
      </c>
      <c r="E28" s="348" t="s">
        <v>1118</v>
      </c>
      <c r="G28" s="348">
        <v>42214</v>
      </c>
      <c r="H28" s="348" t="s">
        <v>1123</v>
      </c>
    </row>
    <row r="29" spans="2:8" ht="15" customHeight="1">
      <c r="B29" s="348" t="s">
        <v>1106</v>
      </c>
      <c r="D29" s="348">
        <v>42156</v>
      </c>
      <c r="E29" s="348" t="s">
        <v>1119</v>
      </c>
      <c r="G29" s="348">
        <v>42216</v>
      </c>
      <c r="H29" s="348" t="s">
        <v>1124</v>
      </c>
    </row>
    <row r="30" spans="2:8" ht="15" customHeight="1">
      <c r="B30" s="348" t="s">
        <v>1107</v>
      </c>
      <c r="D30" s="348">
        <v>42158</v>
      </c>
      <c r="E30" s="348" t="s">
        <v>1120</v>
      </c>
      <c r="G30" s="348">
        <v>42218</v>
      </c>
      <c r="H30" s="348" t="s">
        <v>1125</v>
      </c>
    </row>
    <row r="31" spans="2:8" ht="15" customHeight="1">
      <c r="B31" s="348" t="s">
        <v>1116</v>
      </c>
      <c r="D31" s="348">
        <v>42160</v>
      </c>
      <c r="E31" s="348" t="s">
        <v>1121</v>
      </c>
      <c r="G31" s="348">
        <v>42220</v>
      </c>
      <c r="H31" s="348" t="s">
        <v>1126</v>
      </c>
    </row>
    <row r="32" spans="2:8" ht="15" customHeight="1">
      <c r="B32" s="587"/>
    </row>
  </sheetData>
  <mergeCells count="2">
    <mergeCell ref="D2:E2"/>
    <mergeCell ref="G2:H2"/>
  </mergeCells>
  <phoneticPr fontId="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FE361-DC16-4921-B026-55843C8E6EAA}">
  <sheetPr codeName="Sheet4">
    <tabColor theme="5" tint="0.59999389629810485"/>
  </sheetPr>
  <dimension ref="A1:V62"/>
  <sheetViews>
    <sheetView showGridLines="0" showZeros="0" view="pageBreakPreview" topLeftCell="A35" zoomScaleNormal="100" zoomScaleSheetLayoutView="100" workbookViewId="0">
      <selection activeCell="A5" sqref="A5:K5"/>
    </sheetView>
  </sheetViews>
  <sheetFormatPr defaultColWidth="9" defaultRowHeight="13"/>
  <cols>
    <col min="1" max="2" width="9.90625" style="3" customWidth="1"/>
    <col min="3" max="3" width="3.26953125" style="3" customWidth="1"/>
    <col min="4" max="4" width="9.90625" style="3" customWidth="1"/>
    <col min="5" max="5" width="3.90625" style="3" customWidth="1"/>
    <col min="6" max="9" width="9.90625" style="3" customWidth="1"/>
    <col min="10" max="11" width="4.26953125" style="3" customWidth="1"/>
    <col min="12" max="12" width="2.36328125" style="3" customWidth="1"/>
    <col min="13" max="20" width="9" style="536"/>
    <col min="21" max="16384" width="9" style="3"/>
  </cols>
  <sheetData>
    <row r="1" spans="1:20" s="268" customFormat="1" ht="33" hidden="1" customHeight="1">
      <c r="A1" s="266" t="s">
        <v>696</v>
      </c>
      <c r="B1" s="267"/>
      <c r="J1" s="72" t="s">
        <v>697</v>
      </c>
      <c r="M1" s="546"/>
      <c r="N1" s="546"/>
      <c r="O1" s="546"/>
      <c r="P1" s="546"/>
      <c r="Q1" s="546"/>
      <c r="R1" s="546"/>
      <c r="S1" s="546"/>
      <c r="T1" s="546"/>
    </row>
    <row r="2" spans="1:20" s="268" customFormat="1" ht="12" hidden="1">
      <c r="A2" s="269"/>
      <c r="B2" s="270"/>
      <c r="C2" s="270"/>
      <c r="M2" s="546"/>
      <c r="N2" s="546"/>
      <c r="O2" s="546"/>
      <c r="P2" s="546"/>
      <c r="Q2" s="546"/>
      <c r="R2" s="546"/>
      <c r="S2" s="546"/>
      <c r="T2" s="546"/>
    </row>
    <row r="3" spans="1:20" s="268" customFormat="1" ht="12" hidden="1" customHeight="1">
      <c r="A3" s="271"/>
      <c r="B3" s="270"/>
      <c r="C3" s="270"/>
      <c r="M3" s="546"/>
      <c r="N3" s="546"/>
      <c r="O3" s="546"/>
      <c r="P3" s="546"/>
      <c r="Q3" s="546"/>
      <c r="R3" s="546"/>
      <c r="S3" s="546"/>
      <c r="T3" s="546"/>
    </row>
    <row r="4" spans="1:20" ht="3" customHeight="1"/>
    <row r="5" spans="1:20" ht="18" customHeight="1">
      <c r="A5" s="1094" t="s">
        <v>699</v>
      </c>
      <c r="B5" s="1095"/>
      <c r="C5" s="1095"/>
      <c r="D5" s="1095"/>
      <c r="E5" s="1095"/>
      <c r="F5" s="1095"/>
      <c r="G5" s="1095"/>
      <c r="H5" s="1095"/>
      <c r="I5" s="1095"/>
      <c r="J5" s="1095"/>
      <c r="K5" s="1096"/>
      <c r="L5" s="272"/>
    </row>
    <row r="6" spans="1:20" ht="9" customHeight="1">
      <c r="A6" s="298"/>
      <c r="B6" s="299"/>
      <c r="C6" s="299"/>
      <c r="D6" s="299"/>
      <c r="E6" s="299"/>
      <c r="F6" s="299"/>
      <c r="G6" s="299"/>
      <c r="H6" s="299"/>
      <c r="I6" s="299"/>
      <c r="J6" s="299"/>
      <c r="K6" s="300"/>
      <c r="L6" s="272"/>
      <c r="M6" s="3"/>
      <c r="N6" s="3"/>
      <c r="O6" s="3"/>
      <c r="P6" s="3"/>
      <c r="Q6" s="3"/>
      <c r="R6" s="3"/>
      <c r="S6" s="3"/>
      <c r="T6" s="3"/>
    </row>
    <row r="7" spans="1:20" ht="15" customHeight="1">
      <c r="A7" s="1103" t="s">
        <v>810</v>
      </c>
      <c r="B7" s="1104"/>
      <c r="C7" s="1104"/>
      <c r="D7" s="1104"/>
      <c r="E7" s="1104"/>
      <c r="F7" s="1104"/>
      <c r="G7" s="1104"/>
      <c r="H7" s="1104"/>
      <c r="I7" s="1104"/>
      <c r="J7" s="1104"/>
      <c r="K7" s="1105"/>
      <c r="L7" s="279"/>
      <c r="M7" s="3"/>
      <c r="N7" s="3"/>
      <c r="O7" s="3"/>
      <c r="P7" s="3"/>
      <c r="Q7" s="3"/>
      <c r="R7" s="3"/>
      <c r="S7" s="3"/>
      <c r="T7" s="3"/>
    </row>
    <row r="8" spans="1:20" s="171" customFormat="1" ht="38.25" customHeight="1">
      <c r="A8" s="1136" t="s">
        <v>1508</v>
      </c>
      <c r="B8" s="1137"/>
      <c r="C8" s="1137"/>
      <c r="D8" s="1137"/>
      <c r="E8" s="1137"/>
      <c r="F8" s="1137"/>
      <c r="G8" s="1137"/>
      <c r="H8" s="1137"/>
      <c r="I8" s="1137"/>
      <c r="J8" s="1137"/>
      <c r="K8" s="1138"/>
      <c r="L8" s="273"/>
      <c r="M8" s="536"/>
      <c r="N8" s="536"/>
      <c r="O8" s="536"/>
      <c r="P8" s="536"/>
      <c r="Q8" s="536"/>
      <c r="R8" s="536"/>
      <c r="S8" s="536"/>
      <c r="T8" s="536"/>
    </row>
    <row r="9" spans="1:20" ht="23.25" customHeight="1">
      <c r="A9" s="274" t="s">
        <v>34</v>
      </c>
      <c r="B9" s="1100" t="str">
        <f>①海外研修実施希望申込書!F11</f>
        <v>株式会社AOTS</v>
      </c>
      <c r="C9" s="1101"/>
      <c r="D9" s="1101"/>
      <c r="E9" s="1101"/>
      <c r="F9" s="1101"/>
      <c r="G9" s="1101"/>
      <c r="H9" s="1101"/>
      <c r="I9" s="1101"/>
      <c r="J9" s="1101"/>
      <c r="K9" s="1102"/>
      <c r="L9" s="275"/>
    </row>
    <row r="10" spans="1:20" ht="10.5" customHeight="1">
      <c r="A10" s="276"/>
      <c r="B10" s="275"/>
      <c r="C10" s="275"/>
      <c r="D10" s="275"/>
      <c r="E10" s="275"/>
      <c r="F10" s="275"/>
      <c r="G10" s="275"/>
      <c r="H10" s="277"/>
      <c r="I10" s="275"/>
      <c r="J10" s="275"/>
      <c r="K10" s="278"/>
      <c r="L10" s="275"/>
    </row>
    <row r="11" spans="1:20" ht="15" customHeight="1">
      <c r="A11" s="1103" t="s">
        <v>708</v>
      </c>
      <c r="B11" s="1104"/>
      <c r="C11" s="1104"/>
      <c r="D11" s="1104"/>
      <c r="E11" s="1104"/>
      <c r="F11" s="1104"/>
      <c r="G11" s="1104"/>
      <c r="H11" s="1104"/>
      <c r="I11" s="1104"/>
      <c r="J11" s="1104"/>
      <c r="K11" s="1105"/>
      <c r="L11" s="279"/>
    </row>
    <row r="12" spans="1:20" ht="10.5" customHeight="1">
      <c r="A12" s="280"/>
      <c r="B12" s="281"/>
      <c r="C12" s="281"/>
      <c r="D12" s="281"/>
      <c r="E12" s="281"/>
      <c r="F12" s="281"/>
      <c r="G12" s="281"/>
      <c r="H12" s="281"/>
      <c r="I12" s="281"/>
      <c r="J12" s="281"/>
      <c r="K12" s="282"/>
      <c r="L12" s="279"/>
    </row>
    <row r="13" spans="1:20" s="91" customFormat="1" ht="16.5" customHeight="1">
      <c r="A13" s="1106" t="s">
        <v>709</v>
      </c>
      <c r="B13" s="1107"/>
      <c r="C13" s="1107"/>
      <c r="D13" s="1107"/>
      <c r="E13" s="1107"/>
      <c r="F13" s="1107"/>
      <c r="G13" s="1107"/>
      <c r="H13" s="1107"/>
      <c r="I13" s="1107"/>
      <c r="J13" s="1107"/>
      <c r="K13" s="1108"/>
      <c r="L13" s="283"/>
      <c r="M13" s="547"/>
      <c r="N13" s="547"/>
      <c r="O13" s="547"/>
      <c r="P13" s="547"/>
      <c r="Q13" s="547"/>
      <c r="R13" s="547"/>
      <c r="S13" s="547"/>
      <c r="T13" s="547"/>
    </row>
    <row r="14" spans="1:20" ht="16.5" customHeight="1">
      <c r="A14" s="1085"/>
      <c r="B14" s="1086"/>
      <c r="C14" s="1086"/>
      <c r="D14" s="1086"/>
      <c r="E14" s="1086"/>
      <c r="F14" s="1086"/>
      <c r="G14" s="1086"/>
      <c r="H14" s="1086"/>
      <c r="I14" s="1086"/>
      <c r="J14" s="1086"/>
      <c r="K14" s="1087"/>
      <c r="L14" s="284"/>
    </row>
    <row r="15" spans="1:20" ht="6.75" customHeight="1">
      <c r="A15" s="1088"/>
      <c r="B15" s="1089"/>
      <c r="C15" s="1089"/>
      <c r="D15" s="1089"/>
      <c r="E15" s="1089"/>
      <c r="F15" s="1089"/>
      <c r="G15" s="1089"/>
      <c r="H15" s="1089"/>
      <c r="I15" s="1089"/>
      <c r="J15" s="1089"/>
      <c r="K15" s="1090"/>
      <c r="L15" s="284"/>
    </row>
    <row r="16" spans="1:20" ht="6.75" customHeight="1">
      <c r="A16" s="1088"/>
      <c r="B16" s="1089"/>
      <c r="C16" s="1089"/>
      <c r="D16" s="1089"/>
      <c r="E16" s="1089"/>
      <c r="F16" s="1089"/>
      <c r="G16" s="1089"/>
      <c r="H16" s="1089"/>
      <c r="I16" s="1089"/>
      <c r="J16" s="1089"/>
      <c r="K16" s="1090"/>
      <c r="L16" s="284"/>
    </row>
    <row r="17" spans="1:20" ht="6.75" customHeight="1">
      <c r="A17" s="1088"/>
      <c r="B17" s="1089"/>
      <c r="C17" s="1089"/>
      <c r="D17" s="1089"/>
      <c r="E17" s="1089"/>
      <c r="F17" s="1089"/>
      <c r="G17" s="1089"/>
      <c r="H17" s="1089"/>
      <c r="I17" s="1089"/>
      <c r="J17" s="1089"/>
      <c r="K17" s="1090"/>
      <c r="L17" s="284"/>
    </row>
    <row r="18" spans="1:20" ht="11.25" customHeight="1">
      <c r="A18" s="1091"/>
      <c r="B18" s="1092"/>
      <c r="C18" s="1092"/>
      <c r="D18" s="1092"/>
      <c r="E18" s="1092"/>
      <c r="F18" s="1092"/>
      <c r="G18" s="1092"/>
      <c r="H18" s="1092"/>
      <c r="I18" s="1092"/>
      <c r="J18" s="1092"/>
      <c r="K18" s="1093"/>
      <c r="L18" s="284"/>
    </row>
    <row r="19" spans="1:20" ht="6" customHeight="1">
      <c r="A19" s="285"/>
      <c r="B19" s="286"/>
      <c r="C19" s="286"/>
      <c r="D19" s="286"/>
      <c r="E19" s="286"/>
      <c r="F19" s="286"/>
      <c r="G19" s="286"/>
      <c r="H19" s="286"/>
      <c r="I19" s="286"/>
      <c r="J19" s="286"/>
      <c r="K19" s="287"/>
      <c r="L19" s="286"/>
    </row>
    <row r="20" spans="1:20" s="91" customFormat="1" ht="16.5" customHeight="1">
      <c r="A20" s="1106" t="s">
        <v>710</v>
      </c>
      <c r="B20" s="1107"/>
      <c r="C20" s="1107"/>
      <c r="D20" s="1107"/>
      <c r="E20" s="1107"/>
      <c r="F20" s="1107"/>
      <c r="G20" s="1107"/>
      <c r="H20" s="1107"/>
      <c r="I20" s="1107"/>
      <c r="J20" s="1107"/>
      <c r="K20" s="1108"/>
      <c r="L20" s="283"/>
      <c r="M20" s="547"/>
      <c r="N20" s="547"/>
      <c r="O20" s="547"/>
      <c r="P20" s="547"/>
      <c r="Q20" s="547"/>
      <c r="R20" s="547"/>
      <c r="S20" s="547"/>
      <c r="T20" s="547"/>
    </row>
    <row r="21" spans="1:20" ht="16.5" customHeight="1">
      <c r="A21" s="1085"/>
      <c r="B21" s="1086"/>
      <c r="C21" s="1086"/>
      <c r="D21" s="1086"/>
      <c r="E21" s="1086"/>
      <c r="F21" s="1086"/>
      <c r="G21" s="1086"/>
      <c r="H21" s="1086"/>
      <c r="I21" s="1086"/>
      <c r="J21" s="1086"/>
      <c r="K21" s="1087"/>
      <c r="L21" s="284"/>
    </row>
    <row r="22" spans="1:20" ht="6.75" customHeight="1">
      <c r="A22" s="1088"/>
      <c r="B22" s="1089"/>
      <c r="C22" s="1089"/>
      <c r="D22" s="1089"/>
      <c r="E22" s="1089"/>
      <c r="F22" s="1089"/>
      <c r="G22" s="1089"/>
      <c r="H22" s="1089"/>
      <c r="I22" s="1089"/>
      <c r="J22" s="1089"/>
      <c r="K22" s="1090"/>
      <c r="L22" s="284"/>
    </row>
    <row r="23" spans="1:20" ht="6.75" customHeight="1">
      <c r="A23" s="1088"/>
      <c r="B23" s="1089"/>
      <c r="C23" s="1089"/>
      <c r="D23" s="1089"/>
      <c r="E23" s="1089"/>
      <c r="F23" s="1089"/>
      <c r="G23" s="1089"/>
      <c r="H23" s="1089"/>
      <c r="I23" s="1089"/>
      <c r="J23" s="1089"/>
      <c r="K23" s="1090"/>
      <c r="L23" s="284"/>
    </row>
    <row r="24" spans="1:20" ht="6.75" customHeight="1">
      <c r="A24" s="1088"/>
      <c r="B24" s="1089"/>
      <c r="C24" s="1089"/>
      <c r="D24" s="1089"/>
      <c r="E24" s="1089"/>
      <c r="F24" s="1089"/>
      <c r="G24" s="1089"/>
      <c r="H24" s="1089"/>
      <c r="I24" s="1089"/>
      <c r="J24" s="1089"/>
      <c r="K24" s="1090"/>
      <c r="L24" s="284"/>
    </row>
    <row r="25" spans="1:20" ht="15" customHeight="1">
      <c r="A25" s="1091"/>
      <c r="B25" s="1092"/>
      <c r="C25" s="1092"/>
      <c r="D25" s="1092"/>
      <c r="E25" s="1092"/>
      <c r="F25" s="1092"/>
      <c r="G25" s="1092"/>
      <c r="H25" s="1092"/>
      <c r="I25" s="1092"/>
      <c r="J25" s="1092"/>
      <c r="K25" s="1093"/>
      <c r="L25" s="284"/>
    </row>
    <row r="26" spans="1:20" ht="6.75" customHeight="1">
      <c r="A26" s="285"/>
      <c r="B26" s="286"/>
      <c r="C26" s="286"/>
      <c r="D26" s="286"/>
      <c r="E26" s="286"/>
      <c r="F26" s="286"/>
      <c r="G26" s="286"/>
      <c r="H26" s="286"/>
      <c r="I26" s="286"/>
      <c r="J26" s="286"/>
      <c r="K26" s="287"/>
      <c r="L26" s="286"/>
    </row>
    <row r="27" spans="1:20" s="91" customFormat="1" ht="16.5" customHeight="1">
      <c r="A27" s="1106" t="s">
        <v>711</v>
      </c>
      <c r="B27" s="1107"/>
      <c r="C27" s="1107"/>
      <c r="D27" s="1107"/>
      <c r="E27" s="1107"/>
      <c r="F27" s="1107"/>
      <c r="G27" s="1107"/>
      <c r="H27" s="1107"/>
      <c r="I27" s="1107"/>
      <c r="J27" s="1107"/>
      <c r="K27" s="1108"/>
      <c r="L27" s="283"/>
      <c r="M27" s="547"/>
      <c r="N27" s="547"/>
      <c r="O27" s="547"/>
      <c r="P27" s="547"/>
      <c r="Q27" s="547"/>
      <c r="R27" s="547"/>
      <c r="S27" s="547"/>
      <c r="T27" s="547"/>
    </row>
    <row r="28" spans="1:20" ht="16.5" customHeight="1">
      <c r="A28" s="1085"/>
      <c r="B28" s="1086"/>
      <c r="C28" s="1086"/>
      <c r="D28" s="1086"/>
      <c r="E28" s="1086"/>
      <c r="F28" s="1086"/>
      <c r="G28" s="1086"/>
      <c r="H28" s="1086"/>
      <c r="I28" s="1086"/>
      <c r="J28" s="1086"/>
      <c r="K28" s="1087"/>
      <c r="L28" s="284"/>
    </row>
    <row r="29" spans="1:20" ht="6.75" customHeight="1">
      <c r="A29" s="1088"/>
      <c r="B29" s="1089"/>
      <c r="C29" s="1089"/>
      <c r="D29" s="1089"/>
      <c r="E29" s="1089"/>
      <c r="F29" s="1089"/>
      <c r="G29" s="1089"/>
      <c r="H29" s="1089"/>
      <c r="I29" s="1089"/>
      <c r="J29" s="1089"/>
      <c r="K29" s="1090"/>
      <c r="L29" s="284"/>
    </row>
    <row r="30" spans="1:20" ht="6.75" customHeight="1">
      <c r="A30" s="1088"/>
      <c r="B30" s="1089"/>
      <c r="C30" s="1089"/>
      <c r="D30" s="1089"/>
      <c r="E30" s="1089"/>
      <c r="F30" s="1089"/>
      <c r="G30" s="1089"/>
      <c r="H30" s="1089"/>
      <c r="I30" s="1089"/>
      <c r="J30" s="1089"/>
      <c r="K30" s="1090"/>
      <c r="L30" s="284"/>
    </row>
    <row r="31" spans="1:20" ht="6.75" customHeight="1">
      <c r="A31" s="1088"/>
      <c r="B31" s="1089"/>
      <c r="C31" s="1089"/>
      <c r="D31" s="1089"/>
      <c r="E31" s="1089"/>
      <c r="F31" s="1089"/>
      <c r="G31" s="1089"/>
      <c r="H31" s="1089"/>
      <c r="I31" s="1089"/>
      <c r="J31" s="1089"/>
      <c r="K31" s="1090"/>
      <c r="L31" s="284"/>
    </row>
    <row r="32" spans="1:20" ht="23.25" customHeight="1">
      <c r="A32" s="1091"/>
      <c r="B32" s="1092"/>
      <c r="C32" s="1092"/>
      <c r="D32" s="1092"/>
      <c r="E32" s="1092"/>
      <c r="F32" s="1092"/>
      <c r="G32" s="1092"/>
      <c r="H32" s="1092"/>
      <c r="I32" s="1092"/>
      <c r="J32" s="1092"/>
      <c r="K32" s="1093"/>
      <c r="L32" s="284"/>
    </row>
    <row r="33" spans="1:20" ht="6.75" customHeight="1">
      <c r="A33" s="285"/>
      <c r="B33" s="286"/>
      <c r="C33" s="286"/>
      <c r="D33" s="286"/>
      <c r="E33" s="286"/>
      <c r="F33" s="286"/>
      <c r="G33" s="286"/>
      <c r="H33" s="286"/>
      <c r="I33" s="286"/>
      <c r="J33" s="286"/>
      <c r="K33" s="287"/>
      <c r="L33" s="286"/>
    </row>
    <row r="34" spans="1:20" s="279" customFormat="1" ht="16.5" customHeight="1">
      <c r="A34" s="1127" t="s">
        <v>712</v>
      </c>
      <c r="B34" s="1128"/>
      <c r="C34" s="1128"/>
      <c r="D34" s="1128"/>
      <c r="E34" s="1128"/>
      <c r="F34" s="1128"/>
      <c r="G34" s="1128"/>
      <c r="H34" s="1128"/>
      <c r="I34" s="1128"/>
      <c r="J34" s="1128"/>
      <c r="K34" s="1129"/>
      <c r="L34" s="283"/>
      <c r="M34" s="547"/>
      <c r="N34" s="547"/>
      <c r="O34" s="547"/>
      <c r="P34" s="547"/>
      <c r="Q34" s="547"/>
      <c r="R34" s="547"/>
      <c r="S34" s="547"/>
      <c r="T34" s="547"/>
    </row>
    <row r="35" spans="1:20" s="171" customFormat="1" ht="17.25" customHeight="1">
      <c r="A35" s="1130" t="s">
        <v>700</v>
      </c>
      <c r="B35" s="1131"/>
      <c r="C35" s="1131"/>
      <c r="D35" s="1131"/>
      <c r="E35" s="1131"/>
      <c r="F35" s="1131"/>
      <c r="G35" s="1131"/>
      <c r="H35" s="1131"/>
      <c r="I35" s="1131"/>
      <c r="J35" s="1131"/>
      <c r="K35" s="290"/>
      <c r="M35" s="536"/>
      <c r="N35" s="536"/>
      <c r="O35" s="536"/>
      <c r="P35" s="536"/>
      <c r="Q35" s="536"/>
      <c r="R35" s="536"/>
      <c r="S35" s="536"/>
      <c r="T35" s="536"/>
    </row>
    <row r="36" spans="1:20" s="171" customFormat="1" ht="17.25" customHeight="1">
      <c r="A36" s="291"/>
      <c r="B36" s="292" t="s">
        <v>701</v>
      </c>
      <c r="C36" s="548"/>
      <c r="D36" s="292" t="s">
        <v>360</v>
      </c>
      <c r="E36" s="548"/>
      <c r="F36" s="293"/>
      <c r="G36" s="293"/>
      <c r="H36" s="293"/>
      <c r="I36" s="293"/>
      <c r="J36" s="293"/>
      <c r="K36" s="290"/>
      <c r="M36" s="1132" t="s">
        <v>715</v>
      </c>
      <c r="N36" s="550">
        <v>1</v>
      </c>
      <c r="O36" s="551" t="s">
        <v>716</v>
      </c>
      <c r="P36" s="536"/>
      <c r="Q36" s="536"/>
      <c r="R36" s="536"/>
      <c r="S36" s="536"/>
      <c r="T36" s="536"/>
    </row>
    <row r="37" spans="1:20" s="171" customFormat="1" ht="17.25" customHeight="1">
      <c r="A37" s="1130" t="s">
        <v>702</v>
      </c>
      <c r="B37" s="1131"/>
      <c r="C37" s="294"/>
      <c r="D37" s="294"/>
      <c r="E37" s="294"/>
      <c r="F37" s="294"/>
      <c r="G37" s="294"/>
      <c r="H37" s="294"/>
      <c r="I37" s="294"/>
      <c r="J37" s="294"/>
      <c r="K37" s="290"/>
      <c r="M37" s="1132"/>
      <c r="N37" s="550">
        <v>2</v>
      </c>
      <c r="O37" s="551" t="s">
        <v>717</v>
      </c>
      <c r="P37" s="536"/>
      <c r="Q37" s="536"/>
      <c r="R37" s="536"/>
      <c r="S37" s="536"/>
      <c r="T37" s="536"/>
    </row>
    <row r="38" spans="1:20" s="171" customFormat="1" ht="17.25" customHeight="1">
      <c r="A38" s="295" t="s">
        <v>714</v>
      </c>
      <c r="B38" s="1135"/>
      <c r="C38" s="1135"/>
      <c r="D38" s="1135"/>
      <c r="E38" s="1135"/>
      <c r="F38" s="1135"/>
      <c r="G38" s="294"/>
      <c r="H38" s="294"/>
      <c r="I38" s="294"/>
      <c r="J38" s="294"/>
      <c r="K38" s="290"/>
      <c r="M38" s="1132"/>
      <c r="N38" s="550">
        <v>3</v>
      </c>
      <c r="O38" s="551" t="s">
        <v>718</v>
      </c>
      <c r="P38" s="536"/>
      <c r="Q38" s="536"/>
      <c r="R38" s="536"/>
      <c r="S38" s="536"/>
      <c r="T38" s="536"/>
    </row>
    <row r="39" spans="1:20" s="171" customFormat="1" ht="8.25" customHeight="1">
      <c r="A39" s="288"/>
      <c r="B39" s="289"/>
      <c r="C39" s="294"/>
      <c r="D39" s="294"/>
      <c r="E39" s="294"/>
      <c r="F39" s="294"/>
      <c r="G39" s="294"/>
      <c r="H39" s="294"/>
      <c r="I39" s="294"/>
      <c r="J39" s="294"/>
      <c r="K39" s="290"/>
      <c r="M39" s="1132"/>
      <c r="N39" s="550">
        <v>4</v>
      </c>
      <c r="O39" s="551" t="s">
        <v>719</v>
      </c>
      <c r="P39" s="536"/>
      <c r="Q39" s="536"/>
      <c r="R39" s="536"/>
      <c r="S39" s="536"/>
      <c r="T39" s="536"/>
    </row>
    <row r="40" spans="1:20" s="171" customFormat="1" ht="21" customHeight="1">
      <c r="A40" s="295" t="s">
        <v>703</v>
      </c>
      <c r="B40" s="1120"/>
      <c r="C40" s="1120"/>
      <c r="D40" s="1120"/>
      <c r="E40" s="1120"/>
      <c r="F40" s="1120"/>
      <c r="G40" s="293"/>
      <c r="H40" s="293"/>
      <c r="I40" s="293"/>
      <c r="J40" s="293"/>
      <c r="K40" s="290"/>
      <c r="M40" s="1132"/>
      <c r="N40" s="550">
        <v>5</v>
      </c>
      <c r="O40" s="551" t="s">
        <v>720</v>
      </c>
      <c r="P40" s="536"/>
      <c r="Q40" s="536"/>
      <c r="R40" s="536"/>
      <c r="S40" s="536"/>
      <c r="T40" s="536"/>
    </row>
    <row r="41" spans="1:20" s="171" customFormat="1" ht="6.75" customHeight="1">
      <c r="A41" s="295"/>
      <c r="B41" s="296"/>
      <c r="C41" s="296"/>
      <c r="D41" s="296"/>
      <c r="E41" s="296"/>
      <c r="F41" s="296"/>
      <c r="G41" s="293"/>
      <c r="H41" s="293"/>
      <c r="I41" s="293"/>
      <c r="J41" s="293"/>
      <c r="K41" s="290"/>
      <c r="M41" s="1132"/>
      <c r="N41" s="550">
        <v>6</v>
      </c>
      <c r="O41" s="551" t="s">
        <v>721</v>
      </c>
      <c r="P41" s="536"/>
      <c r="Q41" s="536"/>
      <c r="R41" s="536"/>
      <c r="S41" s="536"/>
      <c r="T41" s="536"/>
    </row>
    <row r="42" spans="1:20" s="171" customFormat="1" ht="21" customHeight="1">
      <c r="A42" s="295" t="s">
        <v>704</v>
      </c>
      <c r="B42" s="1120"/>
      <c r="C42" s="1120"/>
      <c r="D42" s="1120"/>
      <c r="E42" s="1120"/>
      <c r="F42" s="1120"/>
      <c r="G42" s="297" t="s">
        <v>705</v>
      </c>
      <c r="H42" s="1120"/>
      <c r="I42" s="1120"/>
      <c r="J42" s="1120"/>
      <c r="K42" s="290"/>
      <c r="M42" s="1132"/>
      <c r="N42" s="550">
        <v>7</v>
      </c>
      <c r="O42" s="551" t="s">
        <v>722</v>
      </c>
      <c r="P42" s="536"/>
      <c r="Q42" s="536"/>
      <c r="R42" s="536"/>
      <c r="S42" s="536"/>
      <c r="T42" s="536"/>
    </row>
    <row r="43" spans="1:20" s="171" customFormat="1" ht="7.5" customHeight="1">
      <c r="A43" s="291"/>
      <c r="B43" s="296"/>
      <c r="C43" s="296"/>
      <c r="D43" s="296"/>
      <c r="E43" s="296"/>
      <c r="F43" s="296"/>
      <c r="G43" s="293"/>
      <c r="H43" s="296"/>
      <c r="I43" s="296"/>
      <c r="J43" s="296"/>
      <c r="K43" s="290"/>
      <c r="M43" s="1132"/>
      <c r="N43" s="550">
        <v>8</v>
      </c>
      <c r="O43" s="551" t="s">
        <v>723</v>
      </c>
      <c r="P43" s="536"/>
      <c r="Q43" s="536"/>
      <c r="R43" s="536"/>
      <c r="S43" s="536"/>
      <c r="T43" s="536"/>
    </row>
    <row r="44" spans="1:20" s="171" customFormat="1" ht="17.25" customHeight="1">
      <c r="A44" s="1133" t="s">
        <v>706</v>
      </c>
      <c r="B44" s="1134"/>
      <c r="C44" s="1134"/>
      <c r="D44" s="1134"/>
      <c r="E44" s="1134"/>
      <c r="F44" s="1134"/>
      <c r="G44" s="1134"/>
      <c r="H44" s="1134"/>
      <c r="I44" s="1134"/>
      <c r="J44" s="1134"/>
      <c r="K44" s="290"/>
      <c r="M44" s="1132"/>
      <c r="N44" s="550">
        <v>9</v>
      </c>
      <c r="O44" s="551" t="s">
        <v>724</v>
      </c>
      <c r="P44" s="536"/>
      <c r="Q44" s="536"/>
      <c r="R44" s="536"/>
      <c r="S44" s="536"/>
      <c r="T44" s="536"/>
    </row>
    <row r="45" spans="1:20" s="171" customFormat="1" ht="80.25" customHeight="1">
      <c r="A45" s="1124"/>
      <c r="B45" s="1125"/>
      <c r="C45" s="1125"/>
      <c r="D45" s="1125"/>
      <c r="E45" s="1125"/>
      <c r="F45" s="1125"/>
      <c r="G45" s="1125"/>
      <c r="H45" s="1125"/>
      <c r="I45" s="1125"/>
      <c r="J45" s="1125"/>
      <c r="K45" s="1126"/>
      <c r="M45" s="1132"/>
      <c r="N45" s="550">
        <v>10</v>
      </c>
      <c r="O45" s="551" t="s">
        <v>725</v>
      </c>
      <c r="P45" s="536"/>
      <c r="Q45" s="536"/>
      <c r="R45" s="536"/>
      <c r="S45" s="536"/>
      <c r="T45" s="536"/>
    </row>
    <row r="46" spans="1:20" s="171" customFormat="1" ht="17.25" customHeight="1">
      <c r="A46" s="1133" t="s">
        <v>707</v>
      </c>
      <c r="B46" s="1134"/>
      <c r="C46" s="1134"/>
      <c r="D46" s="1134"/>
      <c r="E46" s="1134"/>
      <c r="F46" s="1134"/>
      <c r="G46" s="1134"/>
      <c r="H46" s="1134"/>
      <c r="I46" s="1134"/>
      <c r="J46" s="1134"/>
      <c r="K46" s="290"/>
      <c r="M46" s="1132"/>
      <c r="N46" s="550">
        <v>11</v>
      </c>
      <c r="O46" s="551" t="s">
        <v>726</v>
      </c>
      <c r="P46" s="536"/>
      <c r="Q46" s="536"/>
      <c r="R46" s="536"/>
      <c r="S46" s="536"/>
      <c r="T46" s="536"/>
    </row>
    <row r="47" spans="1:20" s="171" customFormat="1" ht="51.75" customHeight="1">
      <c r="A47" s="1124"/>
      <c r="B47" s="1125"/>
      <c r="C47" s="1125"/>
      <c r="D47" s="1125"/>
      <c r="E47" s="1125"/>
      <c r="F47" s="1125"/>
      <c r="G47" s="1125"/>
      <c r="H47" s="1125"/>
      <c r="I47" s="1125"/>
      <c r="J47" s="1125"/>
      <c r="K47" s="1126"/>
      <c r="M47" s="1132"/>
      <c r="N47" s="550">
        <v>12</v>
      </c>
      <c r="O47" s="551" t="s">
        <v>727</v>
      </c>
      <c r="P47" s="536"/>
      <c r="Q47" s="536"/>
      <c r="R47" s="536"/>
      <c r="S47" s="536"/>
      <c r="T47" s="536"/>
    </row>
    <row r="48" spans="1:20" s="171" customFormat="1" ht="6.75" customHeight="1">
      <c r="A48" s="285"/>
      <c r="B48" s="286"/>
      <c r="C48" s="286"/>
      <c r="D48" s="286"/>
      <c r="E48" s="286"/>
      <c r="F48" s="286"/>
      <c r="G48" s="286"/>
      <c r="H48" s="286"/>
      <c r="I48" s="286"/>
      <c r="J48" s="286"/>
      <c r="K48" s="287"/>
      <c r="L48" s="286"/>
      <c r="M48" s="1132"/>
      <c r="N48" s="550">
        <v>13</v>
      </c>
      <c r="O48" s="551" t="s">
        <v>728</v>
      </c>
      <c r="P48" s="536"/>
      <c r="Q48" s="536"/>
      <c r="R48" s="536"/>
      <c r="S48" s="536"/>
      <c r="T48" s="536"/>
    </row>
    <row r="49" spans="1:22" s="91" customFormat="1" ht="16.5" customHeight="1">
      <c r="A49" s="1106" t="s">
        <v>713</v>
      </c>
      <c r="B49" s="1107"/>
      <c r="C49" s="1107"/>
      <c r="D49" s="1107"/>
      <c r="E49" s="1107"/>
      <c r="F49" s="1107"/>
      <c r="G49" s="1107"/>
      <c r="H49" s="1107"/>
      <c r="I49" s="1107"/>
      <c r="J49" s="1107"/>
      <c r="K49" s="1108"/>
      <c r="L49" s="283"/>
      <c r="M49" s="1132"/>
      <c r="N49" s="550">
        <v>14</v>
      </c>
      <c r="O49" s="551" t="s">
        <v>729</v>
      </c>
      <c r="P49" s="547"/>
      <c r="Q49" s="547"/>
      <c r="R49" s="547"/>
      <c r="S49" s="547"/>
      <c r="T49" s="547"/>
    </row>
    <row r="50" spans="1:22" ht="16.5" customHeight="1">
      <c r="A50" s="1085"/>
      <c r="B50" s="1086"/>
      <c r="C50" s="1086"/>
      <c r="D50" s="1086"/>
      <c r="E50" s="1086"/>
      <c r="F50" s="1086"/>
      <c r="G50" s="1086"/>
      <c r="H50" s="1086"/>
      <c r="I50" s="1086"/>
      <c r="J50" s="1086"/>
      <c r="K50" s="1087"/>
      <c r="L50" s="284"/>
      <c r="M50" s="1132"/>
      <c r="N50" s="550">
        <v>15</v>
      </c>
      <c r="O50" s="551" t="s">
        <v>730</v>
      </c>
    </row>
    <row r="51" spans="1:22" s="268" customFormat="1" ht="6.75" customHeight="1">
      <c r="A51" s="1088"/>
      <c r="B51" s="1089"/>
      <c r="C51" s="1089"/>
      <c r="D51" s="1089"/>
      <c r="E51" s="1089"/>
      <c r="F51" s="1089"/>
      <c r="G51" s="1089"/>
      <c r="H51" s="1089"/>
      <c r="I51" s="1089"/>
      <c r="J51" s="1089"/>
      <c r="K51" s="1090"/>
      <c r="L51" s="284"/>
      <c r="M51" s="1132"/>
      <c r="N51" s="550">
        <v>16</v>
      </c>
      <c r="O51" s="551" t="s">
        <v>731</v>
      </c>
      <c r="P51" s="536"/>
      <c r="Q51" s="536"/>
      <c r="R51" s="536"/>
      <c r="S51" s="536"/>
      <c r="T51" s="536"/>
      <c r="U51" s="3"/>
      <c r="V51" s="3"/>
    </row>
    <row r="52" spans="1:22" s="268" customFormat="1" ht="6.75" customHeight="1">
      <c r="A52" s="1088"/>
      <c r="B52" s="1089"/>
      <c r="C52" s="1089"/>
      <c r="D52" s="1089"/>
      <c r="E52" s="1089"/>
      <c r="F52" s="1089"/>
      <c r="G52" s="1089"/>
      <c r="H52" s="1089"/>
      <c r="I52" s="1089"/>
      <c r="J52" s="1089"/>
      <c r="K52" s="1090"/>
      <c r="L52" s="284"/>
      <c r="M52" s="1132"/>
      <c r="N52" s="550">
        <v>17</v>
      </c>
      <c r="O52" s="551" t="s">
        <v>732</v>
      </c>
      <c r="P52" s="536"/>
      <c r="Q52" s="536"/>
      <c r="R52" s="536"/>
      <c r="S52" s="536"/>
      <c r="T52" s="536"/>
      <c r="U52" s="3"/>
      <c r="V52" s="3"/>
    </row>
    <row r="53" spans="1:22" s="268" customFormat="1" ht="6.75" customHeight="1">
      <c r="A53" s="1088"/>
      <c r="B53" s="1089"/>
      <c r="C53" s="1089"/>
      <c r="D53" s="1089"/>
      <c r="E53" s="1089"/>
      <c r="F53" s="1089"/>
      <c r="G53" s="1089"/>
      <c r="H53" s="1089"/>
      <c r="I53" s="1089"/>
      <c r="J53" s="1089"/>
      <c r="K53" s="1090"/>
      <c r="L53" s="284"/>
      <c r="M53" s="1132" t="s">
        <v>733</v>
      </c>
      <c r="N53" s="550">
        <v>18</v>
      </c>
      <c r="O53" s="551" t="s">
        <v>734</v>
      </c>
      <c r="P53" s="536"/>
      <c r="Q53" s="536"/>
      <c r="R53" s="536"/>
      <c r="S53" s="536"/>
      <c r="T53" s="536"/>
      <c r="U53" s="3"/>
      <c r="V53" s="3"/>
    </row>
    <row r="54" spans="1:22" s="268" customFormat="1" ht="23.25" customHeight="1">
      <c r="A54" s="1091"/>
      <c r="B54" s="1092"/>
      <c r="C54" s="1092"/>
      <c r="D54" s="1092"/>
      <c r="E54" s="1092"/>
      <c r="F54" s="1092"/>
      <c r="G54" s="1092"/>
      <c r="H54" s="1092"/>
      <c r="I54" s="1092"/>
      <c r="J54" s="1092"/>
      <c r="K54" s="1093"/>
      <c r="L54" s="284"/>
      <c r="M54" s="1132"/>
      <c r="N54" s="550">
        <v>19</v>
      </c>
      <c r="O54" s="551" t="s">
        <v>735</v>
      </c>
      <c r="P54" s="536"/>
      <c r="Q54" s="536"/>
      <c r="R54" s="536"/>
      <c r="S54" s="536"/>
      <c r="T54" s="536"/>
      <c r="U54" s="3"/>
      <c r="V54" s="3"/>
    </row>
    <row r="55" spans="1:22" s="268" customFormat="1" ht="6.75" customHeight="1">
      <c r="A55" s="285"/>
      <c r="B55" s="286"/>
      <c r="C55" s="286"/>
      <c r="D55" s="286"/>
      <c r="E55" s="286"/>
      <c r="F55" s="286"/>
      <c r="G55" s="286"/>
      <c r="H55" s="286"/>
      <c r="I55" s="286"/>
      <c r="J55" s="286"/>
      <c r="K55" s="287"/>
      <c r="L55" s="286"/>
      <c r="M55" s="1132"/>
      <c r="N55" s="550">
        <v>20</v>
      </c>
      <c r="O55" s="551" t="s">
        <v>736</v>
      </c>
      <c r="P55" s="536"/>
      <c r="Q55" s="536"/>
      <c r="R55" s="536"/>
      <c r="S55" s="536"/>
      <c r="T55" s="536"/>
      <c r="U55" s="3"/>
      <c r="V55" s="3"/>
    </row>
    <row r="56" spans="1:22">
      <c r="M56" s="1132"/>
      <c r="N56" s="550">
        <v>21</v>
      </c>
      <c r="O56" s="551" t="s">
        <v>737</v>
      </c>
    </row>
    <row r="57" spans="1:22">
      <c r="M57" s="1132"/>
      <c r="N57" s="550">
        <v>22</v>
      </c>
      <c r="O57" s="551" t="s">
        <v>738</v>
      </c>
    </row>
    <row r="58" spans="1:22">
      <c r="M58" s="1132"/>
      <c r="N58" s="550">
        <v>23</v>
      </c>
      <c r="O58" s="551" t="s">
        <v>739</v>
      </c>
    </row>
    <row r="59" spans="1:22">
      <c r="M59" s="1132"/>
      <c r="N59" s="550">
        <v>24</v>
      </c>
      <c r="O59" s="551" t="s">
        <v>740</v>
      </c>
    </row>
    <row r="60" spans="1:22">
      <c r="M60" s="1132"/>
      <c r="N60" s="550">
        <v>25</v>
      </c>
      <c r="O60" s="551" t="s">
        <v>741</v>
      </c>
    </row>
    <row r="61" spans="1:22">
      <c r="M61" s="1132"/>
      <c r="N61" s="550">
        <v>26</v>
      </c>
      <c r="O61" s="551" t="s">
        <v>742</v>
      </c>
    </row>
    <row r="62" spans="1:22">
      <c r="O62" s="536" t="s">
        <v>648</v>
      </c>
    </row>
  </sheetData>
  <mergeCells count="26">
    <mergeCell ref="A5:K5"/>
    <mergeCell ref="A8:K8"/>
    <mergeCell ref="B9:K9"/>
    <mergeCell ref="A11:K11"/>
    <mergeCell ref="A13:K13"/>
    <mergeCell ref="A7:K7"/>
    <mergeCell ref="A14:K18"/>
    <mergeCell ref="A20:K20"/>
    <mergeCell ref="A21:K25"/>
    <mergeCell ref="A27:K27"/>
    <mergeCell ref="A28:K32"/>
    <mergeCell ref="A34:K34"/>
    <mergeCell ref="A35:J35"/>
    <mergeCell ref="A37:B37"/>
    <mergeCell ref="M36:M52"/>
    <mergeCell ref="M53:M61"/>
    <mergeCell ref="A47:K47"/>
    <mergeCell ref="A49:K49"/>
    <mergeCell ref="A50:K54"/>
    <mergeCell ref="B42:F42"/>
    <mergeCell ref="H42:J42"/>
    <mergeCell ref="A44:J44"/>
    <mergeCell ref="A45:K45"/>
    <mergeCell ref="A46:J46"/>
    <mergeCell ref="B40:F40"/>
    <mergeCell ref="B38:F38"/>
  </mergeCells>
  <phoneticPr fontId="1"/>
  <dataValidations count="2">
    <dataValidation type="list" allowBlank="1" showInputMessage="1" showErrorMessage="1" sqref="C36 E36" xr:uid="{BFE7216D-9755-42ED-890C-251168A1C462}">
      <formula1>"✓"</formula1>
    </dataValidation>
    <dataValidation type="list" allowBlank="1" showInputMessage="1" showErrorMessage="1" sqref="B38:F38" xr:uid="{47ED6EDC-BBE5-4647-BCD4-F2DA206FD88D}">
      <formula1>$O$36:$O$62</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0BAF8-8AA0-4535-A62D-6F42473CA05A}">
  <sheetPr codeName="Sheet35">
    <tabColor theme="9" tint="0.59999389629810485"/>
    <pageSetUpPr fitToPage="1"/>
  </sheetPr>
  <dimension ref="A1:V44"/>
  <sheetViews>
    <sheetView view="pageBreakPreview" zoomScale="90" zoomScaleNormal="70" zoomScaleSheetLayoutView="90" workbookViewId="0"/>
  </sheetViews>
  <sheetFormatPr defaultColWidth="9" defaultRowHeight="12" outlineLevelCol="1"/>
  <cols>
    <col min="1" max="1" width="32.26953125" style="343" customWidth="1"/>
    <col min="2" max="5" width="9.36328125" style="197" customWidth="1"/>
    <col min="6" max="6" width="9.36328125" style="205" customWidth="1"/>
    <col min="7" max="7" width="9.36328125" style="197" customWidth="1" outlineLevel="1"/>
    <col min="8" max="8" width="9.36328125" style="205" customWidth="1" outlineLevel="1"/>
    <col min="9" max="9" width="9.36328125" style="197" customWidth="1" outlineLevel="1"/>
    <col min="10" max="12" width="9.36328125" style="205" customWidth="1" outlineLevel="1"/>
    <col min="13" max="13" width="9.36328125" style="204" customWidth="1"/>
    <col min="14" max="16384" width="9" style="197"/>
  </cols>
  <sheetData>
    <row r="1" spans="1:22" s="3" customFormat="1" ht="17.25" customHeight="1">
      <c r="A1" s="171"/>
      <c r="K1" s="26"/>
      <c r="L1" s="26"/>
      <c r="M1" s="26"/>
      <c r="T1" s="536" t="s">
        <v>692</v>
      </c>
      <c r="U1" s="536" t="s">
        <v>694</v>
      </c>
      <c r="V1" s="536"/>
    </row>
    <row r="2" spans="1:22" s="3" customFormat="1" ht="17.25" customHeight="1">
      <c r="A2" s="1022"/>
      <c r="B2" s="1022"/>
      <c r="C2" s="1022"/>
      <c r="D2" s="1022"/>
      <c r="E2" s="1022"/>
      <c r="F2" s="1022"/>
      <c r="G2" s="1022"/>
      <c r="H2" s="1022"/>
      <c r="I2" s="1022"/>
      <c r="J2" s="1022"/>
      <c r="K2" s="1022"/>
      <c r="L2" s="1022"/>
      <c r="M2" s="1022"/>
      <c r="T2" s="536" t="s">
        <v>693</v>
      </c>
      <c r="U2" s="536" t="s">
        <v>695</v>
      </c>
      <c r="V2" s="536"/>
    </row>
    <row r="5" spans="1:22">
      <c r="E5" s="203"/>
      <c r="G5" s="203"/>
      <c r="I5" s="203"/>
    </row>
    <row r="6" spans="1:22" ht="24" customHeight="1">
      <c r="B6" s="1771" t="s">
        <v>692</v>
      </c>
      <c r="C6" s="1776"/>
      <c r="D6" s="1772"/>
      <c r="E6" s="1771" t="s">
        <v>528</v>
      </c>
      <c r="F6" s="1772"/>
      <c r="G6" s="1771" t="s">
        <v>488</v>
      </c>
      <c r="H6" s="1772"/>
      <c r="I6" s="1771" t="s">
        <v>1128</v>
      </c>
      <c r="J6" s="1772"/>
      <c r="K6" s="1783" t="s">
        <v>629</v>
      </c>
      <c r="L6" s="1784"/>
      <c r="M6" s="1785"/>
    </row>
    <row r="7" spans="1:22" ht="19.5" customHeight="1">
      <c r="B7" s="1792" t="s">
        <v>490</v>
      </c>
      <c r="C7" s="1777" t="s">
        <v>626</v>
      </c>
      <c r="D7" s="1780" t="s">
        <v>627</v>
      </c>
      <c r="E7" s="1773" t="s">
        <v>487</v>
      </c>
      <c r="F7" s="588" t="s">
        <v>526</v>
      </c>
      <c r="G7" s="1773" t="s">
        <v>488</v>
      </c>
      <c r="H7" s="588" t="s">
        <v>526</v>
      </c>
      <c r="I7" s="1768" t="s">
        <v>1128</v>
      </c>
      <c r="J7" s="588" t="s">
        <v>526</v>
      </c>
      <c r="K7" s="1786"/>
      <c r="L7" s="1787"/>
      <c r="M7" s="1788"/>
    </row>
    <row r="8" spans="1:22" ht="19.5" customHeight="1">
      <c r="B8" s="1793"/>
      <c r="C8" s="1778"/>
      <c r="D8" s="1781"/>
      <c r="E8" s="1774"/>
      <c r="F8" s="589" t="s">
        <v>527</v>
      </c>
      <c r="G8" s="1774"/>
      <c r="H8" s="589" t="s">
        <v>527</v>
      </c>
      <c r="I8" s="1769"/>
      <c r="J8" s="589" t="s">
        <v>527</v>
      </c>
      <c r="K8" s="1789"/>
      <c r="L8" s="1790"/>
      <c r="M8" s="1791"/>
    </row>
    <row r="9" spans="1:22" ht="19.5" customHeight="1">
      <c r="B9" s="1794"/>
      <c r="C9" s="1779"/>
      <c r="D9" s="1782"/>
      <c r="E9" s="1775"/>
      <c r="F9" s="590"/>
      <c r="G9" s="1775"/>
      <c r="H9" s="590"/>
      <c r="I9" s="1770"/>
      <c r="J9" s="590"/>
      <c r="K9" s="591" t="s">
        <v>1129</v>
      </c>
      <c r="L9" s="592" t="s">
        <v>628</v>
      </c>
      <c r="M9" s="593" t="s">
        <v>627</v>
      </c>
    </row>
    <row r="10" spans="1:22" ht="24.75" customHeight="1">
      <c r="A10" s="594" t="s">
        <v>514</v>
      </c>
      <c r="B10" s="670">
        <f>SUMIFS(⑱費用入力!D:D,⑱費用入力!K:K,"○",⑱費用入力!B:B,⑲海外研修実施費実績額並びに精算払請求金額の算出内訳!A:A,⑱費用入力!I:I,⑲海外研修実施費実績額並びに精算払請求金額の算出内訳!$B$7)</f>
        <v>0</v>
      </c>
      <c r="C10" s="690">
        <f>SUMIFS(⑱費用入力!D:D,⑱費用入力!K:K,"○",⑱費用入力!B:B,⑲海外研修実施費実績額並びに精算払請求金額の算出内訳!A:A,⑱費用入力!I:I,⑲海外研修実施費実績額並びに精算払請求金額の算出内訳!$C$7)</f>
        <v>0</v>
      </c>
      <c r="D10" s="671">
        <f>SUM(B10,C10)</f>
        <v>0</v>
      </c>
      <c r="E10" s="672">
        <f>SUMIFS(⑱費用入力!E:E,⑱費用入力!K:K,"○",⑱費用入力!B:B,⑲海外研修実施費実績額並びに精算払請求金額の算出内訳!A:A)</f>
        <v>0</v>
      </c>
      <c r="F10" s="673">
        <f>ROUNDDOWN(E10*$F$9,0)</f>
        <v>0</v>
      </c>
      <c r="G10" s="672">
        <f>SUMIFS(⑱費用入力!F:F,⑱費用入力!K:K,"○",⑱費用入力!B:B,⑲海外研修実施費実績額並びに精算払請求金額の算出内訳!A:A)</f>
        <v>0</v>
      </c>
      <c r="H10" s="673">
        <f>ROUNDDOWN(G10*$H$9,0)</f>
        <v>0</v>
      </c>
      <c r="I10" s="672">
        <f>SUMIFS(⑱費用入力!G:G,⑱費用入力!K:K,"○",⑱費用入力!B:B,⑲海外研修実施費実績額並びに精算払請求金額の算出内訳!A:A)</f>
        <v>0</v>
      </c>
      <c r="J10" s="673">
        <f>ROUNDDOWN(I10*J9,0)</f>
        <v>0</v>
      </c>
      <c r="K10" s="674">
        <f t="shared" ref="K10:K35" si="0">SUM(B10)</f>
        <v>0</v>
      </c>
      <c r="L10" s="674">
        <f>SUM(C10,F10,H10,J10)</f>
        <v>0</v>
      </c>
      <c r="M10" s="675">
        <f>SUM(D10,F10,H10,J10)</f>
        <v>0</v>
      </c>
    </row>
    <row r="11" spans="1:22" ht="24.75" customHeight="1">
      <c r="A11" s="595" t="s">
        <v>516</v>
      </c>
      <c r="B11" s="676">
        <f>SUMIFS(⑱費用入力!D:D,⑱費用入力!K:K,"○",⑱費用入力!B:B,⑲海外研修実施費実績額並びに精算払請求金額の算出内訳!A:A,⑱費用入力!I:I,⑲海外研修実施費実績額並びに精算払請求金額の算出内訳!$B$7)</f>
        <v>0</v>
      </c>
      <c r="C11" s="693">
        <f>SUMIFS(⑱費用入力!D:D,⑱費用入力!K:K,"○",⑱費用入力!B:B,⑲海外研修実施費実績額並びに精算払請求金額の算出内訳!A:A,⑱費用入力!I:I,⑲海外研修実施費実績額並びに精算払請求金額の算出内訳!$C$7)</f>
        <v>0</v>
      </c>
      <c r="D11" s="677">
        <f t="shared" ref="D11:D35" si="1">SUM(B11,C11)</f>
        <v>0</v>
      </c>
      <c r="E11" s="678">
        <f>SUMIFS(⑱費用入力!E:E,⑱費用入力!K:K,"○",⑱費用入力!B:B,⑲海外研修実施費実績額並びに精算払請求金額の算出内訳!A:A)</f>
        <v>0</v>
      </c>
      <c r="F11" s="679">
        <f t="shared" ref="F11:F34" si="2">ROUNDDOWN(E11*$F$9,0)</f>
        <v>0</v>
      </c>
      <c r="G11" s="678">
        <f>SUMIFS(⑱費用入力!F:F,⑱費用入力!K:K,"○",⑱費用入力!B:B,⑲海外研修実施費実績額並びに精算払請求金額の算出内訳!A:A)</f>
        <v>0</v>
      </c>
      <c r="H11" s="679">
        <f t="shared" ref="H11:H34" si="3">ROUNDDOWN(G11*$H$9,0)</f>
        <v>0</v>
      </c>
      <c r="I11" s="678">
        <f>SUMIFS(⑱費用入力!G:G,⑱費用入力!K:K,"○",⑱費用入力!B:B,⑲海外研修実施費実績額並びに精算払請求金額の算出内訳!A:A)</f>
        <v>0</v>
      </c>
      <c r="J11" s="679">
        <f>ROUNDDOWN(I11*$J$10,0)</f>
        <v>0</v>
      </c>
      <c r="K11" s="674">
        <f t="shared" si="0"/>
        <v>0</v>
      </c>
      <c r="L11" s="674">
        <f t="shared" ref="L11:L34" si="4">SUM(C11,F11,H11,J11)</f>
        <v>0</v>
      </c>
      <c r="M11" s="675">
        <f>SUM(D11,F11,H11,J11)</f>
        <v>0</v>
      </c>
    </row>
    <row r="12" spans="1:22" ht="24.75" customHeight="1">
      <c r="A12" s="595" t="s">
        <v>518</v>
      </c>
      <c r="B12" s="676">
        <f>SUMIFS(⑱費用入力!D:D,⑱費用入力!K:K,"○",⑱費用入力!B:B,⑲海外研修実施費実績額並びに精算払請求金額の算出内訳!A:A,⑱費用入力!I:I,⑲海外研修実施費実績額並びに精算払請求金額の算出内訳!$B$7)</f>
        <v>0</v>
      </c>
      <c r="C12" s="693">
        <f>SUMIFS(⑱費用入力!D:D,⑱費用入力!K:K,"○",⑱費用入力!B:B,⑲海外研修実施費実績額並びに精算払請求金額の算出内訳!A:A,⑱費用入力!I:I,⑲海外研修実施費実績額並びに精算払請求金額の算出内訳!$C$7)</f>
        <v>0</v>
      </c>
      <c r="D12" s="677">
        <f t="shared" si="1"/>
        <v>0</v>
      </c>
      <c r="E12" s="678">
        <f>SUMIFS(⑱費用入力!E:E,⑱費用入力!K:K,"○",⑱費用入力!B:B,⑲海外研修実施費実績額並びに精算払請求金額の算出内訳!A:A)</f>
        <v>0</v>
      </c>
      <c r="F12" s="679">
        <f t="shared" si="2"/>
        <v>0</v>
      </c>
      <c r="G12" s="678">
        <f>SUMIFS(⑱費用入力!F:F,⑱費用入力!K:K,"○",⑱費用入力!B:B,⑲海外研修実施費実績額並びに精算払請求金額の算出内訳!A:A)</f>
        <v>0</v>
      </c>
      <c r="H12" s="679">
        <f t="shared" si="3"/>
        <v>0</v>
      </c>
      <c r="I12" s="678">
        <f>SUMIFS(⑱費用入力!G:G,⑱費用入力!K:K,"○",⑱費用入力!B:B,⑲海外研修実施費実績額並びに精算払請求金額の算出内訳!A:A)</f>
        <v>0</v>
      </c>
      <c r="J12" s="679">
        <f t="shared" ref="J12:J34" si="5">ROUNDDOWN(I12*$J$10,0)</f>
        <v>0</v>
      </c>
      <c r="K12" s="674">
        <f t="shared" si="0"/>
        <v>0</v>
      </c>
      <c r="L12" s="674">
        <f t="shared" si="4"/>
        <v>0</v>
      </c>
      <c r="M12" s="675">
        <f t="shared" ref="M12:M34" si="6">SUM(D12,F12,H12,J12)</f>
        <v>0</v>
      </c>
    </row>
    <row r="13" spans="1:22" ht="24.75" customHeight="1">
      <c r="A13" s="595" t="s">
        <v>838</v>
      </c>
      <c r="B13" s="676">
        <f>SUMIFS(⑱費用入力!D:D,⑱費用入力!K:K,"○",⑱費用入力!B:B,⑲海外研修実施費実績額並びに精算払請求金額の算出内訳!A:A,⑱費用入力!I:I,⑲海外研修実施費実績額並びに精算払請求金額の算出内訳!$B$7)</f>
        <v>0</v>
      </c>
      <c r="C13" s="693">
        <f>SUMIFS(⑱費用入力!D:D,⑱費用入力!K:K,"○",⑱費用入力!B:B,⑲海外研修実施費実績額並びに精算払請求金額の算出内訳!A:A,⑱費用入力!I:I,⑲海外研修実施費実績額並びに精算払請求金額の算出内訳!$C$7)</f>
        <v>0</v>
      </c>
      <c r="D13" s="677">
        <f t="shared" si="1"/>
        <v>0</v>
      </c>
      <c r="E13" s="678">
        <f>SUMIFS(⑱費用入力!E:E,⑱費用入力!K:K,"○",⑱費用入力!B:B,⑲海外研修実施費実績額並びに精算払請求金額の算出内訳!A:A)</f>
        <v>0</v>
      </c>
      <c r="F13" s="679">
        <f t="shared" si="2"/>
        <v>0</v>
      </c>
      <c r="G13" s="678">
        <f>SUMIFS(⑱費用入力!F:F,⑱費用入力!K:K,"○",⑱費用入力!B:B,⑲海外研修実施費実績額並びに精算払請求金額の算出内訳!A:A)</f>
        <v>0</v>
      </c>
      <c r="H13" s="679">
        <f t="shared" si="3"/>
        <v>0</v>
      </c>
      <c r="I13" s="678">
        <f>SUMIFS(⑱費用入力!G:G,⑱費用入力!K:K,"○",⑱費用入力!B:B,⑲海外研修実施費実績額並びに精算払請求金額の算出内訳!A:A)</f>
        <v>0</v>
      </c>
      <c r="J13" s="679">
        <f t="shared" si="5"/>
        <v>0</v>
      </c>
      <c r="K13" s="674">
        <f t="shared" si="0"/>
        <v>0</v>
      </c>
      <c r="L13" s="674">
        <f t="shared" si="4"/>
        <v>0</v>
      </c>
      <c r="M13" s="675">
        <f t="shared" si="6"/>
        <v>0</v>
      </c>
    </row>
    <row r="14" spans="1:22" ht="24.75" customHeight="1">
      <c r="A14" s="595" t="s">
        <v>1087</v>
      </c>
      <c r="B14" s="676">
        <f>SUMIFS(⑱費用入力!D:D,⑱費用入力!K:K,"○",⑱費用入力!B:B,⑲海外研修実施費実績額並びに精算払請求金額の算出内訳!A:A,⑱費用入力!I:I,⑲海外研修実施費実績額並びに精算払請求金額の算出内訳!$B$7)</f>
        <v>0</v>
      </c>
      <c r="C14" s="693">
        <f>SUMIFS(⑱費用入力!D:D,⑱費用入力!K:K,"○",⑱費用入力!B:B,⑲海外研修実施費実績額並びに精算払請求金額の算出内訳!A:A,⑱費用入力!I:I,⑲海外研修実施費実績額並びに精算払請求金額の算出内訳!$C$7)</f>
        <v>0</v>
      </c>
      <c r="D14" s="677">
        <f t="shared" si="1"/>
        <v>0</v>
      </c>
      <c r="E14" s="678">
        <f>SUMIFS(⑱費用入力!E:E,⑱費用入力!K:K,"○",⑱費用入力!B:B,⑲海外研修実施費実績額並びに精算払請求金額の算出内訳!A:A)</f>
        <v>0</v>
      </c>
      <c r="F14" s="679">
        <f t="shared" si="2"/>
        <v>0</v>
      </c>
      <c r="G14" s="678">
        <f>SUMIFS(⑱費用入力!F:F,⑱費用入力!K:K,"○",⑱費用入力!B:B,⑲海外研修実施費実績額並びに精算払請求金額の算出内訳!A:A)</f>
        <v>0</v>
      </c>
      <c r="H14" s="679">
        <f t="shared" si="3"/>
        <v>0</v>
      </c>
      <c r="I14" s="678">
        <f>SUMIFS(⑱費用入力!G:G,⑱費用入力!K:K,"○",⑱費用入力!B:B,⑲海外研修実施費実績額並びに精算払請求金額の算出内訳!A:A)</f>
        <v>0</v>
      </c>
      <c r="J14" s="679">
        <f t="shared" si="5"/>
        <v>0</v>
      </c>
      <c r="K14" s="674">
        <f t="shared" si="0"/>
        <v>0</v>
      </c>
      <c r="L14" s="674">
        <f t="shared" si="4"/>
        <v>0</v>
      </c>
      <c r="M14" s="675">
        <f t="shared" si="6"/>
        <v>0</v>
      </c>
    </row>
    <row r="15" spans="1:22" ht="24.75" customHeight="1">
      <c r="A15" s="595" t="s">
        <v>1088</v>
      </c>
      <c r="B15" s="676">
        <f>SUMIFS(⑱費用入力!D:D,⑱費用入力!K:K,"○",⑱費用入力!B:B,⑲海外研修実施費実績額並びに精算払請求金額の算出内訳!A:A,⑱費用入力!I:I,⑲海外研修実施費実績額並びに精算払請求金額の算出内訳!$B$7)</f>
        <v>0</v>
      </c>
      <c r="C15" s="693">
        <f>SUMIFS(⑱費用入力!D:D,⑱費用入力!K:K,"○",⑱費用入力!B:B,⑲海外研修実施費実績額並びに精算払請求金額の算出内訳!A:A,⑱費用入力!I:I,⑲海外研修実施費実績額並びに精算払請求金額の算出内訳!$C$7)</f>
        <v>0</v>
      </c>
      <c r="D15" s="677">
        <f t="shared" si="1"/>
        <v>0</v>
      </c>
      <c r="E15" s="678">
        <f>SUMIFS(⑱費用入力!E:E,⑱費用入力!K:K,"○",⑱費用入力!B:B,⑲海外研修実施費実績額並びに精算払請求金額の算出内訳!A:A)</f>
        <v>0</v>
      </c>
      <c r="F15" s="679">
        <f t="shared" si="2"/>
        <v>0</v>
      </c>
      <c r="G15" s="678">
        <f>SUMIFS(⑱費用入力!F:F,⑱費用入力!K:K,"○",⑱費用入力!B:B,⑲海外研修実施費実績額並びに精算払請求金額の算出内訳!A:A)</f>
        <v>0</v>
      </c>
      <c r="H15" s="679">
        <f t="shared" si="3"/>
        <v>0</v>
      </c>
      <c r="I15" s="678">
        <f>SUMIFS(⑱費用入力!G:G,⑱費用入力!K:K,"○",⑱費用入力!B:B,⑲海外研修実施費実績額並びに精算払請求金額の算出内訳!A:A)</f>
        <v>0</v>
      </c>
      <c r="J15" s="679">
        <f t="shared" si="5"/>
        <v>0</v>
      </c>
      <c r="K15" s="674">
        <f t="shared" si="0"/>
        <v>0</v>
      </c>
      <c r="L15" s="674">
        <f t="shared" si="4"/>
        <v>0</v>
      </c>
      <c r="M15" s="675">
        <f t="shared" si="6"/>
        <v>0</v>
      </c>
    </row>
    <row r="16" spans="1:22" ht="24.75" customHeight="1">
      <c r="A16" s="595" t="s">
        <v>1089</v>
      </c>
      <c r="B16" s="676">
        <f>SUMIFS(⑱費用入力!D:D,⑱費用入力!K:K,"○",⑱費用入力!B:B,⑲海外研修実施費実績額並びに精算払請求金額の算出内訳!A:A,⑱費用入力!I:I,⑲海外研修実施費実績額並びに精算払請求金額の算出内訳!$B$7)</f>
        <v>0</v>
      </c>
      <c r="C16" s="693">
        <f>SUMIFS(⑱費用入力!D:D,⑱費用入力!K:K,"○",⑱費用入力!B:B,⑲海外研修実施費実績額並びに精算払請求金額の算出内訳!A:A,⑱費用入力!I:I,⑲海外研修実施費実績額並びに精算払請求金額の算出内訳!$C$7)</f>
        <v>0</v>
      </c>
      <c r="D16" s="677">
        <f t="shared" si="1"/>
        <v>0</v>
      </c>
      <c r="E16" s="678">
        <f>SUMIFS(⑱費用入力!E:E,⑱費用入力!K:K,"○",⑱費用入力!B:B,⑲海外研修実施費実績額並びに精算払請求金額の算出内訳!A:A)</f>
        <v>0</v>
      </c>
      <c r="F16" s="679">
        <f t="shared" si="2"/>
        <v>0</v>
      </c>
      <c r="G16" s="678">
        <f>SUMIFS(⑱費用入力!F:F,⑱費用入力!K:K,"○",⑱費用入力!B:B,⑲海外研修実施費実績額並びに精算払請求金額の算出内訳!A:A)</f>
        <v>0</v>
      </c>
      <c r="H16" s="679">
        <f t="shared" si="3"/>
        <v>0</v>
      </c>
      <c r="I16" s="678">
        <f>SUMIFS(⑱費用入力!G:G,⑱費用入力!K:K,"○",⑱費用入力!B:B,⑲海外研修実施費実績額並びに精算払請求金額の算出内訳!A:A)</f>
        <v>0</v>
      </c>
      <c r="J16" s="679">
        <f t="shared" si="5"/>
        <v>0</v>
      </c>
      <c r="K16" s="674">
        <f t="shared" si="0"/>
        <v>0</v>
      </c>
      <c r="L16" s="674">
        <f t="shared" si="4"/>
        <v>0</v>
      </c>
      <c r="M16" s="675">
        <f t="shared" si="6"/>
        <v>0</v>
      </c>
    </row>
    <row r="17" spans="1:13" ht="24.75" customHeight="1">
      <c r="A17" s="595" t="s">
        <v>614</v>
      </c>
      <c r="B17" s="676">
        <f>SUMIFS(⑱費用入力!D:D,⑱費用入力!K:K,"○",⑱費用入力!B:B,⑲海外研修実施費実績額並びに精算払請求金額の算出内訳!A:A,⑱費用入力!I:I,⑲海外研修実施費実績額並びに精算払請求金額の算出内訳!$B$7)</f>
        <v>0</v>
      </c>
      <c r="C17" s="693">
        <f>SUMIFS(⑱費用入力!D:D,⑱費用入力!K:K,"○",⑱費用入力!B:B,⑲海外研修実施費実績額並びに精算払請求金額の算出内訳!A:A,⑱費用入力!I:I,⑲海外研修実施費実績額並びに精算払請求金額の算出内訳!$C$7)</f>
        <v>0</v>
      </c>
      <c r="D17" s="677">
        <f t="shared" si="1"/>
        <v>0</v>
      </c>
      <c r="E17" s="678">
        <f>SUMIFS(⑱費用入力!E:E,⑱費用入力!K:K,"○",⑱費用入力!B:B,⑲海外研修実施費実績額並びに精算払請求金額の算出内訳!A:A)</f>
        <v>0</v>
      </c>
      <c r="F17" s="679">
        <f t="shared" si="2"/>
        <v>0</v>
      </c>
      <c r="G17" s="678">
        <f>SUMIFS(⑱費用入力!F:F,⑱費用入力!K:K,"○",⑱費用入力!B:B,⑲海外研修実施費実績額並びに精算払請求金額の算出内訳!A:A)</f>
        <v>0</v>
      </c>
      <c r="H17" s="679">
        <f t="shared" si="3"/>
        <v>0</v>
      </c>
      <c r="I17" s="678">
        <f>SUMIFS(⑱費用入力!G:G,⑱費用入力!K:K,"○",⑱費用入力!B:B,⑲海外研修実施費実績額並びに精算払請求金額の算出内訳!A:A)</f>
        <v>0</v>
      </c>
      <c r="J17" s="679">
        <f t="shared" si="5"/>
        <v>0</v>
      </c>
      <c r="K17" s="674">
        <f t="shared" si="0"/>
        <v>0</v>
      </c>
      <c r="L17" s="674">
        <f t="shared" si="4"/>
        <v>0</v>
      </c>
      <c r="M17" s="675">
        <f t="shared" si="6"/>
        <v>0</v>
      </c>
    </row>
    <row r="18" spans="1:13" ht="24.75" customHeight="1">
      <c r="A18" s="595" t="s">
        <v>1090</v>
      </c>
      <c r="B18" s="676">
        <f>SUMIFS(⑱費用入力!D:D,⑱費用入力!K:K,"○",⑱費用入力!B:B,⑲海外研修実施費実績額並びに精算払請求金額の算出内訳!A:A,⑱費用入力!I:I,⑲海外研修実施費実績額並びに精算払請求金額の算出内訳!$B$7)</f>
        <v>0</v>
      </c>
      <c r="C18" s="693">
        <f>SUMIFS(⑱費用入力!D:D,⑱費用入力!K:K,"○",⑱費用入力!B:B,⑲海外研修実施費実績額並びに精算払請求金額の算出内訳!A:A,⑱費用入力!I:I,⑲海外研修実施費実績額並びに精算払請求金額の算出内訳!$C$7)</f>
        <v>0</v>
      </c>
      <c r="D18" s="677">
        <f t="shared" si="1"/>
        <v>0</v>
      </c>
      <c r="E18" s="678">
        <f>SUMIFS(⑱費用入力!E:E,⑱費用入力!K:K,"○",⑱費用入力!B:B,⑲海外研修実施費実績額並びに精算払請求金額の算出内訳!A:A)</f>
        <v>0</v>
      </c>
      <c r="F18" s="679">
        <f t="shared" si="2"/>
        <v>0</v>
      </c>
      <c r="G18" s="678">
        <f>SUMIFS(⑱費用入力!F:F,⑱費用入力!K:K,"○",⑱費用入力!B:B,⑲海外研修実施費実績額並びに精算払請求金額の算出内訳!A:A)</f>
        <v>0</v>
      </c>
      <c r="H18" s="679">
        <f t="shared" si="3"/>
        <v>0</v>
      </c>
      <c r="I18" s="678">
        <f>SUMIFS(⑱費用入力!G:G,⑱費用入力!K:K,"○",⑱費用入力!B:B,⑲海外研修実施費実績額並びに精算払請求金額の算出内訳!A:A)</f>
        <v>0</v>
      </c>
      <c r="J18" s="679">
        <f t="shared" si="5"/>
        <v>0</v>
      </c>
      <c r="K18" s="674">
        <f t="shared" si="0"/>
        <v>0</v>
      </c>
      <c r="L18" s="674">
        <f t="shared" si="4"/>
        <v>0</v>
      </c>
      <c r="M18" s="675">
        <f>SUM(D18,F18,H18,J18)</f>
        <v>0</v>
      </c>
    </row>
    <row r="19" spans="1:13" ht="24.75" customHeight="1">
      <c r="A19" s="595" t="s">
        <v>1472</v>
      </c>
      <c r="B19" s="676">
        <f>SUMIFS(⑱費用入力!D:D,⑱費用入力!K:K,"○",⑱費用入力!B:B,⑲海外研修実施費実績額並びに精算払請求金額の算出内訳!A:A,⑱費用入力!I:I,⑲海外研修実施費実績額並びに精算払請求金額の算出内訳!$B$7)</f>
        <v>0</v>
      </c>
      <c r="C19" s="693">
        <f>SUMIFS(⑱費用入力!D:D,⑱費用入力!K:K,"○",⑱費用入力!B:B,⑲海外研修実施費実績額並びに精算払請求金額の算出内訳!A:A,⑱費用入力!I:I,⑲海外研修実施費実績額並びに精算払請求金額の算出内訳!$C$7)</f>
        <v>0</v>
      </c>
      <c r="D19" s="677">
        <f t="shared" si="1"/>
        <v>0</v>
      </c>
      <c r="E19" s="678">
        <f>SUMIFS(⑱費用入力!E:E,⑱費用入力!K:K,"○",⑱費用入力!B:B,⑲海外研修実施費実績額並びに精算払請求金額の算出内訳!A:A)</f>
        <v>0</v>
      </c>
      <c r="F19" s="679">
        <f t="shared" si="2"/>
        <v>0</v>
      </c>
      <c r="G19" s="678">
        <f>SUMIFS(⑱費用入力!F:F,⑱費用入力!K:K,"○",⑱費用入力!B:B,⑲海外研修実施費実績額並びに精算払請求金額の算出内訳!A:A)</f>
        <v>0</v>
      </c>
      <c r="H19" s="679">
        <f t="shared" si="3"/>
        <v>0</v>
      </c>
      <c r="I19" s="678">
        <f>SUMIFS(⑱費用入力!G:G,⑱費用入力!K:K,"○",⑱費用入力!B:B,⑲海外研修実施費実績額並びに精算払請求金額の算出内訳!A:A)</f>
        <v>0</v>
      </c>
      <c r="J19" s="679">
        <f t="shared" si="5"/>
        <v>0</v>
      </c>
      <c r="K19" s="674">
        <f t="shared" si="0"/>
        <v>0</v>
      </c>
      <c r="L19" s="674">
        <f t="shared" si="4"/>
        <v>0</v>
      </c>
      <c r="M19" s="675">
        <f t="shared" si="6"/>
        <v>0</v>
      </c>
    </row>
    <row r="20" spans="1:13" ht="24.75" customHeight="1">
      <c r="A20" s="595" t="s">
        <v>1473</v>
      </c>
      <c r="B20" s="676">
        <f>SUMIFS(⑱費用入力!D:D,⑱費用入力!K:K,"○",⑱費用入力!B:B,⑲海外研修実施費実績額並びに精算払請求金額の算出内訳!A:A,⑱費用入力!I:I,⑲海外研修実施費実績額並びに精算払請求金額の算出内訳!$B$7)</f>
        <v>0</v>
      </c>
      <c r="C20" s="693">
        <f>SUMIFS(⑱費用入力!D:D,⑱費用入力!K:K,"○",⑱費用入力!B:B,⑲海外研修実施費実績額並びに精算払請求金額の算出内訳!A:A,⑱費用入力!I:I,⑲海外研修実施費実績額並びに精算払請求金額の算出内訳!$C$7)</f>
        <v>0</v>
      </c>
      <c r="D20" s="677">
        <f t="shared" si="1"/>
        <v>0</v>
      </c>
      <c r="E20" s="678">
        <f>SUMIFS(⑱費用入力!E:E,⑱費用入力!K:K,"○",⑱費用入力!B:B,⑲海外研修実施費実績額並びに精算払請求金額の算出内訳!A:A)</f>
        <v>0</v>
      </c>
      <c r="F20" s="679">
        <f t="shared" si="2"/>
        <v>0</v>
      </c>
      <c r="G20" s="678">
        <f>SUMIFS(⑱費用入力!F:F,⑱費用入力!K:K,"○",⑱費用入力!B:B,⑲海外研修実施費実績額並びに精算払請求金額の算出内訳!A:A)</f>
        <v>0</v>
      </c>
      <c r="H20" s="679">
        <f t="shared" si="3"/>
        <v>0</v>
      </c>
      <c r="I20" s="678">
        <f>SUMIFS(⑱費用入力!G:G,⑱費用入力!K:K,"○",⑱費用入力!B:B,⑲海外研修実施費実績額並びに精算払請求金額の算出内訳!A:A)</f>
        <v>0</v>
      </c>
      <c r="J20" s="679">
        <f t="shared" si="5"/>
        <v>0</v>
      </c>
      <c r="K20" s="674">
        <f t="shared" si="0"/>
        <v>0</v>
      </c>
      <c r="L20" s="674">
        <f t="shared" si="4"/>
        <v>0</v>
      </c>
      <c r="M20" s="675">
        <f t="shared" si="6"/>
        <v>0</v>
      </c>
    </row>
    <row r="21" spans="1:13" ht="24.75" customHeight="1">
      <c r="A21" s="595" t="s">
        <v>1093</v>
      </c>
      <c r="B21" s="676">
        <f>SUMIFS(⑱費用入力!D:D,⑱費用入力!K:K,"○",⑱費用入力!B:B,⑲海外研修実施費実績額並びに精算払請求金額の算出内訳!A:A,⑱費用入力!I:I,⑲海外研修実施費実績額並びに精算払請求金額の算出内訳!$B$7)</f>
        <v>0</v>
      </c>
      <c r="C21" s="693">
        <f>SUMIFS(⑱費用入力!D:D,⑱費用入力!K:K,"○",⑱費用入力!B:B,⑲海外研修実施費実績額並びに精算払請求金額の算出内訳!A:A,⑱費用入力!I:I,⑲海外研修実施費実績額並びに精算払請求金額の算出内訳!$C$7)</f>
        <v>0</v>
      </c>
      <c r="D21" s="677">
        <f t="shared" si="1"/>
        <v>0</v>
      </c>
      <c r="E21" s="678">
        <f>SUMIFS(⑱費用入力!E:E,⑱費用入力!K:K,"○",⑱費用入力!B:B,⑲海外研修実施費実績額並びに精算払請求金額の算出内訳!A:A)</f>
        <v>0</v>
      </c>
      <c r="F21" s="679">
        <f t="shared" si="2"/>
        <v>0</v>
      </c>
      <c r="G21" s="678">
        <f>SUMIFS(⑱費用入力!F:F,⑱費用入力!K:K,"○",⑱費用入力!B:B,⑲海外研修実施費実績額並びに精算払請求金額の算出内訳!A:A)</f>
        <v>0</v>
      </c>
      <c r="H21" s="679">
        <f t="shared" si="3"/>
        <v>0</v>
      </c>
      <c r="I21" s="678">
        <f>SUMIFS(⑱費用入力!G:G,⑱費用入力!K:K,"○",⑱費用入力!B:B,⑲海外研修実施費実績額並びに精算払請求金額の算出内訳!A:A)</f>
        <v>0</v>
      </c>
      <c r="J21" s="679">
        <f t="shared" si="5"/>
        <v>0</v>
      </c>
      <c r="K21" s="674">
        <f t="shared" si="0"/>
        <v>0</v>
      </c>
      <c r="L21" s="674">
        <f t="shared" si="4"/>
        <v>0</v>
      </c>
      <c r="M21" s="675">
        <f t="shared" si="6"/>
        <v>0</v>
      </c>
    </row>
    <row r="22" spans="1:13" ht="24.75" customHeight="1">
      <c r="A22" s="595" t="s">
        <v>1474</v>
      </c>
      <c r="B22" s="676">
        <f>SUMIFS(⑱費用入力!D:D,⑱費用入力!K:K,"○",⑱費用入力!B:B,⑲海外研修実施費実績額並びに精算払請求金額の算出内訳!A:A,⑱費用入力!I:I,⑲海外研修実施費実績額並びに精算払請求金額の算出内訳!$B$7)</f>
        <v>0</v>
      </c>
      <c r="C22" s="693">
        <f>SUMIFS(⑱費用入力!D:D,⑱費用入力!K:K,"○",⑱費用入力!B:B,⑲海外研修実施費実績額並びに精算払請求金額の算出内訳!A:A,⑱費用入力!I:I,⑲海外研修実施費実績額並びに精算払請求金額の算出内訳!$C$7)</f>
        <v>0</v>
      </c>
      <c r="D22" s="677">
        <f t="shared" si="1"/>
        <v>0</v>
      </c>
      <c r="E22" s="678">
        <f>SUMIFS(⑱費用入力!E:E,⑱費用入力!K:K,"○",⑱費用入力!B:B,⑲海外研修実施費実績額並びに精算払請求金額の算出内訳!A:A)</f>
        <v>0</v>
      </c>
      <c r="F22" s="679">
        <f>ROUNDDOWN(E22*$F$9,0)</f>
        <v>0</v>
      </c>
      <c r="G22" s="678">
        <f>SUMIFS(⑱費用入力!F:F,⑱費用入力!K:K,"○",⑱費用入力!B:B,⑲海外研修実施費実績額並びに精算払請求金額の算出内訳!A:A)</f>
        <v>0</v>
      </c>
      <c r="H22" s="679">
        <f t="shared" si="3"/>
        <v>0</v>
      </c>
      <c r="I22" s="678">
        <f>SUMIFS(⑱費用入力!G:G,⑱費用入力!K:K,"○",⑱費用入力!B:B,⑲海外研修実施費実績額並びに精算払請求金額の算出内訳!A:A)</f>
        <v>0</v>
      </c>
      <c r="J22" s="679">
        <f t="shared" si="5"/>
        <v>0</v>
      </c>
      <c r="K22" s="674">
        <f t="shared" si="0"/>
        <v>0</v>
      </c>
      <c r="L22" s="674">
        <f t="shared" si="4"/>
        <v>0</v>
      </c>
      <c r="M22" s="675">
        <f t="shared" si="6"/>
        <v>0</v>
      </c>
    </row>
    <row r="23" spans="1:13" ht="24.75" customHeight="1">
      <c r="A23" s="595" t="s">
        <v>1475</v>
      </c>
      <c r="B23" s="676">
        <f>SUMIFS(⑱費用入力!D:D,⑱費用入力!K:K,"○",⑱費用入力!B:B,⑲海外研修実施費実績額並びに精算払請求金額の算出内訳!A:A,⑱費用入力!I:I,⑲海外研修実施費実績額並びに精算払請求金額の算出内訳!$B$7)</f>
        <v>0</v>
      </c>
      <c r="C23" s="693">
        <f>SUMIFS(⑱費用入力!D:D,⑱費用入力!K:K,"○",⑱費用入力!B:B,⑲海外研修実施費実績額並びに精算払請求金額の算出内訳!A:A,⑱費用入力!I:I,⑲海外研修実施費実績額並びに精算払請求金額の算出内訳!$C$7)</f>
        <v>0</v>
      </c>
      <c r="D23" s="677">
        <f t="shared" si="1"/>
        <v>0</v>
      </c>
      <c r="E23" s="678">
        <f>SUMIFS(⑱費用入力!E:E,⑱費用入力!K:K,"○",⑱費用入力!B:B,⑲海外研修実施費実績額並びに精算払請求金額の算出内訳!A:A)</f>
        <v>0</v>
      </c>
      <c r="F23" s="679">
        <f t="shared" si="2"/>
        <v>0</v>
      </c>
      <c r="G23" s="678">
        <f>SUMIFS(⑱費用入力!F:F,⑱費用入力!K:K,"○",⑱費用入力!B:B,⑲海外研修実施費実績額並びに精算払請求金額の算出内訳!A:A)</f>
        <v>0</v>
      </c>
      <c r="H23" s="679">
        <f t="shared" si="3"/>
        <v>0</v>
      </c>
      <c r="I23" s="678">
        <f>SUMIFS(⑱費用入力!G:G,⑱費用入力!K:K,"○",⑱費用入力!B:B,⑲海外研修実施費実績額並びに精算払請求金額の算出内訳!A:A)</f>
        <v>0</v>
      </c>
      <c r="J23" s="679">
        <f t="shared" si="5"/>
        <v>0</v>
      </c>
      <c r="K23" s="674">
        <f t="shared" si="0"/>
        <v>0</v>
      </c>
      <c r="L23" s="674">
        <f t="shared" si="4"/>
        <v>0</v>
      </c>
      <c r="M23" s="675">
        <f t="shared" si="6"/>
        <v>0</v>
      </c>
    </row>
    <row r="24" spans="1:13" ht="24.75" customHeight="1">
      <c r="A24" s="595" t="s">
        <v>1476</v>
      </c>
      <c r="B24" s="676">
        <f>SUMIFS(⑱費用入力!D:D,⑱費用入力!K:K,"○",⑱費用入力!B:B,⑲海外研修実施費実績額並びに精算払請求金額の算出内訳!A:A,⑱費用入力!I:I,⑲海外研修実施費実績額並びに精算払請求金額の算出内訳!$B$7)</f>
        <v>0</v>
      </c>
      <c r="C24" s="693">
        <f>SUMIFS(⑱費用入力!D:D,⑱費用入力!K:K,"○",⑱費用入力!B:B,⑲海外研修実施費実績額並びに精算払請求金額の算出内訳!A:A,⑱費用入力!I:I,⑲海外研修実施費実績額並びに精算払請求金額の算出内訳!$C$7)</f>
        <v>0</v>
      </c>
      <c r="D24" s="677">
        <f t="shared" si="1"/>
        <v>0</v>
      </c>
      <c r="E24" s="678">
        <f>SUMIFS(⑱費用入力!E:E,⑱費用入力!K:K,"○",⑱費用入力!B:B,⑲海外研修実施費実績額並びに精算払請求金額の算出内訳!A:A)</f>
        <v>0</v>
      </c>
      <c r="F24" s="679">
        <f t="shared" si="2"/>
        <v>0</v>
      </c>
      <c r="G24" s="678">
        <f>SUMIFS(⑱費用入力!F:F,⑱費用入力!K:K,"○",⑱費用入力!B:B,⑲海外研修実施費実績額並びに精算払請求金額の算出内訳!A:A)</f>
        <v>0</v>
      </c>
      <c r="H24" s="679">
        <f t="shared" si="3"/>
        <v>0</v>
      </c>
      <c r="I24" s="678">
        <f>SUMIFS(⑱費用入力!G:G,⑱費用入力!K:K,"○",⑱費用入力!B:B,⑲海外研修実施費実績額並びに精算払請求金額の算出内訳!A:A)</f>
        <v>0</v>
      </c>
      <c r="J24" s="679">
        <f t="shared" si="5"/>
        <v>0</v>
      </c>
      <c r="K24" s="674">
        <f t="shared" si="0"/>
        <v>0</v>
      </c>
      <c r="L24" s="674">
        <f t="shared" si="4"/>
        <v>0</v>
      </c>
      <c r="M24" s="675">
        <f t="shared" si="6"/>
        <v>0</v>
      </c>
    </row>
    <row r="25" spans="1:13" ht="24.75" customHeight="1">
      <c r="A25" s="596" t="s">
        <v>1097</v>
      </c>
      <c r="B25" s="676">
        <f>SUMIFS(⑱費用入力!D:D,⑱費用入力!K:K,"○",⑱費用入力!B:B,⑲海外研修実施費実績額並びに精算払請求金額の算出内訳!A:A,⑱費用入力!I:I,⑲海外研修実施費実績額並びに精算払請求金額の算出内訳!$B$7)</f>
        <v>0</v>
      </c>
      <c r="C25" s="693">
        <f>SUMIFS(⑱費用入力!D:D,⑱費用入力!K:K,"○",⑱費用入力!B:B,⑲海外研修実施費実績額並びに精算払請求金額の算出内訳!A:A,⑱費用入力!I:I,⑲海外研修実施費実績額並びに精算払請求金額の算出内訳!$C$7)</f>
        <v>0</v>
      </c>
      <c r="D25" s="677">
        <f t="shared" si="1"/>
        <v>0</v>
      </c>
      <c r="E25" s="678">
        <f>SUMIFS(⑱費用入力!E:E,⑱費用入力!K:K,"○",⑱費用入力!B:B,⑲海外研修実施費実績額並びに精算払請求金額の算出内訳!A:A)</f>
        <v>0</v>
      </c>
      <c r="F25" s="679">
        <f t="shared" si="2"/>
        <v>0</v>
      </c>
      <c r="G25" s="678">
        <f>SUMIFS(⑱費用入力!F:F,⑱費用入力!K:K,"○",⑱費用入力!B:B,⑲海外研修実施費実績額並びに精算払請求金額の算出内訳!A:A)</f>
        <v>0</v>
      </c>
      <c r="H25" s="679">
        <f t="shared" si="3"/>
        <v>0</v>
      </c>
      <c r="I25" s="678">
        <f>SUMIFS(⑱費用入力!G:G,⑱費用入力!K:K,"○",⑱費用入力!B:B,⑲海外研修実施費実績額並びに精算払請求金額の算出内訳!A:A)</f>
        <v>0</v>
      </c>
      <c r="J25" s="679">
        <f t="shared" si="5"/>
        <v>0</v>
      </c>
      <c r="K25" s="674">
        <f t="shared" si="0"/>
        <v>0</v>
      </c>
      <c r="L25" s="674">
        <f t="shared" si="4"/>
        <v>0</v>
      </c>
      <c r="M25" s="675">
        <f t="shared" si="6"/>
        <v>0</v>
      </c>
    </row>
    <row r="26" spans="1:13" ht="24.75" customHeight="1">
      <c r="A26" s="596" t="s">
        <v>1098</v>
      </c>
      <c r="B26" s="676">
        <f>SUMIFS(⑱費用入力!D:D,⑱費用入力!K:K,"○",⑱費用入力!B:B,⑲海外研修実施費実績額並びに精算払請求金額の算出内訳!A:A,⑱費用入力!I:I,⑲海外研修実施費実績額並びに精算払請求金額の算出内訳!$B$7)</f>
        <v>0</v>
      </c>
      <c r="C26" s="693">
        <f>SUMIFS(⑱費用入力!D:D,⑱費用入力!K:K,"○",⑱費用入力!B:B,⑲海外研修実施費実績額並びに精算払請求金額の算出内訳!A:A,⑱費用入力!I:I,⑲海外研修実施費実績額並びに精算払請求金額の算出内訳!$C$7)</f>
        <v>0</v>
      </c>
      <c r="D26" s="677">
        <f t="shared" si="1"/>
        <v>0</v>
      </c>
      <c r="E26" s="678">
        <f>SUMIFS(⑱費用入力!E:E,⑱費用入力!K:K,"○",⑱費用入力!B:B,⑲海外研修実施費実績額並びに精算払請求金額の算出内訳!A:A)</f>
        <v>0</v>
      </c>
      <c r="F26" s="679">
        <f t="shared" ref="F26:F29" si="7">ROUNDDOWN(E26*$F$9,0)</f>
        <v>0</v>
      </c>
      <c r="G26" s="678">
        <f>SUMIFS(⑱費用入力!F:F,⑱費用入力!K:K,"○",⑱費用入力!B:B,⑲海外研修実施費実績額並びに精算払請求金額の算出内訳!A:A)</f>
        <v>0</v>
      </c>
      <c r="H26" s="679">
        <f t="shared" ref="H26:H29" si="8">ROUNDDOWN(G26*$H$9,0)</f>
        <v>0</v>
      </c>
      <c r="I26" s="678">
        <f>SUMIFS(⑱費用入力!G:G,⑱費用入力!K:K,"○",⑱費用入力!B:B,⑲海外研修実施費実績額並びに精算払請求金額の算出内訳!A:A)</f>
        <v>0</v>
      </c>
      <c r="J26" s="679">
        <f t="shared" si="5"/>
        <v>0</v>
      </c>
      <c r="K26" s="674">
        <f t="shared" si="0"/>
        <v>0</v>
      </c>
      <c r="L26" s="674">
        <f t="shared" si="4"/>
        <v>0</v>
      </c>
      <c r="M26" s="675">
        <f t="shared" si="6"/>
        <v>0</v>
      </c>
    </row>
    <row r="27" spans="1:13" ht="24.75" customHeight="1">
      <c r="A27" s="597" t="s">
        <v>576</v>
      </c>
      <c r="B27" s="676">
        <f>SUMIFS(⑱費用入力!D:D,⑱費用入力!K:K,"○",⑱費用入力!B:B,⑲海外研修実施費実績額並びに精算払請求金額の算出内訳!A:A,⑱費用入力!I:I,⑲海外研修実施費実績額並びに精算払請求金額の算出内訳!$B$7)</f>
        <v>0</v>
      </c>
      <c r="C27" s="693">
        <f>SUMIFS(⑱費用入力!D:D,⑱費用入力!K:K,"○",⑱費用入力!B:B,⑲海外研修実施費実績額並びに精算払請求金額の算出内訳!A:A,⑱費用入力!I:I,⑲海外研修実施費実績額並びに精算払請求金額の算出内訳!$C$7)</f>
        <v>0</v>
      </c>
      <c r="D27" s="677">
        <f t="shared" si="1"/>
        <v>0</v>
      </c>
      <c r="E27" s="678">
        <f>SUMIFS(⑱費用入力!E:E,⑱費用入力!K:K,"○",⑱費用入力!B:B,⑲海外研修実施費実績額並びに精算払請求金額の算出内訳!A:A)</f>
        <v>0</v>
      </c>
      <c r="F27" s="679">
        <f t="shared" ref="F27:F28" si="9">ROUNDDOWN(E27*$F$9,0)</f>
        <v>0</v>
      </c>
      <c r="G27" s="678">
        <f>SUMIFS(⑱費用入力!F:F,⑱費用入力!K:K,"○",⑱費用入力!B:B,⑲海外研修実施費実績額並びに精算払請求金額の算出内訳!A:A)</f>
        <v>0</v>
      </c>
      <c r="H27" s="679">
        <f t="shared" ref="H27:H28" si="10">ROUNDDOWN(G27*$H$9,0)</f>
        <v>0</v>
      </c>
      <c r="I27" s="678">
        <f>SUMIFS(⑱費用入力!G:G,⑱費用入力!K:K,"○",⑱費用入力!B:B,⑲海外研修実施費実績額並びに精算払請求金額の算出内訳!A:A)</f>
        <v>0</v>
      </c>
      <c r="J27" s="679">
        <f t="shared" si="5"/>
        <v>0</v>
      </c>
      <c r="K27" s="674">
        <f t="shared" si="0"/>
        <v>0</v>
      </c>
      <c r="L27" s="674">
        <f t="shared" si="4"/>
        <v>0</v>
      </c>
      <c r="M27" s="675">
        <f t="shared" si="6"/>
        <v>0</v>
      </c>
    </row>
    <row r="28" spans="1:13" ht="24.75" customHeight="1">
      <c r="A28" s="597" t="s">
        <v>524</v>
      </c>
      <c r="B28" s="676">
        <f>SUMIFS(⑱費用入力!D:D,⑱費用入力!K:K,"○",⑱費用入力!B:B,⑲海外研修実施費実績額並びに精算払請求金額の算出内訳!A:A,⑱費用入力!I:I,⑲海外研修実施費実績額並びに精算払請求金額の算出内訳!$B$7)</f>
        <v>0</v>
      </c>
      <c r="C28" s="693">
        <f>SUMIFS(⑱費用入力!D:D,⑱費用入力!K:K,"○",⑱費用入力!B:B,⑲海外研修実施費実績額並びに精算払請求金額の算出内訳!A:A,⑱費用入力!I:I,⑲海外研修実施費実績額並びに精算払請求金額の算出内訳!$C$7)</f>
        <v>0</v>
      </c>
      <c r="D28" s="677">
        <f t="shared" si="1"/>
        <v>0</v>
      </c>
      <c r="E28" s="678">
        <f>SUMIFS(⑱費用入力!E:E,⑱費用入力!K:K,"○",⑱費用入力!B:B,⑲海外研修実施費実績額並びに精算払請求金額の算出内訳!A:A)</f>
        <v>0</v>
      </c>
      <c r="F28" s="679">
        <f t="shared" si="9"/>
        <v>0</v>
      </c>
      <c r="G28" s="678">
        <f>SUMIFS(⑱費用入力!F:F,⑱費用入力!K:K,"○",⑱費用入力!B:B,⑲海外研修実施費実績額並びに精算払請求金額の算出内訳!A:A)</f>
        <v>0</v>
      </c>
      <c r="H28" s="679">
        <f t="shared" si="10"/>
        <v>0</v>
      </c>
      <c r="I28" s="678">
        <f>SUMIFS(⑱費用入力!G:G,⑱費用入力!K:K,"○",⑱費用入力!B:B,⑲海外研修実施費実績額並びに精算払請求金額の算出内訳!A:A)</f>
        <v>0</v>
      </c>
      <c r="J28" s="679">
        <f t="shared" si="5"/>
        <v>0</v>
      </c>
      <c r="K28" s="674">
        <f t="shared" si="0"/>
        <v>0</v>
      </c>
      <c r="L28" s="674">
        <f t="shared" si="4"/>
        <v>0</v>
      </c>
      <c r="M28" s="675">
        <f t="shared" si="6"/>
        <v>0</v>
      </c>
    </row>
    <row r="29" spans="1:13" ht="24.75" customHeight="1">
      <c r="A29" s="596" t="s">
        <v>1477</v>
      </c>
      <c r="B29" s="676">
        <f>SUMIFS(⑱費用入力!D:D,⑱費用入力!K:K,"○",⑱費用入力!B:B,⑲海外研修実施費実績額並びに精算払請求金額の算出内訳!A:A,⑱費用入力!I:I,⑲海外研修実施費実績額並びに精算払請求金額の算出内訳!$B$7)</f>
        <v>0</v>
      </c>
      <c r="C29" s="693">
        <f>SUMIFS(⑱費用入力!D:D,⑱費用入力!K:K,"○",⑱費用入力!B:B,⑲海外研修実施費実績額並びに精算払請求金額の算出内訳!A:A,⑱費用入力!I:I,⑲海外研修実施費実績額並びに精算払請求金額の算出内訳!$C$7)</f>
        <v>0</v>
      </c>
      <c r="D29" s="677">
        <f t="shared" si="1"/>
        <v>0</v>
      </c>
      <c r="E29" s="678">
        <f>SUMIFS(⑱費用入力!E:E,⑱費用入力!K:K,"○",⑱費用入力!B:B,⑲海外研修実施費実績額並びに精算払請求金額の算出内訳!A:A)</f>
        <v>0</v>
      </c>
      <c r="F29" s="679">
        <f t="shared" si="7"/>
        <v>0</v>
      </c>
      <c r="G29" s="678">
        <f>SUMIFS(⑱費用入力!F:F,⑱費用入力!K:K,"○",⑱費用入力!B:B,⑲海外研修実施費実績額並びに精算払請求金額の算出内訳!A:A)</f>
        <v>0</v>
      </c>
      <c r="H29" s="679">
        <f t="shared" si="8"/>
        <v>0</v>
      </c>
      <c r="I29" s="678">
        <f>SUMIFS(⑱費用入力!G:G,⑱費用入力!K:K,"○",⑱費用入力!B:B,⑲海外研修実施費実績額並びに精算払請求金額の算出内訳!A:A)</f>
        <v>0</v>
      </c>
      <c r="J29" s="679">
        <f t="shared" si="5"/>
        <v>0</v>
      </c>
      <c r="K29" s="674">
        <f t="shared" si="0"/>
        <v>0</v>
      </c>
      <c r="L29" s="674">
        <f t="shared" si="4"/>
        <v>0</v>
      </c>
      <c r="M29" s="675">
        <f t="shared" si="6"/>
        <v>0</v>
      </c>
    </row>
    <row r="30" spans="1:13" ht="24.75" customHeight="1">
      <c r="A30" s="595" t="s">
        <v>1478</v>
      </c>
      <c r="B30" s="676">
        <f>SUMIFS(⑱費用入力!D:D,⑱費用入力!K:K,"○",⑱費用入力!B:B,⑲海外研修実施費実績額並びに精算払請求金額の算出内訳!A:A,⑱費用入力!I:I,⑲海外研修実施費実績額並びに精算払請求金額の算出内訳!$B$7)</f>
        <v>0</v>
      </c>
      <c r="C30" s="693">
        <f>SUMIFS(⑱費用入力!D:D,⑱費用入力!K:K,"○",⑱費用入力!B:B,⑲海外研修実施費実績額並びに精算払請求金額の算出内訳!A:A,⑱費用入力!I:I,⑲海外研修実施費実績額並びに精算払請求金額の算出内訳!$C$7)</f>
        <v>0</v>
      </c>
      <c r="D30" s="677">
        <f t="shared" si="1"/>
        <v>0</v>
      </c>
      <c r="E30" s="678">
        <f>SUMIFS(⑱費用入力!E:E,⑱費用入力!K:K,"○",⑱費用入力!B:B,⑲海外研修実施費実績額並びに精算払請求金額の算出内訳!A:A)</f>
        <v>0</v>
      </c>
      <c r="F30" s="679">
        <f t="shared" si="2"/>
        <v>0</v>
      </c>
      <c r="G30" s="678">
        <f>SUMIFS(⑱費用入力!F:F,⑱費用入力!K:K,"○",⑱費用入力!B:B,⑲海外研修実施費実績額並びに精算払請求金額の算出内訳!A:A)</f>
        <v>0</v>
      </c>
      <c r="H30" s="679">
        <f t="shared" si="3"/>
        <v>0</v>
      </c>
      <c r="I30" s="678">
        <f>SUMIFS(⑱費用入力!G:G,⑱費用入力!K:K,"○",⑱費用入力!B:B,⑲海外研修実施費実績額並びに精算払請求金額の算出内訳!A:A)</f>
        <v>0</v>
      </c>
      <c r="J30" s="679">
        <f t="shared" si="5"/>
        <v>0</v>
      </c>
      <c r="K30" s="674">
        <f t="shared" si="0"/>
        <v>0</v>
      </c>
      <c r="L30" s="674">
        <f t="shared" si="4"/>
        <v>0</v>
      </c>
      <c r="M30" s="675">
        <f t="shared" si="6"/>
        <v>0</v>
      </c>
    </row>
    <row r="31" spans="1:13" ht="24.75" customHeight="1">
      <c r="A31" s="595" t="s">
        <v>1479</v>
      </c>
      <c r="B31" s="676">
        <f>SUMIFS(⑱費用入力!D:D,⑱費用入力!K:K,"○",⑱費用入力!B:B,⑲海外研修実施費実績額並びに精算払請求金額の算出内訳!A:A,⑱費用入力!I:I,⑲海外研修実施費実績額並びに精算払請求金額の算出内訳!$B$7)</f>
        <v>0</v>
      </c>
      <c r="C31" s="693">
        <f>SUMIFS(⑱費用入力!D:D,⑱費用入力!K:K,"○",⑱費用入力!B:B,⑲海外研修実施費実績額並びに精算払請求金額の算出内訳!A:A,⑱費用入力!I:I,⑲海外研修実施費実績額並びに精算払請求金額の算出内訳!$C$7)</f>
        <v>0</v>
      </c>
      <c r="D31" s="677">
        <f t="shared" si="1"/>
        <v>0</v>
      </c>
      <c r="E31" s="678">
        <f>SUMIFS(⑱費用入力!E:E,⑱費用入力!K:K,"○",⑱費用入力!B:B,⑲海外研修実施費実績額並びに精算払請求金額の算出内訳!A:A)</f>
        <v>0</v>
      </c>
      <c r="F31" s="679">
        <f t="shared" si="2"/>
        <v>0</v>
      </c>
      <c r="G31" s="678">
        <f>SUMIFS(⑱費用入力!F:F,⑱費用入力!K:K,"○",⑱費用入力!B:B,⑲海外研修実施費実績額並びに精算払請求金額の算出内訳!A:A)</f>
        <v>0</v>
      </c>
      <c r="H31" s="679">
        <f t="shared" si="3"/>
        <v>0</v>
      </c>
      <c r="I31" s="678">
        <f>SUMIFS(⑱費用入力!G:G,⑱費用入力!K:K,"○",⑱費用入力!B:B,⑲海外研修実施費実績額並びに精算払請求金額の算出内訳!A:A)</f>
        <v>0</v>
      </c>
      <c r="J31" s="679">
        <f t="shared" si="5"/>
        <v>0</v>
      </c>
      <c r="K31" s="674">
        <f t="shared" si="0"/>
        <v>0</v>
      </c>
      <c r="L31" s="674">
        <f t="shared" si="4"/>
        <v>0</v>
      </c>
      <c r="M31" s="675">
        <f t="shared" si="6"/>
        <v>0</v>
      </c>
    </row>
    <row r="32" spans="1:13" ht="24.75" customHeight="1">
      <c r="A32" s="595" t="s">
        <v>1480</v>
      </c>
      <c r="B32" s="676">
        <f>SUMIFS(⑱費用入力!D:D,⑱費用入力!K:K,"○",⑱費用入力!B:B,⑲海外研修実施費実績額並びに精算払請求金額の算出内訳!A:A,⑱費用入力!I:I,⑲海外研修実施費実績額並びに精算払請求金額の算出内訳!$B$7)</f>
        <v>0</v>
      </c>
      <c r="C32" s="693">
        <f>SUMIFS(⑱費用入力!D:D,⑱費用入力!K:K,"○",⑱費用入力!B:B,⑲海外研修実施費実績額並びに精算払請求金額の算出内訳!A:A,⑱費用入力!I:I,⑲海外研修実施費実績額並びに精算払請求金額の算出内訳!$C$7)</f>
        <v>0</v>
      </c>
      <c r="D32" s="677">
        <f t="shared" si="1"/>
        <v>0</v>
      </c>
      <c r="E32" s="678">
        <f>SUMIFS(⑱費用入力!E:E,⑱費用入力!K:K,"○",⑱費用入力!B:B,⑲海外研修実施費実績額並びに精算払請求金額の算出内訳!A:A)</f>
        <v>0</v>
      </c>
      <c r="F32" s="679">
        <f t="shared" si="2"/>
        <v>0</v>
      </c>
      <c r="G32" s="678">
        <f>SUMIFS(⑱費用入力!F:F,⑱費用入力!K:K,"○",⑱費用入力!B:B,⑲海外研修実施費実績額並びに精算払請求金額の算出内訳!A:A)</f>
        <v>0</v>
      </c>
      <c r="H32" s="679">
        <f t="shared" si="3"/>
        <v>0</v>
      </c>
      <c r="I32" s="678">
        <f>SUMIFS(⑱費用入力!G:G,⑱費用入力!K:K,"○",⑱費用入力!B:B,⑲海外研修実施費実績額並びに精算払請求金額の算出内訳!A:A)</f>
        <v>0</v>
      </c>
      <c r="J32" s="679">
        <f t="shared" si="5"/>
        <v>0</v>
      </c>
      <c r="K32" s="674">
        <f t="shared" si="0"/>
        <v>0</v>
      </c>
      <c r="L32" s="674">
        <f t="shared" si="4"/>
        <v>0</v>
      </c>
      <c r="M32" s="675">
        <f t="shared" si="6"/>
        <v>0</v>
      </c>
    </row>
    <row r="33" spans="1:13" ht="24.75" customHeight="1">
      <c r="A33" s="595" t="s">
        <v>1481</v>
      </c>
      <c r="B33" s="676">
        <f>SUMIFS(⑱費用入力!D:D,⑱費用入力!K:K,"○",⑱費用入力!B:B,⑲海外研修実施費実績額並びに精算払請求金額の算出内訳!A:A,⑱費用入力!I:I,⑲海外研修実施費実績額並びに精算払請求金額の算出内訳!$B$7)</f>
        <v>0</v>
      </c>
      <c r="C33" s="693">
        <f>SUMIFS(⑱費用入力!D:D,⑱費用入力!K:K,"○",⑱費用入力!B:B,⑲海外研修実施費実績額並びに精算払請求金額の算出内訳!A:A,⑱費用入力!I:I,⑲海外研修実施費実績額並びに精算払請求金額の算出内訳!$C$7)</f>
        <v>0</v>
      </c>
      <c r="D33" s="677">
        <f t="shared" si="1"/>
        <v>0</v>
      </c>
      <c r="E33" s="678">
        <f>SUMIFS(⑱費用入力!E:E,⑱費用入力!K:K,"○",⑱費用入力!B:B,⑲海外研修実施費実績額並びに精算払請求金額の算出内訳!A:A)</f>
        <v>0</v>
      </c>
      <c r="F33" s="679">
        <f>ROUNDDOWN(E33*$F$9,0)</f>
        <v>0</v>
      </c>
      <c r="G33" s="678">
        <f>SUMIFS(⑱費用入力!F:F,⑱費用入力!K:K,"○",⑱費用入力!B:B,⑲海外研修実施費実績額並びに精算払請求金額の算出内訳!A:A)</f>
        <v>0</v>
      </c>
      <c r="H33" s="679">
        <f>ROUNDDOWN(G33*$H$9,0)</f>
        <v>0</v>
      </c>
      <c r="I33" s="678">
        <f>SUMIFS(⑱費用入力!G:G,⑱費用入力!K:K,"○",⑱費用入力!B:B,⑲海外研修実施費実績額並びに精算払請求金額の算出内訳!A:A)</f>
        <v>0</v>
      </c>
      <c r="J33" s="679">
        <f t="shared" si="5"/>
        <v>0</v>
      </c>
      <c r="K33" s="674">
        <f t="shared" si="0"/>
        <v>0</v>
      </c>
      <c r="L33" s="674">
        <f t="shared" si="4"/>
        <v>0</v>
      </c>
      <c r="M33" s="675">
        <f t="shared" si="6"/>
        <v>0</v>
      </c>
    </row>
    <row r="34" spans="1:13" ht="24.75" customHeight="1">
      <c r="A34" s="595" t="s">
        <v>1104</v>
      </c>
      <c r="B34" s="676">
        <f>SUMIFS(⑱費用入力!D:D,⑱費用入力!K:K,"○",⑱費用入力!B:B,⑲海外研修実施費実績額並びに精算払請求金額の算出内訳!A:A,⑱費用入力!I:I,⑲海外研修実施費実績額並びに精算払請求金額の算出内訳!$B$7)</f>
        <v>0</v>
      </c>
      <c r="C34" s="693">
        <f>SUMIFS(⑱費用入力!D:D,⑱費用入力!K:K,"○",⑱費用入力!B:B,⑲海外研修実施費実績額並びに精算払請求金額の算出内訳!A:A,⑱費用入力!I:I,⑲海外研修実施費実績額並びに精算払請求金額の算出内訳!$C$7)</f>
        <v>0</v>
      </c>
      <c r="D34" s="677">
        <f t="shared" si="1"/>
        <v>0</v>
      </c>
      <c r="E34" s="678">
        <f>SUMIFS(⑱費用入力!E:E,⑱費用入力!K:K,"○",⑱費用入力!B:B,⑲海外研修実施費実績額並びに精算払請求金額の算出内訳!A:A)</f>
        <v>0</v>
      </c>
      <c r="F34" s="679">
        <f t="shared" si="2"/>
        <v>0</v>
      </c>
      <c r="G34" s="678">
        <f>SUMIFS(⑱費用入力!F:F,⑱費用入力!K:K,"○",⑱費用入力!B:B,⑲海外研修実施費実績額並びに精算払請求金額の算出内訳!A:A)</f>
        <v>0</v>
      </c>
      <c r="H34" s="679">
        <f t="shared" si="3"/>
        <v>0</v>
      </c>
      <c r="I34" s="678">
        <f>SUMIFS(⑱費用入力!G:G,⑱費用入力!K:K,"○",⑱費用入力!B:B,⑲海外研修実施費実績額並びに精算払請求金額の算出内訳!A:A)</f>
        <v>0</v>
      </c>
      <c r="J34" s="679">
        <f t="shared" si="5"/>
        <v>0</v>
      </c>
      <c r="K34" s="674">
        <f t="shared" si="0"/>
        <v>0</v>
      </c>
      <c r="L34" s="674">
        <f t="shared" si="4"/>
        <v>0</v>
      </c>
      <c r="M34" s="675">
        <f t="shared" si="6"/>
        <v>0</v>
      </c>
    </row>
    <row r="35" spans="1:13" ht="24.75" customHeight="1">
      <c r="A35" s="595" t="s">
        <v>1105</v>
      </c>
      <c r="B35" s="676">
        <f>SUMIFS(⑱費用入力!D:D,⑱費用入力!K:K,"○",⑱費用入力!B:B,⑲海外研修実施費実績額並びに精算払請求金額の算出内訳!A:A,⑱費用入力!I:I,⑲海外研修実施費実績額並びに精算払請求金額の算出内訳!$B$7)</f>
        <v>0</v>
      </c>
      <c r="C35" s="693">
        <f>SUMIFS(⑱費用入力!D:D,⑱費用入力!K:K,"○",⑱費用入力!B:B,⑲海外研修実施費実績額並びに精算払請求金額の算出内訳!A:A,⑱費用入力!I:I,⑲海外研修実施費実績額並びに精算払請求金額の算出内訳!$C$7)</f>
        <v>0</v>
      </c>
      <c r="D35" s="677">
        <f t="shared" si="1"/>
        <v>0</v>
      </c>
      <c r="E35" s="678">
        <f>SUMIFS(⑱費用入力!E:E,⑱費用入力!K:K,"○",⑱費用入力!B:B,⑲海外研修実施費実績額並びに精算払請求金額の算出内訳!A:A)</f>
        <v>0</v>
      </c>
      <c r="F35" s="679">
        <f t="shared" ref="F35" si="11">ROUNDDOWN(E35*$F$9,0)</f>
        <v>0</v>
      </c>
      <c r="G35" s="678">
        <f>SUMIFS(⑱費用入力!F:F,⑱費用入力!K:K,"○",⑱費用入力!B:B,⑲海外研修実施費実績額並びに精算払請求金額の算出内訳!A:A)</f>
        <v>0</v>
      </c>
      <c r="H35" s="679">
        <f t="shared" ref="H35" si="12">ROUNDDOWN(G35*$H$9,0)</f>
        <v>0</v>
      </c>
      <c r="I35" s="678">
        <f>SUMIFS(⑱費用入力!G:G,⑱費用入力!K:K,"○",⑱費用入力!B:B,⑲海外研修実施費実績額並びに精算払請求金額の算出内訳!A:A)</f>
        <v>0</v>
      </c>
      <c r="J35" s="679">
        <f>ROUNDDOWN(I35*$J$10,0)</f>
        <v>0</v>
      </c>
      <c r="K35" s="674">
        <f t="shared" si="0"/>
        <v>0</v>
      </c>
      <c r="L35" s="674">
        <f t="shared" ref="L35:L37" si="13">SUM(C35,F35,H35,J35)</f>
        <v>0</v>
      </c>
      <c r="M35" s="675">
        <f t="shared" ref="M35:M37" si="14">SUM(D35,F35,H35,J35)</f>
        <v>0</v>
      </c>
    </row>
    <row r="36" spans="1:13" ht="24.75" customHeight="1">
      <c r="A36" s="595" t="s">
        <v>1106</v>
      </c>
      <c r="B36" s="676">
        <f>SUMIFS(⑱費用入力!D:D,⑱費用入力!K:K,"○",⑱費用入力!B:B,⑲海外研修実施費実績額並びに精算払請求金額の算出内訳!A:A,⑱費用入力!I:I,⑲海外研修実施費実績額並びに精算払請求金額の算出内訳!$B$7)</f>
        <v>0</v>
      </c>
      <c r="C36" s="693">
        <f>SUMIFS(⑱費用入力!D:D,⑱費用入力!K:K,"○",⑱費用入力!B:B,⑲海外研修実施費実績額並びに精算払請求金額の算出内訳!A:A,⑱費用入力!I:I,⑲海外研修実施費実績額並びに精算払請求金額の算出内訳!$C$7)</f>
        <v>0</v>
      </c>
      <c r="D36" s="677">
        <f t="shared" ref="D36:D38" si="15">SUM(B36,C36)</f>
        <v>0</v>
      </c>
      <c r="E36" s="678">
        <f>SUMIFS(⑱費用入力!E:E,⑱費用入力!K:K,"○",⑱費用入力!B:B,⑲海外研修実施費実績額並びに精算払請求金額の算出内訳!A:A)</f>
        <v>0</v>
      </c>
      <c r="F36" s="679">
        <f>ROUNDDOWN(E36*$F$9,0)</f>
        <v>0</v>
      </c>
      <c r="G36" s="678">
        <f>SUMIFS(⑱費用入力!F:F,⑱費用入力!K:K,"○",⑱費用入力!B:B,⑲海外研修実施費実績額並びに精算払請求金額の算出内訳!A:A)</f>
        <v>0</v>
      </c>
      <c r="H36" s="679">
        <f>ROUNDDOWN(G36*$H$9,0)</f>
        <v>0</v>
      </c>
      <c r="I36" s="678">
        <f>SUMIFS(⑱費用入力!G:G,⑱費用入力!K:K,"○",⑱費用入力!B:B,⑲海外研修実施費実績額並びに精算払請求金額の算出内訳!A:A)</f>
        <v>0</v>
      </c>
      <c r="J36" s="679">
        <f t="shared" ref="J36:J37" si="16">ROUNDDOWN(I36*$J$10,0)</f>
        <v>0</v>
      </c>
      <c r="K36" s="674">
        <f t="shared" ref="K36:K38" si="17">SUM(B36)</f>
        <v>0</v>
      </c>
      <c r="L36" s="674">
        <f t="shared" si="13"/>
        <v>0</v>
      </c>
      <c r="M36" s="675">
        <f t="shared" si="14"/>
        <v>0</v>
      </c>
    </row>
    <row r="37" spans="1:13" ht="24.75" customHeight="1">
      <c r="A37" s="595" t="s">
        <v>1107</v>
      </c>
      <c r="B37" s="676">
        <f>SUMIFS(⑱費用入力!D:D,⑱費用入力!K:K,"○",⑱費用入力!B:B,⑲海外研修実施費実績額並びに精算払請求金額の算出内訳!A:A,⑱費用入力!I:I,⑲海外研修実施費実績額並びに精算払請求金額の算出内訳!$B$7)</f>
        <v>0</v>
      </c>
      <c r="C37" s="693">
        <f>SUMIFS(⑱費用入力!D:D,⑱費用入力!K:K,"○",⑱費用入力!B:B,⑲海外研修実施費実績額並びに精算払請求金額の算出内訳!A:A,⑱費用入力!I:I,⑲海外研修実施費実績額並びに精算払請求金額の算出内訳!$C$7)</f>
        <v>0</v>
      </c>
      <c r="D37" s="677">
        <f t="shared" si="15"/>
        <v>0</v>
      </c>
      <c r="E37" s="678">
        <f>SUMIFS(⑱費用入力!E:E,⑱費用入力!K:K,"○",⑱費用入力!B:B,⑲海外研修実施費実績額並びに精算払請求金額の算出内訳!A:A)</f>
        <v>0</v>
      </c>
      <c r="F37" s="679">
        <f t="shared" ref="F37:F38" si="18">ROUNDDOWN(E37*$F$9,0)</f>
        <v>0</v>
      </c>
      <c r="G37" s="678">
        <f>SUMIFS(⑱費用入力!F:F,⑱費用入力!K:K,"○",⑱費用入力!B:B,⑲海外研修実施費実績額並びに精算払請求金額の算出内訳!A:A)</f>
        <v>0</v>
      </c>
      <c r="H37" s="679">
        <f t="shared" ref="H37:H38" si="19">ROUNDDOWN(G37*$H$9,0)</f>
        <v>0</v>
      </c>
      <c r="I37" s="678">
        <f>SUMIFS(⑱費用入力!G:G,⑱費用入力!K:K,"○",⑱費用入力!B:B,⑲海外研修実施費実績額並びに精算払請求金額の算出内訳!A:A)</f>
        <v>0</v>
      </c>
      <c r="J37" s="679">
        <f t="shared" si="16"/>
        <v>0</v>
      </c>
      <c r="K37" s="674">
        <f t="shared" si="17"/>
        <v>0</v>
      </c>
      <c r="L37" s="674">
        <f t="shared" si="13"/>
        <v>0</v>
      </c>
      <c r="M37" s="675">
        <f t="shared" si="14"/>
        <v>0</v>
      </c>
    </row>
    <row r="38" spans="1:13" ht="24.75" customHeight="1" thickBot="1">
      <c r="A38" s="598" t="s">
        <v>1116</v>
      </c>
      <c r="B38" s="676">
        <f>SUMIFS(⑱費用入力!D:D,⑱費用入力!K:K,"○",⑱費用入力!B:B,⑲海外研修実施費実績額並びに精算払請求金額の算出内訳!A:A,⑱費用入力!I:I,⑲海外研修実施費実績額並びに精算払請求金額の算出内訳!$B$7)</f>
        <v>0</v>
      </c>
      <c r="C38" s="693">
        <f>SUMIFS(⑱費用入力!D:D,⑱費用入力!K:K,"○",⑱費用入力!B:B,⑲海外研修実施費実績額並びに精算払請求金額の算出内訳!A:A,⑱費用入力!I:I,⑲海外研修実施費実績額並びに精算払請求金額の算出内訳!$C$7)</f>
        <v>0</v>
      </c>
      <c r="D38" s="677">
        <f t="shared" si="15"/>
        <v>0</v>
      </c>
      <c r="E38" s="678">
        <f>SUMIFS(⑱費用入力!E:E,⑱費用入力!K:K,"○",⑱費用入力!B:B,⑲海外研修実施費実績額並びに精算払請求金額の算出内訳!A:A)</f>
        <v>0</v>
      </c>
      <c r="F38" s="679">
        <f t="shared" si="18"/>
        <v>0</v>
      </c>
      <c r="G38" s="678">
        <f>SUMIFS(⑱費用入力!F:F,⑱費用入力!K:K,"○",⑱費用入力!B:B,⑲海外研修実施費実績額並びに精算払請求金額の算出内訳!A:A)</f>
        <v>0</v>
      </c>
      <c r="H38" s="679">
        <f t="shared" si="19"/>
        <v>0</v>
      </c>
      <c r="I38" s="678">
        <f>SUMIFS(⑱費用入力!G:G,⑱費用入力!K:K,"○",⑱費用入力!B:B,⑲海外研修実施費実績額並びに精算払請求金額の算出内訳!A:A)</f>
        <v>0</v>
      </c>
      <c r="J38" s="679">
        <f>ROUNDDOWN(I38*$J$10,0)</f>
        <v>0</v>
      </c>
      <c r="K38" s="674">
        <f t="shared" si="17"/>
        <v>0</v>
      </c>
      <c r="L38" s="674">
        <f t="shared" ref="L38" si="20">SUM(C38,F38,H38,J38)</f>
        <v>0</v>
      </c>
      <c r="M38" s="675">
        <f t="shared" ref="M38" si="21">SUM(D38,F38,H38,J38)</f>
        <v>0</v>
      </c>
    </row>
    <row r="39" spans="1:13" ht="24.75" customHeight="1" thickTop="1">
      <c r="A39" s="600" t="s">
        <v>1130</v>
      </c>
      <c r="B39" s="694">
        <f t="shared" ref="B39:M39" si="22">SUM(B10:B38)</f>
        <v>0</v>
      </c>
      <c r="C39" s="681">
        <f t="shared" si="22"/>
        <v>0</v>
      </c>
      <c r="D39" s="682">
        <f t="shared" si="22"/>
        <v>0</v>
      </c>
      <c r="E39" s="683">
        <f t="shared" si="22"/>
        <v>0</v>
      </c>
      <c r="F39" s="684">
        <f t="shared" si="22"/>
        <v>0</v>
      </c>
      <c r="G39" s="685">
        <f t="shared" si="22"/>
        <v>0</v>
      </c>
      <c r="H39" s="686">
        <f t="shared" si="22"/>
        <v>0</v>
      </c>
      <c r="I39" s="683">
        <f t="shared" si="22"/>
        <v>0</v>
      </c>
      <c r="J39" s="684">
        <f t="shared" si="22"/>
        <v>0</v>
      </c>
      <c r="K39" s="687">
        <f t="shared" si="22"/>
        <v>0</v>
      </c>
      <c r="L39" s="687">
        <f t="shared" si="22"/>
        <v>0</v>
      </c>
      <c r="M39" s="688">
        <f t="shared" si="22"/>
        <v>0</v>
      </c>
    </row>
    <row r="41" spans="1:13" ht="22.15" customHeight="1">
      <c r="K41" s="599" t="s">
        <v>888</v>
      </c>
    </row>
    <row r="42" spans="1:13" ht="22.15" customHeight="1">
      <c r="K42" s="384">
        <f>ROUND(K39*10/110,0)</f>
        <v>0</v>
      </c>
    </row>
    <row r="43" spans="1:13" ht="22.15" customHeight="1"/>
    <row r="44" spans="1:13" ht="22.15" customHeight="1"/>
  </sheetData>
  <mergeCells count="12">
    <mergeCell ref="I7:I9"/>
    <mergeCell ref="A2:M2"/>
    <mergeCell ref="E6:F6"/>
    <mergeCell ref="E7:E9"/>
    <mergeCell ref="G6:H6"/>
    <mergeCell ref="G7:G9"/>
    <mergeCell ref="I6:J6"/>
    <mergeCell ref="B6:D6"/>
    <mergeCell ref="C7:C9"/>
    <mergeCell ref="D7:D9"/>
    <mergeCell ref="K6:M8"/>
    <mergeCell ref="B7:B9"/>
  </mergeCells>
  <phoneticPr fontId="1"/>
  <dataValidations count="1">
    <dataValidation type="list" allowBlank="1" showInputMessage="1" showErrorMessage="1" sqref="B6:D6" xr:uid="{32F636CD-A373-4244-9C3C-5D5E93CE0E65}">
      <formula1>$T$1:$T$2</formula1>
    </dataValidation>
  </dataValidations>
  <printOptions horizontalCentered="1"/>
  <pageMargins left="0.39370078740157483" right="0.39370078740157483" top="0.74803149606299213" bottom="0.74803149606299213" header="0.31496062992125984" footer="0.31496062992125984"/>
  <pageSetup paperSize="9" scale="67"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EE60F-FC9F-4D2A-A96B-0F7615264D38}">
  <sheetPr codeName="Sheet36">
    <tabColor theme="9" tint="0.59999389629810485"/>
    <pageSetUpPr fitToPage="1"/>
  </sheetPr>
  <dimension ref="A1:U39"/>
  <sheetViews>
    <sheetView view="pageBreakPreview" zoomScaleNormal="70" zoomScaleSheetLayoutView="100" workbookViewId="0"/>
  </sheetViews>
  <sheetFormatPr defaultColWidth="9" defaultRowHeight="12" outlineLevelCol="1"/>
  <cols>
    <col min="1" max="1" width="33.36328125" style="343" customWidth="1"/>
    <col min="2" max="5" width="9.36328125" style="197" customWidth="1"/>
    <col min="6" max="6" width="9.36328125" style="205" customWidth="1"/>
    <col min="7" max="7" width="9.36328125" style="197" customWidth="1"/>
    <col min="8" max="8" width="9.36328125" style="205" customWidth="1"/>
    <col min="9" max="9" width="9.36328125" style="197" customWidth="1"/>
    <col min="10" max="10" width="9.36328125" style="205" customWidth="1"/>
    <col min="11" max="12" width="9.36328125" style="205" customWidth="1" outlineLevel="1"/>
    <col min="13" max="13" width="15.6328125" style="204" customWidth="1"/>
    <col min="14" max="16384" width="9" style="197"/>
  </cols>
  <sheetData>
    <row r="1" spans="1:21" s="3" customFormat="1" ht="17.25" customHeight="1">
      <c r="A1" s="171"/>
      <c r="K1" s="26"/>
      <c r="L1" s="26"/>
      <c r="M1" s="26"/>
      <c r="T1" s="536" t="s">
        <v>692</v>
      </c>
      <c r="U1" s="536" t="s">
        <v>526</v>
      </c>
    </row>
    <row r="2" spans="1:21" s="3" customFormat="1" ht="17.25" customHeight="1">
      <c r="A2" s="1022"/>
      <c r="B2" s="1022"/>
      <c r="C2" s="1022"/>
      <c r="D2" s="1022"/>
      <c r="E2" s="1022"/>
      <c r="F2" s="1022"/>
      <c r="G2" s="1022"/>
      <c r="H2" s="1022"/>
      <c r="I2" s="1022"/>
      <c r="J2" s="1022"/>
      <c r="K2" s="1022"/>
      <c r="L2" s="1022"/>
      <c r="M2" s="1022"/>
      <c r="T2" s="536" t="s">
        <v>528</v>
      </c>
      <c r="U2" s="536" t="s">
        <v>695</v>
      </c>
    </row>
    <row r="5" spans="1:21">
      <c r="E5" s="203"/>
      <c r="G5" s="203"/>
      <c r="I5" s="203"/>
    </row>
    <row r="6" spans="1:21" ht="24" customHeight="1">
      <c r="B6" s="1795" t="s">
        <v>692</v>
      </c>
      <c r="C6" s="1776"/>
      <c r="D6" s="1776"/>
      <c r="E6" s="1795" t="s">
        <v>528</v>
      </c>
      <c r="F6" s="1772"/>
      <c r="G6" s="1795" t="s">
        <v>488</v>
      </c>
      <c r="H6" s="1772"/>
      <c r="I6" s="1795" t="s">
        <v>1128</v>
      </c>
      <c r="J6" s="1772"/>
      <c r="K6" s="1796" t="s">
        <v>818</v>
      </c>
      <c r="L6" s="1797"/>
      <c r="M6" s="1798"/>
    </row>
    <row r="7" spans="1:21" ht="19.5" customHeight="1">
      <c r="B7" s="1773" t="s">
        <v>491</v>
      </c>
      <c r="C7" s="1777" t="s">
        <v>492</v>
      </c>
      <c r="D7" s="1777" t="s">
        <v>627</v>
      </c>
      <c r="E7" s="1773" t="s">
        <v>487</v>
      </c>
      <c r="F7" s="588" t="s">
        <v>817</v>
      </c>
      <c r="G7" s="1773" t="s">
        <v>488</v>
      </c>
      <c r="H7" s="588" t="s">
        <v>817</v>
      </c>
      <c r="I7" s="1768" t="s">
        <v>1128</v>
      </c>
      <c r="J7" s="588" t="s">
        <v>817</v>
      </c>
      <c r="K7" s="1799"/>
      <c r="L7" s="1800"/>
      <c r="M7" s="1801"/>
    </row>
    <row r="8" spans="1:21" ht="19.5" customHeight="1">
      <c r="B8" s="1774"/>
      <c r="C8" s="1778"/>
      <c r="D8" s="1778"/>
      <c r="E8" s="1774"/>
      <c r="F8" s="589" t="s">
        <v>527</v>
      </c>
      <c r="G8" s="1774"/>
      <c r="H8" s="589" t="s">
        <v>527</v>
      </c>
      <c r="I8" s="1769"/>
      <c r="J8" s="589" t="s">
        <v>527</v>
      </c>
      <c r="K8" s="1802"/>
      <c r="L8" s="1803"/>
      <c r="M8" s="1804"/>
    </row>
    <row r="9" spans="1:21" ht="19.5" customHeight="1">
      <c r="B9" s="1775"/>
      <c r="C9" s="1779"/>
      <c r="D9" s="1779"/>
      <c r="E9" s="1775"/>
      <c r="F9" s="590"/>
      <c r="G9" s="1775"/>
      <c r="H9" s="590"/>
      <c r="I9" s="1770"/>
      <c r="J9" s="590"/>
      <c r="K9" s="592" t="s">
        <v>490</v>
      </c>
      <c r="L9" s="592" t="s">
        <v>628</v>
      </c>
      <c r="M9" s="593" t="s">
        <v>627</v>
      </c>
    </row>
    <row r="10" spans="1:21" ht="24.75" customHeight="1">
      <c r="A10" s="594" t="s">
        <v>514</v>
      </c>
      <c r="B10" s="689">
        <f>SUMIFS(⑱費用入力!D:D,⑱費用入力!K:K,"○",⑱費用入力!B:B,'⑲-b（日本円以外の精算)'!A:A,⑱費用入力!I:I,'⑲-b（日本円以外の精算)'!$B$7)</f>
        <v>0</v>
      </c>
      <c r="C10" s="690">
        <f>SUMIFS(⑱費用入力!D:D,⑱費用入力!K:K,"○",⑱費用入力!B:B,'⑲-b（日本円以外の精算)'!A:A,⑱費用入力!I:I,'⑲-b（日本円以外の精算)'!$C$7)</f>
        <v>0</v>
      </c>
      <c r="D10" s="690">
        <f>SUM(B10:C10)</f>
        <v>0</v>
      </c>
      <c r="E10" s="672">
        <f>SUMIFS(⑱費用入力!E:E,⑱費用入力!K:K,"○",⑱費用入力!B:B,'⑲-b（日本円以外の精算)'!A:A)</f>
        <v>0</v>
      </c>
      <c r="F10" s="673">
        <f>ROUNDDOWN(E10*$F$9,0)</f>
        <v>0</v>
      </c>
      <c r="G10" s="672">
        <f>SUMIFS(⑱費用入力!F:F,⑱費用入力!K:K,"○",⑱費用入力!B:B,'⑲-b（日本円以外の精算)'!A:A)</f>
        <v>0</v>
      </c>
      <c r="H10" s="673">
        <f>ROUNDDOWN(G10*$H$9,0)</f>
        <v>0</v>
      </c>
      <c r="I10" s="672">
        <f>SUMIFS(⑱費用入力!G:G,⑱費用入力!K:K,"○",⑱費用入力!B:B,'⑲-b（日本円以外の精算)'!A:A)</f>
        <v>0</v>
      </c>
      <c r="J10" s="673">
        <f>ROUNDDOWN(I10*J9,0)</f>
        <v>0</v>
      </c>
      <c r="K10" s="674">
        <f t="shared" ref="K10:K38" si="0">SUM(B10)</f>
        <v>0</v>
      </c>
      <c r="L10" s="674">
        <f t="shared" ref="L10:L38" si="1">SUM(C10,F10,H10,J10)</f>
        <v>0</v>
      </c>
      <c r="M10" s="691">
        <f t="shared" ref="M10:M38" si="2">SUM(D10,F10,H10,J10)</f>
        <v>0</v>
      </c>
    </row>
    <row r="11" spans="1:21" ht="24.75" customHeight="1">
      <c r="A11" s="595" t="s">
        <v>516</v>
      </c>
      <c r="B11" s="692">
        <f>SUMIFS(⑱費用入力!D:D,⑱費用入力!K:K,"○",⑱費用入力!B:B,'⑲-b（日本円以外の精算)'!A:A,⑱費用入力!I:I,'⑲-b（日本円以外の精算)'!$B$7)</f>
        <v>0</v>
      </c>
      <c r="C11" s="693">
        <f>SUMIFS(⑱費用入力!D:D,⑱費用入力!K:K,"○",⑱費用入力!B:B,'⑲-b（日本円以外の精算)'!A:A,⑱費用入力!I:I,'⑲-b（日本円以外の精算)'!$C$7)</f>
        <v>0</v>
      </c>
      <c r="D11" s="693">
        <f t="shared" ref="D11:D34" si="3">SUM(B11:C11)</f>
        <v>0</v>
      </c>
      <c r="E11" s="678">
        <f>SUMIFS(⑱費用入力!E:E,⑱費用入力!K:K,"○",⑱費用入力!B:B,'⑲-b（日本円以外の精算)'!A:A)</f>
        <v>0</v>
      </c>
      <c r="F11" s="679">
        <f t="shared" ref="F11:F34" si="4">ROUNDDOWN(E11*$F$9,0)</f>
        <v>0</v>
      </c>
      <c r="G11" s="678">
        <f>SUMIFS(⑱費用入力!F:F,⑱費用入力!K:K,"○",⑱費用入力!B:B,'⑲-b（日本円以外の精算)'!A:A)</f>
        <v>0</v>
      </c>
      <c r="H11" s="679">
        <f t="shared" ref="H11:H34" si="5">ROUNDDOWN(G11*$H$9,0)</f>
        <v>0</v>
      </c>
      <c r="I11" s="678">
        <f>SUMIFS(⑱費用入力!G:G,⑱費用入力!K:K,"○",⑱費用入力!B:B,'⑲-b（日本円以外の精算)'!A:A)</f>
        <v>0</v>
      </c>
      <c r="J11" s="679">
        <f>ROUNDDOWN(I11*$J$10,0)</f>
        <v>0</v>
      </c>
      <c r="K11" s="674">
        <f t="shared" si="0"/>
        <v>0</v>
      </c>
      <c r="L11" s="674">
        <f t="shared" si="1"/>
        <v>0</v>
      </c>
      <c r="M11" s="691">
        <f t="shared" si="2"/>
        <v>0</v>
      </c>
    </row>
    <row r="12" spans="1:21" ht="24.75" customHeight="1">
      <c r="A12" s="595" t="s">
        <v>518</v>
      </c>
      <c r="B12" s="692">
        <f>SUMIFS(⑱費用入力!D:D,⑱費用入力!K:K,"○",⑱費用入力!B:B,'⑲-b（日本円以外の精算)'!A:A,⑱費用入力!I:I,'⑲-b（日本円以外の精算)'!$B$7)</f>
        <v>0</v>
      </c>
      <c r="C12" s="693">
        <f>SUMIFS(⑱費用入力!D:D,⑱費用入力!K:K,"○",⑱費用入力!B:B,'⑲-b（日本円以外の精算)'!A:A,⑱費用入力!I:I,'⑲-b（日本円以外の精算)'!$C$7)</f>
        <v>0</v>
      </c>
      <c r="D12" s="693">
        <f t="shared" si="3"/>
        <v>0</v>
      </c>
      <c r="E12" s="678">
        <f>SUMIFS(⑱費用入力!E:E,⑱費用入力!K:K,"○",⑱費用入力!B:B,'⑲-b（日本円以外の精算)'!A:A)</f>
        <v>0</v>
      </c>
      <c r="F12" s="679">
        <f t="shared" si="4"/>
        <v>0</v>
      </c>
      <c r="G12" s="678">
        <f>SUMIFS(⑱費用入力!F:F,⑱費用入力!K:K,"○",⑱費用入力!B:B,'⑲-b（日本円以外の精算)'!A:A)</f>
        <v>0</v>
      </c>
      <c r="H12" s="679">
        <f t="shared" si="5"/>
        <v>0</v>
      </c>
      <c r="I12" s="678">
        <f>SUMIFS(⑱費用入力!G:G,⑱費用入力!K:K,"○",⑱費用入力!B:B,'⑲-b（日本円以外の精算)'!A:A)</f>
        <v>0</v>
      </c>
      <c r="J12" s="679">
        <f t="shared" ref="J12:J34" si="6">ROUNDDOWN(I12*$J$10,0)</f>
        <v>0</v>
      </c>
      <c r="K12" s="674">
        <f t="shared" si="0"/>
        <v>0</v>
      </c>
      <c r="L12" s="674">
        <f t="shared" si="1"/>
        <v>0</v>
      </c>
      <c r="M12" s="691">
        <f t="shared" si="2"/>
        <v>0</v>
      </c>
    </row>
    <row r="13" spans="1:21" ht="24.75" customHeight="1">
      <c r="A13" s="595" t="s">
        <v>838</v>
      </c>
      <c r="B13" s="692">
        <f>SUMIFS(⑱費用入力!D:D,⑱費用入力!K:K,"○",⑱費用入力!B:B,'⑲-b（日本円以外の精算)'!A:A,⑱費用入力!I:I,'⑲-b（日本円以外の精算)'!$B$7)</f>
        <v>0</v>
      </c>
      <c r="C13" s="693">
        <f>SUMIFS(⑱費用入力!D:D,⑱費用入力!K:K,"○",⑱費用入力!B:B,'⑲-b（日本円以外の精算)'!A:A,⑱費用入力!I:I,'⑲-b（日本円以外の精算)'!$C$7)</f>
        <v>0</v>
      </c>
      <c r="D13" s="693">
        <f t="shared" si="3"/>
        <v>0</v>
      </c>
      <c r="E13" s="678">
        <f>SUMIFS(⑱費用入力!E:E,⑱費用入力!K:K,"○",⑱費用入力!B:B,'⑲-b（日本円以外の精算)'!A:A)</f>
        <v>0</v>
      </c>
      <c r="F13" s="679">
        <f t="shared" si="4"/>
        <v>0</v>
      </c>
      <c r="G13" s="678">
        <f>SUMIFS(⑱費用入力!F:F,⑱費用入力!K:K,"○",⑱費用入力!B:B,'⑲-b（日本円以外の精算)'!A:A)</f>
        <v>0</v>
      </c>
      <c r="H13" s="679">
        <f t="shared" si="5"/>
        <v>0</v>
      </c>
      <c r="I13" s="678">
        <f>SUMIFS(⑱費用入力!G:G,⑱費用入力!K:K,"○",⑱費用入力!B:B,'⑲-b（日本円以外の精算)'!A:A)</f>
        <v>0</v>
      </c>
      <c r="J13" s="679">
        <f t="shared" si="6"/>
        <v>0</v>
      </c>
      <c r="K13" s="674">
        <f t="shared" si="0"/>
        <v>0</v>
      </c>
      <c r="L13" s="674">
        <f t="shared" si="1"/>
        <v>0</v>
      </c>
      <c r="M13" s="691">
        <f t="shared" si="2"/>
        <v>0</v>
      </c>
    </row>
    <row r="14" spans="1:21" ht="24.75" customHeight="1">
      <c r="A14" s="595" t="s">
        <v>1087</v>
      </c>
      <c r="B14" s="692">
        <f>SUMIFS(⑱費用入力!D:D,⑱費用入力!K:K,"○",⑱費用入力!B:B,'⑲-b（日本円以外の精算)'!A:A,⑱費用入力!I:I,'⑲-b（日本円以外の精算)'!$B$7)</f>
        <v>0</v>
      </c>
      <c r="C14" s="693">
        <f>SUMIFS(⑱費用入力!D:D,⑱費用入力!K:K,"○",⑱費用入力!B:B,'⑲-b（日本円以外の精算)'!A:A,⑱費用入力!I:I,'⑲-b（日本円以外の精算)'!$C$7)</f>
        <v>0</v>
      </c>
      <c r="D14" s="693">
        <f t="shared" si="3"/>
        <v>0</v>
      </c>
      <c r="E14" s="678">
        <f>SUMIFS(⑱費用入力!E:E,⑱費用入力!K:K,"○",⑱費用入力!B:B,'⑲-b（日本円以外の精算)'!A:A)</f>
        <v>0</v>
      </c>
      <c r="F14" s="679">
        <f t="shared" si="4"/>
        <v>0</v>
      </c>
      <c r="G14" s="678">
        <f>SUMIFS(⑱費用入力!F:F,⑱費用入力!K:K,"○",⑱費用入力!B:B,'⑲-b（日本円以外の精算)'!A:A)</f>
        <v>0</v>
      </c>
      <c r="H14" s="679">
        <f t="shared" si="5"/>
        <v>0</v>
      </c>
      <c r="I14" s="678">
        <f>SUMIFS(⑱費用入力!G:G,⑱費用入力!K:K,"○",⑱費用入力!B:B,'⑲-b（日本円以外の精算)'!A:A)</f>
        <v>0</v>
      </c>
      <c r="J14" s="679">
        <f t="shared" si="6"/>
        <v>0</v>
      </c>
      <c r="K14" s="674">
        <f t="shared" si="0"/>
        <v>0</v>
      </c>
      <c r="L14" s="674">
        <f t="shared" si="1"/>
        <v>0</v>
      </c>
      <c r="M14" s="691">
        <f t="shared" si="2"/>
        <v>0</v>
      </c>
    </row>
    <row r="15" spans="1:21" ht="24.75" customHeight="1">
      <c r="A15" s="595" t="s">
        <v>1088</v>
      </c>
      <c r="B15" s="692">
        <f>SUMIFS(⑱費用入力!D:D,⑱費用入力!K:K,"○",⑱費用入力!B:B,'⑲-b（日本円以外の精算)'!A:A,⑱費用入力!I:I,'⑲-b（日本円以外の精算)'!$B$7)</f>
        <v>0</v>
      </c>
      <c r="C15" s="693">
        <f>SUMIFS(⑱費用入力!D:D,⑱費用入力!K:K,"○",⑱費用入力!B:B,'⑲-b（日本円以外の精算)'!A:A,⑱費用入力!I:I,'⑲-b（日本円以外の精算)'!$C$7)</f>
        <v>0</v>
      </c>
      <c r="D15" s="693">
        <f t="shared" si="3"/>
        <v>0</v>
      </c>
      <c r="E15" s="678">
        <f>SUMIFS(⑱費用入力!E:E,⑱費用入力!K:K,"○",⑱費用入力!B:B,'⑲-b（日本円以外の精算)'!A:A)</f>
        <v>0</v>
      </c>
      <c r="F15" s="679">
        <f t="shared" si="4"/>
        <v>0</v>
      </c>
      <c r="G15" s="678">
        <f>SUMIFS(⑱費用入力!F:F,⑱費用入力!K:K,"○",⑱費用入力!B:B,'⑲-b（日本円以外の精算)'!A:A)</f>
        <v>0</v>
      </c>
      <c r="H15" s="679">
        <f t="shared" si="5"/>
        <v>0</v>
      </c>
      <c r="I15" s="678">
        <f>SUMIFS(⑱費用入力!G:G,⑱費用入力!K:K,"○",⑱費用入力!B:B,'⑲-b（日本円以外の精算)'!A:A)</f>
        <v>0</v>
      </c>
      <c r="J15" s="679">
        <f t="shared" si="6"/>
        <v>0</v>
      </c>
      <c r="K15" s="674">
        <f t="shared" si="0"/>
        <v>0</v>
      </c>
      <c r="L15" s="674">
        <f t="shared" si="1"/>
        <v>0</v>
      </c>
      <c r="M15" s="691">
        <f t="shared" si="2"/>
        <v>0</v>
      </c>
    </row>
    <row r="16" spans="1:21" ht="24.75" customHeight="1">
      <c r="A16" s="595" t="s">
        <v>1089</v>
      </c>
      <c r="B16" s="692">
        <f>SUMIFS(⑱費用入力!D:D,⑱費用入力!K:K,"○",⑱費用入力!B:B,'⑲-b（日本円以外の精算)'!A:A,⑱費用入力!I:I,'⑲-b（日本円以外の精算)'!$B$7)</f>
        <v>0</v>
      </c>
      <c r="C16" s="693">
        <f>SUMIFS(⑱費用入力!D:D,⑱費用入力!K:K,"○",⑱費用入力!B:B,'⑲-b（日本円以外の精算)'!A:A,⑱費用入力!I:I,'⑲-b（日本円以外の精算)'!$C$7)</f>
        <v>0</v>
      </c>
      <c r="D16" s="693">
        <f t="shared" si="3"/>
        <v>0</v>
      </c>
      <c r="E16" s="678">
        <f>SUMIFS(⑱費用入力!E:E,⑱費用入力!K:K,"○",⑱費用入力!B:B,'⑲-b（日本円以外の精算)'!A:A)</f>
        <v>0</v>
      </c>
      <c r="F16" s="679">
        <f t="shared" si="4"/>
        <v>0</v>
      </c>
      <c r="G16" s="678">
        <f>SUMIFS(⑱費用入力!F:F,⑱費用入力!K:K,"○",⑱費用入力!B:B,'⑲-b（日本円以外の精算)'!A:A)</f>
        <v>0</v>
      </c>
      <c r="H16" s="679">
        <f t="shared" si="5"/>
        <v>0</v>
      </c>
      <c r="I16" s="678">
        <f>SUMIFS(⑱費用入力!G:G,⑱費用入力!K:K,"○",⑱費用入力!B:B,'⑲-b（日本円以外の精算)'!A:A)</f>
        <v>0</v>
      </c>
      <c r="J16" s="679">
        <f t="shared" si="6"/>
        <v>0</v>
      </c>
      <c r="K16" s="674">
        <f t="shared" si="0"/>
        <v>0</v>
      </c>
      <c r="L16" s="674">
        <f t="shared" si="1"/>
        <v>0</v>
      </c>
      <c r="M16" s="691">
        <f t="shared" si="2"/>
        <v>0</v>
      </c>
    </row>
    <row r="17" spans="1:13" ht="24.75" customHeight="1">
      <c r="A17" s="595" t="s">
        <v>614</v>
      </c>
      <c r="B17" s="692">
        <f>SUMIFS(⑱費用入力!D:D,⑱費用入力!K:K,"○",⑱費用入力!B:B,'⑲-b（日本円以外の精算)'!A:A,⑱費用入力!I:I,'⑲-b（日本円以外の精算)'!$B$7)</f>
        <v>0</v>
      </c>
      <c r="C17" s="693">
        <f>SUMIFS(⑱費用入力!D:D,⑱費用入力!K:K,"○",⑱費用入力!B:B,'⑲-b（日本円以外の精算)'!A:A,⑱費用入力!I:I,'⑲-b（日本円以外の精算)'!$C$7)</f>
        <v>0</v>
      </c>
      <c r="D17" s="693">
        <f t="shared" si="3"/>
        <v>0</v>
      </c>
      <c r="E17" s="678">
        <f>SUMIFS(⑱費用入力!E:E,⑱費用入力!K:K,"○",⑱費用入力!B:B,'⑲-b（日本円以外の精算)'!A:A)</f>
        <v>0</v>
      </c>
      <c r="F17" s="679">
        <f t="shared" si="4"/>
        <v>0</v>
      </c>
      <c r="G17" s="678">
        <f>SUMIFS(⑱費用入力!F:F,⑱費用入力!K:K,"○",⑱費用入力!B:B,'⑲-b（日本円以外の精算)'!A:A)</f>
        <v>0</v>
      </c>
      <c r="H17" s="679">
        <f t="shared" si="5"/>
        <v>0</v>
      </c>
      <c r="I17" s="678">
        <f>SUMIFS(⑱費用入力!G:G,⑱費用入力!K:K,"○",⑱費用入力!B:B,'⑲-b（日本円以外の精算)'!A:A)</f>
        <v>0</v>
      </c>
      <c r="J17" s="679">
        <f t="shared" si="6"/>
        <v>0</v>
      </c>
      <c r="K17" s="674">
        <f t="shared" si="0"/>
        <v>0</v>
      </c>
      <c r="L17" s="674">
        <f t="shared" si="1"/>
        <v>0</v>
      </c>
      <c r="M17" s="691">
        <f t="shared" si="2"/>
        <v>0</v>
      </c>
    </row>
    <row r="18" spans="1:13" ht="24.75" customHeight="1">
      <c r="A18" s="595" t="s">
        <v>1090</v>
      </c>
      <c r="B18" s="692">
        <f>SUMIFS(⑱費用入力!D:D,⑱費用入力!K:K,"○",⑱費用入力!B:B,'⑲-b（日本円以外の精算)'!A:A,⑱費用入力!I:I,'⑲-b（日本円以外の精算)'!$B$7)</f>
        <v>0</v>
      </c>
      <c r="C18" s="693">
        <f>SUMIFS(⑱費用入力!D:D,⑱費用入力!K:K,"○",⑱費用入力!B:B,'⑲-b（日本円以外の精算)'!A:A,⑱費用入力!I:I,'⑲-b（日本円以外の精算)'!$C$7)</f>
        <v>0</v>
      </c>
      <c r="D18" s="693">
        <f t="shared" si="3"/>
        <v>0</v>
      </c>
      <c r="E18" s="678">
        <f>SUMIFS(⑱費用入力!E:E,⑱費用入力!K:K,"○",⑱費用入力!B:B,'⑲-b（日本円以外の精算)'!A:A)</f>
        <v>0</v>
      </c>
      <c r="F18" s="679">
        <f t="shared" si="4"/>
        <v>0</v>
      </c>
      <c r="G18" s="678">
        <f>SUMIFS(⑱費用入力!F:F,⑱費用入力!K:K,"○",⑱費用入力!B:B,'⑲-b（日本円以外の精算)'!A:A)</f>
        <v>0</v>
      </c>
      <c r="H18" s="679">
        <f t="shared" si="5"/>
        <v>0</v>
      </c>
      <c r="I18" s="678">
        <f>SUMIFS(⑱費用入力!G:G,⑱費用入力!K:K,"○",⑱費用入力!B:B,'⑲-b（日本円以外の精算)'!A:A)</f>
        <v>0</v>
      </c>
      <c r="J18" s="679">
        <f t="shared" si="6"/>
        <v>0</v>
      </c>
      <c r="K18" s="674">
        <f t="shared" si="0"/>
        <v>0</v>
      </c>
      <c r="L18" s="674">
        <f t="shared" si="1"/>
        <v>0</v>
      </c>
      <c r="M18" s="691">
        <f t="shared" si="2"/>
        <v>0</v>
      </c>
    </row>
    <row r="19" spans="1:13" ht="24.75" customHeight="1">
      <c r="A19" s="595" t="s">
        <v>1472</v>
      </c>
      <c r="B19" s="692">
        <f>SUMIFS(⑱費用入力!D:D,⑱費用入力!K:K,"○",⑱費用入力!B:B,'⑲-b（日本円以外の精算)'!A:A,⑱費用入力!I:I,'⑲-b（日本円以外の精算)'!$B$7)</f>
        <v>0</v>
      </c>
      <c r="C19" s="693">
        <f>SUMIFS(⑱費用入力!D:D,⑱費用入力!K:K,"○",⑱費用入力!B:B,'⑲-b（日本円以外の精算)'!A:A,⑱費用入力!I:I,'⑲-b（日本円以外の精算)'!$C$7)</f>
        <v>0</v>
      </c>
      <c r="D19" s="693">
        <f t="shared" si="3"/>
        <v>0</v>
      </c>
      <c r="E19" s="678">
        <f>SUMIFS(⑱費用入力!E:E,⑱費用入力!K:K,"○",⑱費用入力!B:B,'⑲-b（日本円以外の精算)'!A:A)</f>
        <v>0</v>
      </c>
      <c r="F19" s="679">
        <f t="shared" si="4"/>
        <v>0</v>
      </c>
      <c r="G19" s="678">
        <f>SUMIFS(⑱費用入力!F:F,⑱費用入力!K:K,"○",⑱費用入力!B:B,'⑲-b（日本円以外の精算)'!A:A)</f>
        <v>0</v>
      </c>
      <c r="H19" s="679">
        <f t="shared" si="5"/>
        <v>0</v>
      </c>
      <c r="I19" s="678">
        <f>SUMIFS(⑱費用入力!G:G,⑱費用入力!K:K,"○",⑱費用入力!B:B,'⑲-b（日本円以外の精算)'!A:A)</f>
        <v>0</v>
      </c>
      <c r="J19" s="679">
        <f t="shared" si="6"/>
        <v>0</v>
      </c>
      <c r="K19" s="674">
        <f t="shared" si="0"/>
        <v>0</v>
      </c>
      <c r="L19" s="674">
        <f t="shared" si="1"/>
        <v>0</v>
      </c>
      <c r="M19" s="691">
        <f t="shared" si="2"/>
        <v>0</v>
      </c>
    </row>
    <row r="20" spans="1:13" ht="24.75" customHeight="1">
      <c r="A20" s="595" t="s">
        <v>1473</v>
      </c>
      <c r="B20" s="692">
        <f>SUMIFS(⑱費用入力!D:D,⑱費用入力!K:K,"○",⑱費用入力!B:B,'⑲-b（日本円以外の精算)'!A:A,⑱費用入力!I:I,'⑲-b（日本円以外の精算)'!$B$7)</f>
        <v>0</v>
      </c>
      <c r="C20" s="693">
        <f>SUMIFS(⑱費用入力!D:D,⑱費用入力!K:K,"○",⑱費用入力!B:B,'⑲-b（日本円以外の精算)'!A:A,⑱費用入力!I:I,'⑲-b（日本円以外の精算)'!$C$7)</f>
        <v>0</v>
      </c>
      <c r="D20" s="693">
        <f t="shared" si="3"/>
        <v>0</v>
      </c>
      <c r="E20" s="678">
        <f>SUMIFS(⑱費用入力!E:E,⑱費用入力!K:K,"○",⑱費用入力!B:B,'⑲-b（日本円以外の精算)'!A:A)</f>
        <v>0</v>
      </c>
      <c r="F20" s="679">
        <f t="shared" si="4"/>
        <v>0</v>
      </c>
      <c r="G20" s="678">
        <f>SUMIFS(⑱費用入力!F:F,⑱費用入力!K:K,"○",⑱費用入力!B:B,'⑲-b（日本円以外の精算)'!A:A)</f>
        <v>0</v>
      </c>
      <c r="H20" s="679">
        <f t="shared" si="5"/>
        <v>0</v>
      </c>
      <c r="I20" s="678">
        <f>SUMIFS(⑱費用入力!G:G,⑱費用入力!K:K,"○",⑱費用入力!B:B,'⑲-b（日本円以外の精算)'!A:A)</f>
        <v>0</v>
      </c>
      <c r="J20" s="679">
        <f t="shared" si="6"/>
        <v>0</v>
      </c>
      <c r="K20" s="674">
        <f t="shared" si="0"/>
        <v>0</v>
      </c>
      <c r="L20" s="674">
        <f t="shared" si="1"/>
        <v>0</v>
      </c>
      <c r="M20" s="691">
        <f t="shared" si="2"/>
        <v>0</v>
      </c>
    </row>
    <row r="21" spans="1:13" ht="24.75" customHeight="1">
      <c r="A21" s="595" t="s">
        <v>1093</v>
      </c>
      <c r="B21" s="692">
        <f>SUMIFS(⑱費用入力!D:D,⑱費用入力!K:K,"○",⑱費用入力!B:B,'⑲-b（日本円以外の精算)'!A:A,⑱費用入力!I:I,'⑲-b（日本円以外の精算)'!$B$7)</f>
        <v>0</v>
      </c>
      <c r="C21" s="693">
        <f>SUMIFS(⑱費用入力!D:D,⑱費用入力!K:K,"○",⑱費用入力!B:B,'⑲-b（日本円以外の精算)'!A:A,⑱費用入力!I:I,'⑲-b（日本円以外の精算)'!$C$7)</f>
        <v>0</v>
      </c>
      <c r="D21" s="693">
        <f t="shared" si="3"/>
        <v>0</v>
      </c>
      <c r="E21" s="678">
        <f>SUMIFS(⑱費用入力!E:E,⑱費用入力!K:K,"○",⑱費用入力!B:B,'⑲-b（日本円以外の精算)'!A:A)</f>
        <v>0</v>
      </c>
      <c r="F21" s="679">
        <f t="shared" si="4"/>
        <v>0</v>
      </c>
      <c r="G21" s="678">
        <f>SUMIFS(⑱費用入力!F:F,⑱費用入力!K:K,"○",⑱費用入力!B:B,'⑲-b（日本円以外の精算)'!A:A)</f>
        <v>0</v>
      </c>
      <c r="H21" s="679">
        <f t="shared" si="5"/>
        <v>0</v>
      </c>
      <c r="I21" s="678">
        <f>SUMIFS(⑱費用入力!G:G,⑱費用入力!K:K,"○",⑱費用入力!B:B,'⑲-b（日本円以外の精算)'!A:A)</f>
        <v>0</v>
      </c>
      <c r="J21" s="679">
        <f t="shared" si="6"/>
        <v>0</v>
      </c>
      <c r="K21" s="674">
        <f t="shared" si="0"/>
        <v>0</v>
      </c>
      <c r="L21" s="674">
        <f t="shared" si="1"/>
        <v>0</v>
      </c>
      <c r="M21" s="691">
        <f t="shared" si="2"/>
        <v>0</v>
      </c>
    </row>
    <row r="22" spans="1:13" ht="24.75" customHeight="1">
      <c r="A22" s="595" t="s">
        <v>1474</v>
      </c>
      <c r="B22" s="692">
        <f>SUMIFS(⑱費用入力!D:D,⑱費用入力!K:K,"○",⑱費用入力!B:B,'⑲-b（日本円以外の精算)'!A:A,⑱費用入力!I:I,'⑲-b（日本円以外の精算)'!$B$7)</f>
        <v>0</v>
      </c>
      <c r="C22" s="693">
        <f>SUMIFS(⑱費用入力!D:D,⑱費用入力!K:K,"○",⑱費用入力!B:B,'⑲-b（日本円以外の精算)'!A:A,⑱費用入力!I:I,'⑲-b（日本円以外の精算)'!$C$7)</f>
        <v>0</v>
      </c>
      <c r="D22" s="693">
        <f t="shared" si="3"/>
        <v>0</v>
      </c>
      <c r="E22" s="678">
        <f>SUMIFS(⑱費用入力!E:E,⑱費用入力!K:K,"○",⑱費用入力!B:B,'⑲-b（日本円以外の精算)'!A:A)</f>
        <v>0</v>
      </c>
      <c r="F22" s="679">
        <f>ROUNDDOWN(E22*$F$9,0)</f>
        <v>0</v>
      </c>
      <c r="G22" s="678">
        <f>SUMIFS(⑱費用入力!F:F,⑱費用入力!K:K,"○",⑱費用入力!B:B,'⑲-b（日本円以外の精算)'!A:A)</f>
        <v>0</v>
      </c>
      <c r="H22" s="679">
        <f t="shared" si="5"/>
        <v>0</v>
      </c>
      <c r="I22" s="678">
        <f>SUMIFS(⑱費用入力!G:G,⑱費用入力!K:K,"○",⑱費用入力!B:B,'⑲-b（日本円以外の精算)'!A:A)</f>
        <v>0</v>
      </c>
      <c r="J22" s="679">
        <f t="shared" si="6"/>
        <v>0</v>
      </c>
      <c r="K22" s="674">
        <f t="shared" si="0"/>
        <v>0</v>
      </c>
      <c r="L22" s="674">
        <f t="shared" si="1"/>
        <v>0</v>
      </c>
      <c r="M22" s="691">
        <f t="shared" si="2"/>
        <v>0</v>
      </c>
    </row>
    <row r="23" spans="1:13" ht="24.75" customHeight="1">
      <c r="A23" s="595" t="s">
        <v>1475</v>
      </c>
      <c r="B23" s="692">
        <f>SUMIFS(⑱費用入力!D:D,⑱費用入力!K:K,"○",⑱費用入力!B:B,'⑲-b（日本円以外の精算)'!A:A,⑱費用入力!I:I,'⑲-b（日本円以外の精算)'!$B$7)</f>
        <v>0</v>
      </c>
      <c r="C23" s="693">
        <f>SUMIFS(⑱費用入力!D:D,⑱費用入力!K:K,"○",⑱費用入力!B:B,'⑲-b（日本円以外の精算)'!A:A,⑱費用入力!I:I,'⑲-b（日本円以外の精算)'!$C$7)</f>
        <v>0</v>
      </c>
      <c r="D23" s="693">
        <f t="shared" si="3"/>
        <v>0</v>
      </c>
      <c r="E23" s="678">
        <f>SUMIFS(⑱費用入力!E:E,⑱費用入力!K:K,"○",⑱費用入力!B:B,'⑲-b（日本円以外の精算)'!A:A)</f>
        <v>0</v>
      </c>
      <c r="F23" s="679">
        <f t="shared" si="4"/>
        <v>0</v>
      </c>
      <c r="G23" s="678">
        <f>SUMIFS(⑱費用入力!F:F,⑱費用入力!K:K,"○",⑱費用入力!B:B,'⑲-b（日本円以外の精算)'!A:A)</f>
        <v>0</v>
      </c>
      <c r="H23" s="679">
        <f t="shared" si="5"/>
        <v>0</v>
      </c>
      <c r="I23" s="678">
        <f>SUMIFS(⑱費用入力!G:G,⑱費用入力!K:K,"○",⑱費用入力!B:B,'⑲-b（日本円以外の精算)'!A:A)</f>
        <v>0</v>
      </c>
      <c r="J23" s="679">
        <f t="shared" si="6"/>
        <v>0</v>
      </c>
      <c r="K23" s="674">
        <f t="shared" si="0"/>
        <v>0</v>
      </c>
      <c r="L23" s="674">
        <f t="shared" si="1"/>
        <v>0</v>
      </c>
      <c r="M23" s="691">
        <f t="shared" si="2"/>
        <v>0</v>
      </c>
    </row>
    <row r="24" spans="1:13" ht="24.75" customHeight="1">
      <c r="A24" s="595" t="s">
        <v>1476</v>
      </c>
      <c r="B24" s="692">
        <f>SUMIFS(⑱費用入力!D:D,⑱費用入力!K:K,"○",⑱費用入力!B:B,'⑲-b（日本円以外の精算)'!A:A,⑱費用入力!I:I,'⑲-b（日本円以外の精算)'!$B$7)</f>
        <v>0</v>
      </c>
      <c r="C24" s="693">
        <f>SUMIFS(⑱費用入力!D:D,⑱費用入力!K:K,"○",⑱費用入力!B:B,'⑲-b（日本円以外の精算)'!A:A,⑱費用入力!I:I,'⑲-b（日本円以外の精算)'!$C$7)</f>
        <v>0</v>
      </c>
      <c r="D24" s="693">
        <f t="shared" si="3"/>
        <v>0</v>
      </c>
      <c r="E24" s="678">
        <f>SUMIFS(⑱費用入力!E:E,⑱費用入力!K:K,"○",⑱費用入力!B:B,'⑲-b（日本円以外の精算)'!A:A)</f>
        <v>0</v>
      </c>
      <c r="F24" s="679">
        <f t="shared" si="4"/>
        <v>0</v>
      </c>
      <c r="G24" s="678">
        <f>SUMIFS(⑱費用入力!F:F,⑱費用入力!K:K,"○",⑱費用入力!B:B,'⑲-b（日本円以外の精算)'!A:A)</f>
        <v>0</v>
      </c>
      <c r="H24" s="679">
        <f t="shared" si="5"/>
        <v>0</v>
      </c>
      <c r="I24" s="678">
        <f>SUMIFS(⑱費用入力!G:G,⑱費用入力!K:K,"○",⑱費用入力!B:B,'⑲-b（日本円以外の精算)'!A:A)</f>
        <v>0</v>
      </c>
      <c r="J24" s="679">
        <f t="shared" si="6"/>
        <v>0</v>
      </c>
      <c r="K24" s="674">
        <f t="shared" si="0"/>
        <v>0</v>
      </c>
      <c r="L24" s="674">
        <f t="shared" si="1"/>
        <v>0</v>
      </c>
      <c r="M24" s="691">
        <f t="shared" si="2"/>
        <v>0</v>
      </c>
    </row>
    <row r="25" spans="1:13" ht="24.75" customHeight="1">
      <c r="A25" s="596" t="s">
        <v>1097</v>
      </c>
      <c r="B25" s="692">
        <f>SUMIFS(⑱費用入力!D:D,⑱費用入力!K:K,"○",⑱費用入力!B:B,'⑲-b（日本円以外の精算)'!A:A,⑱費用入力!I:I,'⑲-b（日本円以外の精算)'!$B$7)</f>
        <v>0</v>
      </c>
      <c r="C25" s="693">
        <f>SUMIFS(⑱費用入力!D:D,⑱費用入力!K:K,"○",⑱費用入力!B:B,'⑲-b（日本円以外の精算)'!A:A,⑱費用入力!I:I,'⑲-b（日本円以外の精算)'!$C$7)</f>
        <v>0</v>
      </c>
      <c r="D25" s="693">
        <f t="shared" si="3"/>
        <v>0</v>
      </c>
      <c r="E25" s="678">
        <f>SUMIFS(⑱費用入力!E:E,⑱費用入力!K:K,"○",⑱費用入力!B:B,'⑲-b（日本円以外の精算)'!A:A)</f>
        <v>0</v>
      </c>
      <c r="F25" s="679">
        <f t="shared" si="4"/>
        <v>0</v>
      </c>
      <c r="G25" s="678">
        <f>SUMIFS(⑱費用入力!F:F,⑱費用入力!K:K,"○",⑱費用入力!B:B,'⑲-b（日本円以外の精算)'!A:A)</f>
        <v>0</v>
      </c>
      <c r="H25" s="679">
        <f t="shared" si="5"/>
        <v>0</v>
      </c>
      <c r="I25" s="678">
        <f>SUMIFS(⑱費用入力!G:G,⑱費用入力!K:K,"○",⑱費用入力!B:B,'⑲-b（日本円以外の精算)'!A:A)</f>
        <v>0</v>
      </c>
      <c r="J25" s="679">
        <f t="shared" si="6"/>
        <v>0</v>
      </c>
      <c r="K25" s="674">
        <f t="shared" si="0"/>
        <v>0</v>
      </c>
      <c r="L25" s="674">
        <f t="shared" si="1"/>
        <v>0</v>
      </c>
      <c r="M25" s="691">
        <f t="shared" si="2"/>
        <v>0</v>
      </c>
    </row>
    <row r="26" spans="1:13" ht="24.75" customHeight="1">
      <c r="A26" s="596" t="s">
        <v>1098</v>
      </c>
      <c r="B26" s="692">
        <f>SUMIFS(⑱費用入力!D:D,⑱費用入力!K:K,"○",⑱費用入力!B:B,'⑲-b（日本円以外の精算)'!A:A,⑱費用入力!I:I,'⑲-b（日本円以外の精算)'!$B$7)</f>
        <v>0</v>
      </c>
      <c r="C26" s="693">
        <f>SUMIFS(⑱費用入力!D:D,⑱費用入力!K:K,"○",⑱費用入力!B:B,'⑲-b（日本円以外の精算)'!A:A,⑱費用入力!I:I,'⑲-b（日本円以外の精算)'!$C$7)</f>
        <v>0</v>
      </c>
      <c r="D26" s="693">
        <f t="shared" si="3"/>
        <v>0</v>
      </c>
      <c r="E26" s="678">
        <f>SUMIFS(⑱費用入力!E:E,⑱費用入力!K:K,"○",⑱費用入力!B:B,'⑲-b（日本円以外の精算)'!A:A)</f>
        <v>0</v>
      </c>
      <c r="F26" s="679">
        <f t="shared" si="4"/>
        <v>0</v>
      </c>
      <c r="G26" s="678">
        <f>SUMIFS(⑱費用入力!F:F,⑱費用入力!K:K,"○",⑱費用入力!B:B,'⑲-b（日本円以外の精算)'!A:A)</f>
        <v>0</v>
      </c>
      <c r="H26" s="679">
        <f t="shared" si="5"/>
        <v>0</v>
      </c>
      <c r="I26" s="678">
        <f>SUMIFS(⑱費用入力!G:G,⑱費用入力!K:K,"○",⑱費用入力!B:B,'⑲-b（日本円以外の精算)'!A:A)</f>
        <v>0</v>
      </c>
      <c r="J26" s="679">
        <f t="shared" si="6"/>
        <v>0</v>
      </c>
      <c r="K26" s="674">
        <f t="shared" si="0"/>
        <v>0</v>
      </c>
      <c r="L26" s="674">
        <f t="shared" si="1"/>
        <v>0</v>
      </c>
      <c r="M26" s="691">
        <f t="shared" si="2"/>
        <v>0</v>
      </c>
    </row>
    <row r="27" spans="1:13" ht="24.75" customHeight="1">
      <c r="A27" s="597" t="s">
        <v>576</v>
      </c>
      <c r="B27" s="692">
        <f>SUMIFS(⑱費用入力!D:D,⑱費用入力!K:K,"○",⑱費用入力!B:B,'⑲-b（日本円以外の精算)'!A:A,⑱費用入力!I:I,'⑲-b（日本円以外の精算)'!$B$7)</f>
        <v>0</v>
      </c>
      <c r="C27" s="693">
        <f>SUMIFS(⑱費用入力!D:D,⑱費用入力!K:K,"○",⑱費用入力!B:B,'⑲-b（日本円以外の精算)'!A:A,⑱費用入力!I:I,'⑲-b（日本円以外の精算)'!$C$7)</f>
        <v>0</v>
      </c>
      <c r="D27" s="693">
        <f t="shared" si="3"/>
        <v>0</v>
      </c>
      <c r="E27" s="678">
        <f>SUMIFS(⑱費用入力!E:E,⑱費用入力!K:K,"○",⑱費用入力!B:B,'⑲-b（日本円以外の精算)'!A:A)</f>
        <v>0</v>
      </c>
      <c r="F27" s="679">
        <f t="shared" si="4"/>
        <v>0</v>
      </c>
      <c r="G27" s="678">
        <f>SUMIFS(⑱費用入力!F:F,⑱費用入力!K:K,"○",⑱費用入力!B:B,'⑲-b（日本円以外の精算)'!A:A)</f>
        <v>0</v>
      </c>
      <c r="H27" s="679">
        <f t="shared" si="5"/>
        <v>0</v>
      </c>
      <c r="I27" s="678">
        <f>SUMIFS(⑱費用入力!G:G,⑱費用入力!K:K,"○",⑱費用入力!B:B,'⑲-b（日本円以外の精算)'!A:A)</f>
        <v>0</v>
      </c>
      <c r="J27" s="679">
        <f t="shared" si="6"/>
        <v>0</v>
      </c>
      <c r="K27" s="674">
        <f t="shared" si="0"/>
        <v>0</v>
      </c>
      <c r="L27" s="674">
        <f t="shared" si="1"/>
        <v>0</v>
      </c>
      <c r="M27" s="691">
        <f t="shared" si="2"/>
        <v>0</v>
      </c>
    </row>
    <row r="28" spans="1:13" ht="24.75" customHeight="1">
      <c r="A28" s="597" t="s">
        <v>524</v>
      </c>
      <c r="B28" s="692">
        <f>SUMIFS(⑱費用入力!D:D,⑱費用入力!K:K,"○",⑱費用入力!B:B,'⑲-b（日本円以外の精算)'!A:A,⑱費用入力!I:I,'⑲-b（日本円以外の精算)'!$B$7)</f>
        <v>0</v>
      </c>
      <c r="C28" s="693">
        <f>SUMIFS(⑱費用入力!D:D,⑱費用入力!K:K,"○",⑱費用入力!B:B,'⑲-b（日本円以外の精算)'!A:A,⑱費用入力!I:I,'⑲-b（日本円以外の精算)'!$C$7)</f>
        <v>0</v>
      </c>
      <c r="D28" s="693">
        <f t="shared" si="3"/>
        <v>0</v>
      </c>
      <c r="E28" s="678">
        <f>SUMIFS(⑱費用入力!E:E,⑱費用入力!K:K,"○",⑱費用入力!B:B,'⑲-b（日本円以外の精算)'!A:A)</f>
        <v>0</v>
      </c>
      <c r="F28" s="679">
        <f t="shared" si="4"/>
        <v>0</v>
      </c>
      <c r="G28" s="678">
        <f>SUMIFS(⑱費用入力!F:F,⑱費用入力!K:K,"○",⑱費用入力!B:B,'⑲-b（日本円以外の精算)'!A:A)</f>
        <v>0</v>
      </c>
      <c r="H28" s="679">
        <f t="shared" si="5"/>
        <v>0</v>
      </c>
      <c r="I28" s="678">
        <f>SUMIFS(⑱費用入力!G:G,⑱費用入力!K:K,"○",⑱費用入力!B:B,'⑲-b（日本円以外の精算)'!A:A)</f>
        <v>0</v>
      </c>
      <c r="J28" s="679">
        <f t="shared" si="6"/>
        <v>0</v>
      </c>
      <c r="K28" s="674">
        <f t="shared" si="0"/>
        <v>0</v>
      </c>
      <c r="L28" s="674">
        <f t="shared" si="1"/>
        <v>0</v>
      </c>
      <c r="M28" s="691">
        <f t="shared" si="2"/>
        <v>0</v>
      </c>
    </row>
    <row r="29" spans="1:13" ht="24.75" customHeight="1">
      <c r="A29" s="596" t="s">
        <v>1477</v>
      </c>
      <c r="B29" s="692">
        <f>SUMIFS(⑱費用入力!D:D,⑱費用入力!K:K,"○",⑱費用入力!B:B,'⑲-b（日本円以外の精算)'!A:A,⑱費用入力!I:I,'⑲-b（日本円以外の精算)'!$B$7)</f>
        <v>0</v>
      </c>
      <c r="C29" s="693">
        <f>SUMIFS(⑱費用入力!D:D,⑱費用入力!K:K,"○",⑱費用入力!B:B,'⑲-b（日本円以外の精算)'!A:A,⑱費用入力!I:I,'⑲-b（日本円以外の精算)'!$C$7)</f>
        <v>0</v>
      </c>
      <c r="D29" s="693">
        <f t="shared" si="3"/>
        <v>0</v>
      </c>
      <c r="E29" s="678">
        <f>SUMIFS(⑱費用入力!E:E,⑱費用入力!K:K,"○",⑱費用入力!B:B,'⑲-b（日本円以外の精算)'!A:A)</f>
        <v>0</v>
      </c>
      <c r="F29" s="679">
        <f t="shared" si="4"/>
        <v>0</v>
      </c>
      <c r="G29" s="678">
        <f>SUMIFS(⑱費用入力!F:F,⑱費用入力!K:K,"○",⑱費用入力!B:B,'⑲-b（日本円以外の精算)'!A:A)</f>
        <v>0</v>
      </c>
      <c r="H29" s="679">
        <f t="shared" si="5"/>
        <v>0</v>
      </c>
      <c r="I29" s="678">
        <f>SUMIFS(⑱費用入力!G:G,⑱費用入力!K:K,"○",⑱費用入力!B:B,'⑲-b（日本円以外の精算)'!A:A)</f>
        <v>0</v>
      </c>
      <c r="J29" s="679">
        <f t="shared" si="6"/>
        <v>0</v>
      </c>
      <c r="K29" s="674">
        <f t="shared" si="0"/>
        <v>0</v>
      </c>
      <c r="L29" s="674">
        <f t="shared" si="1"/>
        <v>0</v>
      </c>
      <c r="M29" s="691">
        <f t="shared" si="2"/>
        <v>0</v>
      </c>
    </row>
    <row r="30" spans="1:13" ht="24.75" customHeight="1">
      <c r="A30" s="595" t="s">
        <v>1478</v>
      </c>
      <c r="B30" s="692">
        <f>SUMIFS(⑱費用入力!D:D,⑱費用入力!K:K,"○",⑱費用入力!B:B,'⑲-b（日本円以外の精算)'!A:A,⑱費用入力!I:I,'⑲-b（日本円以外の精算)'!$B$7)</f>
        <v>0</v>
      </c>
      <c r="C30" s="693">
        <f>SUMIFS(⑱費用入力!D:D,⑱費用入力!K:K,"○",⑱費用入力!B:B,'⑲-b（日本円以外の精算)'!A:A,⑱費用入力!I:I,'⑲-b（日本円以外の精算)'!$C$7)</f>
        <v>0</v>
      </c>
      <c r="D30" s="693">
        <f t="shared" si="3"/>
        <v>0</v>
      </c>
      <c r="E30" s="678">
        <f>SUMIFS(⑱費用入力!E:E,⑱費用入力!K:K,"○",⑱費用入力!B:B,'⑲-b（日本円以外の精算)'!A:A)</f>
        <v>0</v>
      </c>
      <c r="F30" s="679">
        <f t="shared" si="4"/>
        <v>0</v>
      </c>
      <c r="G30" s="678">
        <f>SUMIFS(⑱費用入力!F:F,⑱費用入力!K:K,"○",⑱費用入力!B:B,'⑲-b（日本円以外の精算)'!A:A)</f>
        <v>0</v>
      </c>
      <c r="H30" s="679">
        <f t="shared" si="5"/>
        <v>0</v>
      </c>
      <c r="I30" s="678">
        <f>SUMIFS(⑱費用入力!G:G,⑱費用入力!K:K,"○",⑱費用入力!B:B,'⑲-b（日本円以外の精算)'!A:A)</f>
        <v>0</v>
      </c>
      <c r="J30" s="679">
        <f t="shared" si="6"/>
        <v>0</v>
      </c>
      <c r="K30" s="674">
        <f t="shared" si="0"/>
        <v>0</v>
      </c>
      <c r="L30" s="674">
        <f t="shared" si="1"/>
        <v>0</v>
      </c>
      <c r="M30" s="691">
        <f t="shared" si="2"/>
        <v>0</v>
      </c>
    </row>
    <row r="31" spans="1:13" ht="24.75" customHeight="1">
      <c r="A31" s="595" t="s">
        <v>1479</v>
      </c>
      <c r="B31" s="692">
        <f>SUMIFS(⑱費用入力!D:D,⑱費用入力!K:K,"○",⑱費用入力!B:B,'⑲-b（日本円以外の精算)'!A:A,⑱費用入力!I:I,'⑲-b（日本円以外の精算)'!$B$7)</f>
        <v>0</v>
      </c>
      <c r="C31" s="693">
        <f>SUMIFS(⑱費用入力!D:D,⑱費用入力!K:K,"○",⑱費用入力!B:B,'⑲-b（日本円以外の精算)'!A:A,⑱費用入力!I:I,'⑲-b（日本円以外の精算)'!$C$7)</f>
        <v>0</v>
      </c>
      <c r="D31" s="693">
        <f t="shared" si="3"/>
        <v>0</v>
      </c>
      <c r="E31" s="678">
        <f>SUMIFS(⑱費用入力!E:E,⑱費用入力!K:K,"○",⑱費用入力!B:B,'⑲-b（日本円以外の精算)'!A:A)</f>
        <v>0</v>
      </c>
      <c r="F31" s="679">
        <f t="shared" si="4"/>
        <v>0</v>
      </c>
      <c r="G31" s="678">
        <f>SUMIFS(⑱費用入力!F:F,⑱費用入力!K:K,"○",⑱費用入力!B:B,'⑲-b（日本円以外の精算)'!A:A)</f>
        <v>0</v>
      </c>
      <c r="H31" s="679">
        <f t="shared" si="5"/>
        <v>0</v>
      </c>
      <c r="I31" s="678">
        <f>SUMIFS(⑱費用入力!G:G,⑱費用入力!K:K,"○",⑱費用入力!B:B,'⑲-b（日本円以外の精算)'!A:A)</f>
        <v>0</v>
      </c>
      <c r="J31" s="679">
        <f t="shared" si="6"/>
        <v>0</v>
      </c>
      <c r="K31" s="674">
        <f t="shared" si="0"/>
        <v>0</v>
      </c>
      <c r="L31" s="674">
        <f t="shared" si="1"/>
        <v>0</v>
      </c>
      <c r="M31" s="691">
        <f t="shared" si="2"/>
        <v>0</v>
      </c>
    </row>
    <row r="32" spans="1:13" ht="24.75" customHeight="1">
      <c r="A32" s="595" t="s">
        <v>1480</v>
      </c>
      <c r="B32" s="692">
        <f>SUMIFS(⑱費用入力!D:D,⑱費用入力!K:K,"○",⑱費用入力!B:B,'⑲-b（日本円以外の精算)'!A:A,⑱費用入力!I:I,'⑲-b（日本円以外の精算)'!$B$7)</f>
        <v>0</v>
      </c>
      <c r="C32" s="693">
        <f>SUMIFS(⑱費用入力!D:D,⑱費用入力!K:K,"○",⑱費用入力!B:B,'⑲-b（日本円以外の精算)'!A:A,⑱費用入力!I:I,'⑲-b（日本円以外の精算)'!$C$7)</f>
        <v>0</v>
      </c>
      <c r="D32" s="693">
        <f t="shared" si="3"/>
        <v>0</v>
      </c>
      <c r="E32" s="678">
        <f>SUMIFS(⑱費用入力!E:E,⑱費用入力!K:K,"○",⑱費用入力!B:B,'⑲-b（日本円以外の精算)'!A:A)</f>
        <v>0</v>
      </c>
      <c r="F32" s="679">
        <f t="shared" si="4"/>
        <v>0</v>
      </c>
      <c r="G32" s="678">
        <f>SUMIFS(⑱費用入力!F:F,⑱費用入力!K:K,"○",⑱費用入力!B:B,'⑲-b（日本円以外の精算)'!A:A)</f>
        <v>0</v>
      </c>
      <c r="H32" s="679">
        <f t="shared" si="5"/>
        <v>0</v>
      </c>
      <c r="I32" s="678">
        <f>SUMIFS(⑱費用入力!G:G,⑱費用入力!K:K,"○",⑱費用入力!B:B,'⑲-b（日本円以外の精算)'!A:A)</f>
        <v>0</v>
      </c>
      <c r="J32" s="679">
        <f t="shared" si="6"/>
        <v>0</v>
      </c>
      <c r="K32" s="674">
        <f t="shared" si="0"/>
        <v>0</v>
      </c>
      <c r="L32" s="674">
        <f t="shared" si="1"/>
        <v>0</v>
      </c>
      <c r="M32" s="691">
        <f t="shared" si="2"/>
        <v>0</v>
      </c>
    </row>
    <row r="33" spans="1:13" ht="24.75" customHeight="1">
      <c r="A33" s="595" t="s">
        <v>1481</v>
      </c>
      <c r="B33" s="692">
        <f>SUMIFS(⑱費用入力!D:D,⑱費用入力!K:K,"○",⑱費用入力!B:B,'⑲-b（日本円以外の精算)'!A:A,⑱費用入力!I:I,'⑲-b（日本円以外の精算)'!$B$7)</f>
        <v>0</v>
      </c>
      <c r="C33" s="693">
        <f>SUMIFS(⑱費用入力!D:D,⑱費用入力!K:K,"○",⑱費用入力!B:B,'⑲-b（日本円以外の精算)'!A:A,⑱費用入力!I:I,'⑲-b（日本円以外の精算)'!$C$7)</f>
        <v>0</v>
      </c>
      <c r="D33" s="693">
        <f t="shared" si="3"/>
        <v>0</v>
      </c>
      <c r="E33" s="678">
        <f>SUMIFS(⑱費用入力!E:E,⑱費用入力!K:K,"○",⑱費用入力!B:B,'⑲-b（日本円以外の精算)'!A:A)</f>
        <v>0</v>
      </c>
      <c r="F33" s="679">
        <f>ROUNDDOWN(E33*$F$9,0)</f>
        <v>0</v>
      </c>
      <c r="G33" s="678">
        <f>SUMIFS(⑱費用入力!F:F,⑱費用入力!K:K,"○",⑱費用入力!B:B,'⑲-b（日本円以外の精算)'!A:A)</f>
        <v>0</v>
      </c>
      <c r="H33" s="679">
        <f>ROUNDDOWN(G33*$H$9,0)</f>
        <v>0</v>
      </c>
      <c r="I33" s="678">
        <f>SUMIFS(⑱費用入力!G:G,⑱費用入力!K:K,"○",⑱費用入力!B:B,'⑲-b（日本円以外の精算)'!A:A)</f>
        <v>0</v>
      </c>
      <c r="J33" s="679">
        <f t="shared" si="6"/>
        <v>0</v>
      </c>
      <c r="K33" s="674">
        <f t="shared" si="0"/>
        <v>0</v>
      </c>
      <c r="L33" s="674">
        <f t="shared" si="1"/>
        <v>0</v>
      </c>
      <c r="M33" s="691">
        <f t="shared" si="2"/>
        <v>0</v>
      </c>
    </row>
    <row r="34" spans="1:13" ht="24.75" customHeight="1">
      <c r="A34" s="595" t="s">
        <v>1104</v>
      </c>
      <c r="B34" s="692">
        <f>SUMIFS(⑱費用入力!D:D,⑱費用入力!K:K,"○",⑱費用入力!B:B,'⑲-b（日本円以外の精算)'!A:A,⑱費用入力!I:I,'⑲-b（日本円以外の精算)'!$B$7)</f>
        <v>0</v>
      </c>
      <c r="C34" s="693">
        <f>SUMIFS(⑱費用入力!D:D,⑱費用入力!K:K,"○",⑱費用入力!B:B,'⑲-b（日本円以外の精算)'!A:A,⑱費用入力!I:I,'⑲-b（日本円以外の精算)'!$C$7)</f>
        <v>0</v>
      </c>
      <c r="D34" s="693">
        <f t="shared" si="3"/>
        <v>0</v>
      </c>
      <c r="E34" s="678">
        <f>SUMIFS(⑱費用入力!E:E,⑱費用入力!K:K,"○",⑱費用入力!B:B,'⑲-b（日本円以外の精算)'!A:A)</f>
        <v>0</v>
      </c>
      <c r="F34" s="679">
        <f t="shared" si="4"/>
        <v>0</v>
      </c>
      <c r="G34" s="678">
        <f>SUMIFS(⑱費用入力!F:F,⑱費用入力!K:K,"○",⑱費用入力!B:B,'⑲-b（日本円以外の精算)'!A:A)</f>
        <v>0</v>
      </c>
      <c r="H34" s="679">
        <f t="shared" si="5"/>
        <v>0</v>
      </c>
      <c r="I34" s="678">
        <f>SUMIFS(⑱費用入力!G:G,⑱費用入力!K:K,"○",⑱費用入力!B:B,'⑲-b（日本円以外の精算)'!A:A)</f>
        <v>0</v>
      </c>
      <c r="J34" s="679">
        <f t="shared" si="6"/>
        <v>0</v>
      </c>
      <c r="K34" s="674">
        <f t="shared" si="0"/>
        <v>0</v>
      </c>
      <c r="L34" s="674">
        <f t="shared" si="1"/>
        <v>0</v>
      </c>
      <c r="M34" s="691">
        <f t="shared" si="2"/>
        <v>0</v>
      </c>
    </row>
    <row r="35" spans="1:13" ht="24.75" customHeight="1">
      <c r="A35" s="595" t="s">
        <v>1105</v>
      </c>
      <c r="B35" s="692">
        <f>SUMIFS(⑱費用入力!D:D,⑱費用入力!K:K,"○",⑱費用入力!B:B,'⑲-b（日本円以外の精算)'!A:A,⑱費用入力!I:I,'⑲-b（日本円以外の精算)'!$B$7)</f>
        <v>0</v>
      </c>
      <c r="C35" s="693">
        <f>SUMIFS(⑱費用入力!D:D,⑱費用入力!K:K,"○",⑱費用入力!B:B,'⑲-b（日本円以外の精算)'!A:A,⑱費用入力!I:I,'⑲-b（日本円以外の精算)'!$C$7)</f>
        <v>0</v>
      </c>
      <c r="D35" s="693">
        <f t="shared" ref="D35:D37" si="7">SUM(B35:C35)</f>
        <v>0</v>
      </c>
      <c r="E35" s="678">
        <f>SUMIFS(⑱費用入力!E:E,⑱費用入力!K:K,"○",⑱費用入力!B:B,'⑲-b（日本円以外の精算)'!A:A)</f>
        <v>0</v>
      </c>
      <c r="F35" s="679">
        <f t="shared" ref="F35" si="8">ROUNDDOWN(E35*$F$9,0)</f>
        <v>0</v>
      </c>
      <c r="G35" s="678">
        <f>SUMIFS(⑱費用入力!F:F,⑱費用入力!K:K,"○",⑱費用入力!B:B,'⑲-b（日本円以外の精算)'!A:A)</f>
        <v>0</v>
      </c>
      <c r="H35" s="679">
        <f t="shared" ref="H35" si="9">ROUNDDOWN(G35*$H$9,0)</f>
        <v>0</v>
      </c>
      <c r="I35" s="678">
        <f>SUMIFS(⑱費用入力!G:G,⑱費用入力!K:K,"○",⑱費用入力!B:B,'⑲-b（日本円以外の精算)'!A:A)</f>
        <v>0</v>
      </c>
      <c r="J35" s="679">
        <f t="shared" ref="J35:J37" si="10">ROUNDDOWN(I35*$J$10,0)</f>
        <v>0</v>
      </c>
      <c r="K35" s="674">
        <f t="shared" si="0"/>
        <v>0</v>
      </c>
      <c r="L35" s="674">
        <f t="shared" si="1"/>
        <v>0</v>
      </c>
      <c r="M35" s="691">
        <f t="shared" si="2"/>
        <v>0</v>
      </c>
    </row>
    <row r="36" spans="1:13" ht="24.75" customHeight="1">
      <c r="A36" s="595" t="s">
        <v>1106</v>
      </c>
      <c r="B36" s="692">
        <f>SUMIFS(⑱費用入力!D:D,⑱費用入力!K:K,"○",⑱費用入力!B:B,'⑲-b（日本円以外の精算)'!A:A,⑱費用入力!I:I,'⑲-b（日本円以外の精算)'!$B$7)</f>
        <v>0</v>
      </c>
      <c r="C36" s="693">
        <f>SUMIFS(⑱費用入力!D:D,⑱費用入力!K:K,"○",⑱費用入力!B:B,'⑲-b（日本円以外の精算)'!A:A,⑱費用入力!I:I,'⑲-b（日本円以外の精算)'!$C$7)</f>
        <v>0</v>
      </c>
      <c r="D36" s="693">
        <f t="shared" si="7"/>
        <v>0</v>
      </c>
      <c r="E36" s="678">
        <f>SUMIFS(⑱費用入力!E:E,⑱費用入力!K:K,"○",⑱費用入力!B:B,'⑲-b（日本円以外の精算)'!A:A)</f>
        <v>0</v>
      </c>
      <c r="F36" s="679">
        <f>ROUNDDOWN(E36*$F$9,0)</f>
        <v>0</v>
      </c>
      <c r="G36" s="678">
        <f>SUMIFS(⑱費用入力!F:F,⑱費用入力!K:K,"○",⑱費用入力!B:B,'⑲-b（日本円以外の精算)'!A:A)</f>
        <v>0</v>
      </c>
      <c r="H36" s="679">
        <f>ROUNDDOWN(G36*$H$9,0)</f>
        <v>0</v>
      </c>
      <c r="I36" s="678">
        <f>SUMIFS(⑱費用入力!G:G,⑱費用入力!K:K,"○",⑱費用入力!B:B,'⑲-b（日本円以外の精算)'!A:A)</f>
        <v>0</v>
      </c>
      <c r="J36" s="679">
        <f t="shared" si="10"/>
        <v>0</v>
      </c>
      <c r="K36" s="674">
        <f t="shared" si="0"/>
        <v>0</v>
      </c>
      <c r="L36" s="674">
        <f t="shared" si="1"/>
        <v>0</v>
      </c>
      <c r="M36" s="691">
        <f t="shared" si="2"/>
        <v>0</v>
      </c>
    </row>
    <row r="37" spans="1:13" ht="24.75" customHeight="1">
      <c r="A37" s="595" t="s">
        <v>1107</v>
      </c>
      <c r="B37" s="692">
        <f>SUMIFS(⑱費用入力!D:D,⑱費用入力!K:K,"○",⑱費用入力!B:B,'⑲-b（日本円以外の精算)'!A:A,⑱費用入力!I:I,'⑲-b（日本円以外の精算)'!$B$7)</f>
        <v>0</v>
      </c>
      <c r="C37" s="693">
        <f>SUMIFS(⑱費用入力!D:D,⑱費用入力!K:K,"○",⑱費用入力!B:B,'⑲-b（日本円以外の精算)'!A:A,⑱費用入力!I:I,'⑲-b（日本円以外の精算)'!$C$7)</f>
        <v>0</v>
      </c>
      <c r="D37" s="693">
        <f t="shared" si="7"/>
        <v>0</v>
      </c>
      <c r="E37" s="678">
        <f>SUMIFS(⑱費用入力!E:E,⑱費用入力!K:K,"○",⑱費用入力!B:B,'⑲-b（日本円以外の精算)'!A:A)</f>
        <v>0</v>
      </c>
      <c r="F37" s="679">
        <f t="shared" ref="F37" si="11">ROUNDDOWN(E37*$F$9,0)</f>
        <v>0</v>
      </c>
      <c r="G37" s="678">
        <f>SUMIFS(⑱費用入力!F:F,⑱費用入力!K:K,"○",⑱費用入力!B:B,'⑲-b（日本円以外の精算)'!A:A)</f>
        <v>0</v>
      </c>
      <c r="H37" s="679">
        <f t="shared" ref="H37" si="12">ROUNDDOWN(G37*$H$9,0)</f>
        <v>0</v>
      </c>
      <c r="I37" s="678">
        <f>SUMIFS(⑱費用入力!G:G,⑱費用入力!K:K,"○",⑱費用入力!B:B,'⑲-b（日本円以外の精算)'!A:A)</f>
        <v>0</v>
      </c>
      <c r="J37" s="679">
        <f t="shared" si="10"/>
        <v>0</v>
      </c>
      <c r="K37" s="674">
        <f t="shared" si="0"/>
        <v>0</v>
      </c>
      <c r="L37" s="674">
        <f t="shared" si="1"/>
        <v>0</v>
      </c>
      <c r="M37" s="691">
        <f t="shared" si="2"/>
        <v>0</v>
      </c>
    </row>
    <row r="38" spans="1:13" ht="24.75" customHeight="1" thickBot="1">
      <c r="A38" s="598" t="s">
        <v>1116</v>
      </c>
      <c r="B38" s="692">
        <f>SUMIFS(⑱費用入力!D:D,⑱費用入力!K:K,"○",⑱費用入力!B:B,'⑲-b（日本円以外の精算)'!A:A,⑱費用入力!I:I,'⑲-b（日本円以外の精算)'!$B$7)</f>
        <v>0</v>
      </c>
      <c r="C38" s="693">
        <f>SUMIFS(⑱費用入力!D:D,⑱費用入力!K:K,"○",⑱費用入力!B:B,'⑲-b（日本円以外の精算)'!A:A,⑱費用入力!I:I,'⑲-b（日本円以外の精算)'!$C$7)</f>
        <v>0</v>
      </c>
      <c r="D38" s="693">
        <f t="shared" ref="D38" si="13">SUM(B38:C38)</f>
        <v>0</v>
      </c>
      <c r="E38" s="678">
        <f>SUMIFS(⑱費用入力!E:E,⑱費用入力!K:K,"○",⑱費用入力!B:B,'⑲-b（日本円以外の精算)'!A:A)</f>
        <v>0</v>
      </c>
      <c r="F38" s="679">
        <f t="shared" ref="F38" si="14">ROUNDDOWN(E38*$F$9,0)</f>
        <v>0</v>
      </c>
      <c r="G38" s="678">
        <f>SUMIFS(⑱費用入力!F:F,⑱費用入力!K:K,"○",⑱費用入力!B:B,'⑲-b（日本円以外の精算)'!A:A)</f>
        <v>0</v>
      </c>
      <c r="H38" s="679">
        <f t="shared" ref="H38" si="15">ROUNDDOWN(G38*$H$9,0)</f>
        <v>0</v>
      </c>
      <c r="I38" s="678">
        <f>SUMIFS(⑱費用入力!G:G,⑱費用入力!K:K,"○",⑱費用入力!B:B,'⑲-b（日本円以外の精算)'!A:A)</f>
        <v>0</v>
      </c>
      <c r="J38" s="679">
        <f t="shared" ref="J38" si="16">ROUNDDOWN(I38*$J$10,0)</f>
        <v>0</v>
      </c>
      <c r="K38" s="674">
        <f t="shared" si="0"/>
        <v>0</v>
      </c>
      <c r="L38" s="674">
        <f t="shared" si="1"/>
        <v>0</v>
      </c>
      <c r="M38" s="691">
        <f t="shared" si="2"/>
        <v>0</v>
      </c>
    </row>
    <row r="39" spans="1:13" ht="24.75" customHeight="1" thickTop="1">
      <c r="A39" s="600" t="s">
        <v>1130</v>
      </c>
      <c r="B39" s="680">
        <f>SUM(B10:B38)</f>
        <v>0</v>
      </c>
      <c r="C39" s="681">
        <f t="shared" ref="C39:J39" si="17">SUM(C10:C38)</f>
        <v>0</v>
      </c>
      <c r="D39" s="681">
        <f t="shared" si="17"/>
        <v>0</v>
      </c>
      <c r="E39" s="694">
        <f t="shared" si="17"/>
        <v>0</v>
      </c>
      <c r="F39" s="682">
        <f t="shared" si="17"/>
        <v>0</v>
      </c>
      <c r="G39" s="680">
        <f t="shared" si="17"/>
        <v>0</v>
      </c>
      <c r="H39" s="695">
        <f t="shared" si="17"/>
        <v>0</v>
      </c>
      <c r="I39" s="680">
        <f t="shared" si="17"/>
        <v>0</v>
      </c>
      <c r="J39" s="695">
        <f t="shared" si="17"/>
        <v>0</v>
      </c>
      <c r="K39" s="688"/>
      <c r="L39" s="688"/>
      <c r="M39" s="696">
        <f>SUM(M10:M38)</f>
        <v>0</v>
      </c>
    </row>
  </sheetData>
  <mergeCells count="12">
    <mergeCell ref="G7:G9"/>
    <mergeCell ref="I7:I9"/>
    <mergeCell ref="B6:D6"/>
    <mergeCell ref="A2:M2"/>
    <mergeCell ref="E6:F6"/>
    <mergeCell ref="G6:H6"/>
    <mergeCell ref="I6:J6"/>
    <mergeCell ref="K6:M8"/>
    <mergeCell ref="B7:B9"/>
    <mergeCell ref="C7:C9"/>
    <mergeCell ref="D7:D9"/>
    <mergeCell ref="E7:E9"/>
  </mergeCells>
  <phoneticPr fontId="1"/>
  <dataValidations count="1">
    <dataValidation type="list" allowBlank="1" showInputMessage="1" showErrorMessage="1" sqref="B6" xr:uid="{8D28439A-6148-4F67-A868-342CFBECC3B9}">
      <formula1>$T$1:$T$2</formula1>
    </dataValidation>
  </dataValidations>
  <printOptions horizontalCentered="1"/>
  <pageMargins left="0.39370078740157483" right="0.39370078740157483" top="0.74803149606299213" bottom="0.74803149606299213" header="0.31496062992125984" footer="0.31496062992125984"/>
  <pageSetup paperSize="9" scale="63" orientation="portrait" r:id="rId1"/>
  <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7">
    <tabColor theme="9" tint="0.59999389629810485"/>
  </sheetPr>
  <dimension ref="A2:T130"/>
  <sheetViews>
    <sheetView showGridLines="0" showZeros="0" view="pageBreakPreview" zoomScaleNormal="85" zoomScaleSheetLayoutView="100" workbookViewId="0"/>
  </sheetViews>
  <sheetFormatPr defaultColWidth="9" defaultRowHeight="17.25" customHeight="1"/>
  <cols>
    <col min="1" max="1" width="6.36328125" style="3" bestFit="1" customWidth="1"/>
    <col min="2" max="2" width="3.453125" style="3" bestFit="1" customWidth="1"/>
    <col min="3" max="4" width="3.453125" style="3" customWidth="1"/>
    <col min="5" max="5" width="4.26953125" style="3" customWidth="1"/>
    <col min="6" max="6" width="7" style="3" customWidth="1"/>
    <col min="7" max="7" width="4.453125" style="3" customWidth="1"/>
    <col min="8" max="8" width="3.36328125" style="3" customWidth="1"/>
    <col min="9" max="9" width="8.36328125" style="3" customWidth="1"/>
    <col min="10" max="10" width="4.453125" style="3" customWidth="1"/>
    <col min="11" max="11" width="3.36328125" style="3" bestFit="1" customWidth="1"/>
    <col min="12" max="12" width="3.36328125" style="3" customWidth="1"/>
    <col min="13" max="13" width="3.36328125" style="3" bestFit="1" customWidth="1"/>
    <col min="14" max="14" width="4.90625" style="3" customWidth="1"/>
    <col min="15" max="15" width="3.36328125" style="3" bestFit="1" customWidth="1"/>
    <col min="16" max="17" width="9" style="3"/>
    <col min="18" max="19" width="7.08984375" style="3" customWidth="1"/>
    <col min="20" max="20" width="5.453125" style="3" customWidth="1"/>
    <col min="21" max="16384" width="9" style="3"/>
  </cols>
  <sheetData>
    <row r="2" spans="1:20" ht="17.25" customHeight="1">
      <c r="A2" s="1022" t="s">
        <v>10</v>
      </c>
      <c r="B2" s="1022"/>
      <c r="C2" s="1022"/>
      <c r="D2" s="1022"/>
      <c r="E2" s="1022"/>
      <c r="F2" s="1022"/>
      <c r="G2" s="1022"/>
      <c r="H2" s="1022"/>
      <c r="I2" s="1022"/>
      <c r="J2" s="1022"/>
      <c r="K2" s="1022"/>
      <c r="L2" s="1022"/>
      <c r="M2" s="1022"/>
      <c r="N2" s="1022"/>
      <c r="O2" s="1022"/>
      <c r="P2" s="1022"/>
      <c r="Q2" s="1022"/>
      <c r="R2" s="1022"/>
      <c r="S2" s="1022"/>
      <c r="T2" s="1022"/>
    </row>
    <row r="4" spans="1:20" ht="17.25" customHeight="1">
      <c r="A4" s="1362" t="s">
        <v>70</v>
      </c>
      <c r="B4" s="1362"/>
      <c r="C4" s="1362"/>
      <c r="D4" s="1362"/>
      <c r="E4" s="1362"/>
      <c r="F4" s="1362"/>
      <c r="G4" s="42" t="s">
        <v>21</v>
      </c>
      <c r="H4" s="1248" t="str">
        <f>①海外研修実施希望申込書!F11</f>
        <v>株式会社AOTS</v>
      </c>
      <c r="I4" s="1248"/>
      <c r="J4" s="1248"/>
      <c r="K4" s="1248"/>
      <c r="L4" s="1248"/>
      <c r="M4" s="1248"/>
      <c r="N4" s="1248"/>
      <c r="O4" s="1248"/>
      <c r="P4" s="1248"/>
      <c r="Q4" s="1248"/>
      <c r="R4" s="1249"/>
      <c r="S4" s="1354" t="s">
        <v>19</v>
      </c>
      <c r="T4" s="1354"/>
    </row>
    <row r="5" spans="1:20" ht="17.25" customHeight="1">
      <c r="A5" s="1363"/>
      <c r="B5" s="1363"/>
      <c r="C5" s="1363"/>
      <c r="D5" s="1363"/>
      <c r="E5" s="1363"/>
      <c r="F5" s="1363"/>
      <c r="G5" s="32" t="s">
        <v>22</v>
      </c>
      <c r="H5" s="1251" t="str">
        <f>①海外研修実施希望申込書!F12</f>
        <v>AOTS Co., Ltd.</v>
      </c>
      <c r="I5" s="1251"/>
      <c r="J5" s="1251"/>
      <c r="K5" s="1251"/>
      <c r="L5" s="1251"/>
      <c r="M5" s="1251"/>
      <c r="N5" s="1251"/>
      <c r="O5" s="1251"/>
      <c r="P5" s="1251"/>
      <c r="Q5" s="1251"/>
      <c r="R5" s="1252"/>
      <c r="S5" s="1828">
        <f>①海外研修実施希望申込書!K7</f>
        <v>0</v>
      </c>
      <c r="T5" s="1828"/>
    </row>
    <row r="6" spans="1:20" ht="17.25" customHeight="1">
      <c r="A6" s="52" t="s">
        <v>129</v>
      </c>
      <c r="B6" s="1301" t="s">
        <v>37</v>
      </c>
      <c r="C6" s="1301"/>
      <c r="D6" s="1301"/>
      <c r="E6" s="1301"/>
      <c r="F6" s="1302"/>
      <c r="G6" s="44" t="s">
        <v>21</v>
      </c>
      <c r="H6" s="1248" t="str">
        <f>①海外研修実施希望申込書!E27</f>
        <v>インドネシア・ジャカルタ</v>
      </c>
      <c r="I6" s="1248"/>
      <c r="J6" s="1248"/>
      <c r="K6" s="1248"/>
      <c r="L6" s="1248"/>
      <c r="M6" s="1248"/>
      <c r="N6" s="1248"/>
      <c r="O6" s="1248"/>
      <c r="P6" s="1248"/>
      <c r="Q6" s="1248"/>
      <c r="R6" s="1248"/>
      <c r="S6" s="1248"/>
      <c r="T6" s="1249"/>
    </row>
    <row r="7" spans="1:20" ht="17.25" customHeight="1">
      <c r="A7" s="34"/>
      <c r="B7" s="14"/>
      <c r="C7" s="14"/>
      <c r="D7" s="14"/>
      <c r="E7" s="14"/>
      <c r="F7" s="51"/>
      <c r="G7" s="29" t="s">
        <v>22</v>
      </c>
      <c r="H7" s="1251" t="str">
        <f>①海外研修実施希望申込書!E28</f>
        <v>Indonesia, Jakarta</v>
      </c>
      <c r="I7" s="1251"/>
      <c r="J7" s="1251"/>
      <c r="K7" s="1251"/>
      <c r="L7" s="1251"/>
      <c r="M7" s="1251"/>
      <c r="N7" s="1251"/>
      <c r="O7" s="1251"/>
      <c r="P7" s="1251"/>
      <c r="Q7" s="1251"/>
      <c r="R7" s="1251"/>
      <c r="S7" s="1251"/>
      <c r="T7" s="1252"/>
    </row>
    <row r="8" spans="1:20" ht="17.25" customHeight="1">
      <c r="A8" s="52" t="s">
        <v>134</v>
      </c>
      <c r="B8" s="1301" t="s">
        <v>26</v>
      </c>
      <c r="C8" s="1301"/>
      <c r="D8" s="1301"/>
      <c r="E8" s="1301"/>
      <c r="F8" s="1302"/>
      <c r="G8" s="1364" t="s">
        <v>21</v>
      </c>
      <c r="H8" s="1332" t="str">
        <f>①海外研修実施希望申込書!C33</f>
        <v>現場リーダーのための生産管理研修</v>
      </c>
      <c r="I8" s="1332"/>
      <c r="J8" s="1332"/>
      <c r="K8" s="1332"/>
      <c r="L8" s="1332"/>
      <c r="M8" s="1332"/>
      <c r="N8" s="1332"/>
      <c r="O8" s="1332"/>
      <c r="P8" s="1332"/>
      <c r="Q8" s="1332"/>
      <c r="R8" s="1332"/>
      <c r="S8" s="1332"/>
      <c r="T8" s="1333"/>
    </row>
    <row r="9" spans="1:20" ht="17.25" customHeight="1">
      <c r="A9" s="34"/>
      <c r="B9" s="14"/>
      <c r="C9" s="14"/>
      <c r="D9" s="14"/>
      <c r="E9" s="14"/>
      <c r="F9" s="51"/>
      <c r="G9" s="1365"/>
      <c r="H9" s="1334"/>
      <c r="I9" s="1334"/>
      <c r="J9" s="1334"/>
      <c r="K9" s="1334"/>
      <c r="L9" s="1334"/>
      <c r="M9" s="1334"/>
      <c r="N9" s="1334"/>
      <c r="O9" s="1334"/>
      <c r="P9" s="1334"/>
      <c r="Q9" s="1334"/>
      <c r="R9" s="1334"/>
      <c r="S9" s="1334"/>
      <c r="T9" s="1335"/>
    </row>
    <row r="10" spans="1:20" ht="17.25" customHeight="1">
      <c r="A10" s="34"/>
      <c r="B10" s="14"/>
      <c r="C10" s="14"/>
      <c r="D10" s="14"/>
      <c r="E10" s="14"/>
      <c r="F10" s="51"/>
      <c r="G10" s="1323" t="s">
        <v>22</v>
      </c>
      <c r="H10" s="1336" t="str">
        <f>①海外研修実施希望申込書!C35</f>
        <v>Production Management Training for Leaders at a Manufacutruing Site</v>
      </c>
      <c r="I10" s="1336"/>
      <c r="J10" s="1336"/>
      <c r="K10" s="1336"/>
      <c r="L10" s="1336"/>
      <c r="M10" s="1336"/>
      <c r="N10" s="1336"/>
      <c r="O10" s="1336"/>
      <c r="P10" s="1336"/>
      <c r="Q10" s="1336"/>
      <c r="R10" s="1336"/>
      <c r="S10" s="1336"/>
      <c r="T10" s="1337"/>
    </row>
    <row r="11" spans="1:20" ht="17.25" customHeight="1">
      <c r="A11" s="37"/>
      <c r="B11" s="48"/>
      <c r="C11" s="48"/>
      <c r="D11" s="48"/>
      <c r="E11" s="48"/>
      <c r="F11" s="49"/>
      <c r="G11" s="1364"/>
      <c r="H11" s="1338"/>
      <c r="I11" s="1338"/>
      <c r="J11" s="1338"/>
      <c r="K11" s="1338"/>
      <c r="L11" s="1338"/>
      <c r="M11" s="1338"/>
      <c r="N11" s="1338"/>
      <c r="O11" s="1338"/>
      <c r="P11" s="1338"/>
      <c r="Q11" s="1338"/>
      <c r="R11" s="1338"/>
      <c r="S11" s="1338"/>
      <c r="T11" s="1339"/>
    </row>
    <row r="12" spans="1:20" ht="17.25" customHeight="1">
      <c r="A12" s="53" t="s">
        <v>136</v>
      </c>
      <c r="B12" s="1356" t="s">
        <v>294</v>
      </c>
      <c r="C12" s="1357"/>
      <c r="D12" s="1357"/>
      <c r="E12" s="1357"/>
      <c r="F12" s="1357"/>
      <c r="G12" s="1307"/>
      <c r="H12" s="1307"/>
      <c r="I12" s="1307"/>
      <c r="J12" s="1307"/>
      <c r="K12" s="1307"/>
      <c r="L12" s="1307"/>
      <c r="M12" s="1307"/>
      <c r="N12" s="1307"/>
      <c r="O12" s="1307"/>
      <c r="P12" s="1307"/>
      <c r="Q12" s="1307"/>
      <c r="R12" s="1307"/>
      <c r="S12" s="1307"/>
      <c r="T12" s="1307"/>
    </row>
    <row r="13" spans="1:20" ht="17.25" customHeight="1">
      <c r="A13" s="36"/>
      <c r="B13" s="1402">
        <f>IF(①海外研修実施希望申込書!D7=①海外研修実施希望申込書!P1,⑤海外研修実施計画の概要!B13,#REF!)</f>
        <v>46204</v>
      </c>
      <c r="C13" s="1402"/>
      <c r="D13" s="1402"/>
      <c r="E13" s="1402"/>
      <c r="F13" s="1402"/>
      <c r="G13" s="28" t="s">
        <v>190</v>
      </c>
      <c r="H13" s="1402">
        <f>IF(①海外研修実施希望申込書!D7=①海外研修実施希望申込書!P1,⑤海外研修実施計画の概要!G13,#REF!)</f>
        <v>46208</v>
      </c>
      <c r="I13" s="1402"/>
      <c r="J13" s="1402"/>
      <c r="K13" s="1402"/>
      <c r="L13" s="31" t="s">
        <v>184</v>
      </c>
      <c r="M13" s="1403">
        <f>IF(①海外研修実施希望申込書!D7=①海外研修実施希望申込書!P1,⑤海外研修実施計画の概要!L13,#REF!)</f>
        <v>5</v>
      </c>
      <c r="N13" s="1403"/>
      <c r="O13" s="1403"/>
      <c r="P13" s="29" t="s">
        <v>186</v>
      </c>
      <c r="Q13" s="29"/>
      <c r="R13" s="29"/>
      <c r="S13" s="29"/>
      <c r="T13" s="12"/>
    </row>
    <row r="14" spans="1:20" ht="17.25" customHeight="1">
      <c r="A14" s="15" t="s">
        <v>122</v>
      </c>
      <c r="B14" s="1306" t="s">
        <v>403</v>
      </c>
      <c r="C14" s="1307"/>
      <c r="D14" s="1307"/>
      <c r="E14" s="1307"/>
      <c r="F14" s="1307"/>
      <c r="G14" s="1307"/>
      <c r="H14" s="1307"/>
      <c r="I14" s="1307"/>
      <c r="J14" s="1307"/>
      <c r="K14" s="1307"/>
      <c r="L14" s="1307"/>
      <c r="M14" s="1307"/>
      <c r="N14" s="1307"/>
      <c r="O14" s="1307"/>
      <c r="P14" s="1307"/>
      <c r="Q14" s="1307"/>
      <c r="R14" s="1307"/>
      <c r="S14" s="1307"/>
      <c r="T14" s="1307"/>
    </row>
    <row r="15" spans="1:20" ht="17.25" customHeight="1">
      <c r="A15" s="36"/>
      <c r="B15" s="1833">
        <f>①海外研修実施希望申込書!J27</f>
        <v>15</v>
      </c>
      <c r="C15" s="1833"/>
      <c r="D15" s="1833"/>
      <c r="E15" s="31" t="s">
        <v>184</v>
      </c>
      <c r="F15" s="1834">
        <f>IF(①海外研修実施希望申込書!D7=①海外研修実施希望申込書!P1,⑤海外研修実施計画の概要!F15,#REF!)</f>
        <v>0</v>
      </c>
      <c r="G15" s="1834"/>
      <c r="H15" s="1834"/>
      <c r="I15" s="1834"/>
      <c r="J15" s="1834"/>
      <c r="K15" s="1834"/>
      <c r="L15" s="1834"/>
      <c r="M15" s="1834"/>
      <c r="N15" s="1834"/>
      <c r="O15" s="1834"/>
      <c r="P15" s="1834"/>
      <c r="Q15" s="1834"/>
      <c r="R15" s="1834"/>
      <c r="S15" s="1834"/>
      <c r="T15" s="12" t="s">
        <v>185</v>
      </c>
    </row>
    <row r="16" spans="1:20" ht="17.25" customHeight="1">
      <c r="A16" s="15" t="s">
        <v>138</v>
      </c>
      <c r="B16" s="1306" t="s">
        <v>1131</v>
      </c>
      <c r="C16" s="1307"/>
      <c r="D16" s="1307"/>
      <c r="E16" s="1307"/>
      <c r="F16" s="1307"/>
      <c r="G16" s="1307"/>
      <c r="H16" s="1307"/>
      <c r="I16" s="1307"/>
      <c r="J16" s="1307"/>
      <c r="K16" s="1307"/>
      <c r="L16" s="1307"/>
      <c r="M16" s="1307"/>
      <c r="N16" s="1307"/>
      <c r="O16" s="1307"/>
      <c r="P16" s="1307"/>
      <c r="Q16" s="1307"/>
      <c r="R16" s="1307"/>
      <c r="S16" s="1307"/>
      <c r="T16" s="1307"/>
    </row>
    <row r="17" spans="1:20" ht="17.25" customHeight="1">
      <c r="A17" s="35"/>
      <c r="B17" s="1829"/>
      <c r="C17" s="1830"/>
      <c r="D17" s="1830"/>
      <c r="E17" s="1830"/>
      <c r="F17" s="1830"/>
      <c r="G17" s="1830"/>
      <c r="H17" s="1830"/>
      <c r="I17" s="1830"/>
      <c r="J17" s="1830"/>
      <c r="K17" s="1830"/>
      <c r="L17" s="1830"/>
      <c r="M17" s="1830"/>
      <c r="N17" s="1830"/>
      <c r="O17" s="1830"/>
      <c r="P17" s="1830"/>
      <c r="Q17" s="1830"/>
      <c r="R17" s="1830"/>
      <c r="S17" s="1830"/>
      <c r="T17" s="1830"/>
    </row>
    <row r="18" spans="1:20" ht="17.25" customHeight="1">
      <c r="A18" s="35"/>
      <c r="B18" s="1831"/>
      <c r="C18" s="1832"/>
      <c r="D18" s="1832"/>
      <c r="E18" s="1832"/>
      <c r="F18" s="1832"/>
      <c r="G18" s="1832"/>
      <c r="H18" s="1832"/>
      <c r="I18" s="1832"/>
      <c r="J18" s="1832"/>
      <c r="K18" s="1832"/>
      <c r="L18" s="1832"/>
      <c r="M18" s="1832"/>
      <c r="N18" s="1832"/>
      <c r="O18" s="1832"/>
      <c r="P18" s="1832"/>
      <c r="Q18" s="1832"/>
      <c r="R18" s="1832"/>
      <c r="S18" s="1832"/>
      <c r="T18" s="1832"/>
    </row>
    <row r="19" spans="1:20" ht="17.25" customHeight="1">
      <c r="A19" s="15" t="s">
        <v>269</v>
      </c>
      <c r="B19" s="1306" t="s">
        <v>342</v>
      </c>
      <c r="C19" s="1307"/>
      <c r="D19" s="1307"/>
      <c r="E19" s="1307"/>
      <c r="F19" s="1307"/>
      <c r="G19" s="1307"/>
      <c r="H19" s="1307"/>
      <c r="I19" s="1307"/>
      <c r="J19" s="1307"/>
      <c r="K19" s="1307"/>
      <c r="L19" s="1307"/>
      <c r="M19" s="1307"/>
      <c r="N19" s="1307"/>
      <c r="O19" s="1307"/>
      <c r="P19" s="1307"/>
      <c r="Q19" s="1307"/>
      <c r="R19" s="1307"/>
      <c r="S19" s="1307"/>
      <c r="T19" s="1307"/>
    </row>
    <row r="20" spans="1:20" ht="17.25" customHeight="1">
      <c r="A20" s="35"/>
      <c r="B20" s="355" t="str">
        <f>IF(①海外研修実施希望申込書!D7=①海外研修実施希望申込書!P1,⑤海外研修実施計画の概要!B48,#REF!)</f>
        <v>□</v>
      </c>
      <c r="C20" s="1209" t="s">
        <v>152</v>
      </c>
      <c r="D20" s="1209"/>
      <c r="E20" s="1361" t="str">
        <f>⑤海外研修実施計画の概要!E48</f>
        <v/>
      </c>
      <c r="F20" s="1361"/>
      <c r="G20" s="1361"/>
      <c r="H20" s="1361"/>
      <c r="I20" s="57"/>
      <c r="T20" s="27"/>
    </row>
    <row r="21" spans="1:20" ht="17.25" customHeight="1">
      <c r="A21" s="35"/>
      <c r="C21" s="10" t="s">
        <v>16</v>
      </c>
      <c r="D21" s="1322" t="s">
        <v>274</v>
      </c>
      <c r="E21" s="1322"/>
      <c r="F21" s="1322"/>
      <c r="G21" s="355" t="str">
        <f>IF(①海外研修実施希望申込書!D7=①海外研修実施希望申込書!P1,⑤海外研修実施計画の概要!F49,#REF!)</f>
        <v>□</v>
      </c>
      <c r="H21" s="1322" t="s">
        <v>28</v>
      </c>
      <c r="I21" s="1322"/>
      <c r="J21" s="1322"/>
      <c r="K21" s="1322"/>
      <c r="L21" s="1322"/>
      <c r="T21" s="27"/>
    </row>
    <row r="22" spans="1:20" ht="17.25" customHeight="1">
      <c r="A22" s="35"/>
      <c r="G22" s="355" t="str">
        <f>IF(①海外研修実施希望申込書!D7=①海外研修実施希望申込書!P1,⑤海外研修実施計画の概要!F50,#REF!)</f>
        <v>□</v>
      </c>
      <c r="H22" s="1322" t="s">
        <v>29</v>
      </c>
      <c r="I22" s="1322"/>
      <c r="J22" s="1322"/>
      <c r="K22" s="1322"/>
      <c r="L22" s="1322"/>
      <c r="M22" s="4" t="s">
        <v>184</v>
      </c>
      <c r="N22" s="1550">
        <f>IF(①海外研修実施希望申込書!D7=①海外研修実施希望申込書!P1,⑤海外研修実施計画の概要!M50,#REF!)</f>
        <v>0</v>
      </c>
      <c r="O22" s="1550"/>
      <c r="P22" s="1550"/>
      <c r="Q22" s="1550"/>
      <c r="R22" s="1550"/>
      <c r="S22" s="1550"/>
      <c r="T22" s="27" t="s">
        <v>186</v>
      </c>
    </row>
    <row r="23" spans="1:20" ht="17.25" customHeight="1">
      <c r="A23" s="35"/>
      <c r="G23" s="355" t="str">
        <f>IF(①海外研修実施希望申込書!D7=①海外研修実施希望申込書!P1,⑤海外研修実施計画の概要!F51,#REF!)</f>
        <v>□</v>
      </c>
      <c r="H23" s="1322" t="s">
        <v>155</v>
      </c>
      <c r="I23" s="1322"/>
      <c r="J23" s="1322"/>
      <c r="K23" s="1322"/>
      <c r="L23" s="1322"/>
      <c r="M23" s="4" t="s">
        <v>184</v>
      </c>
      <c r="N23" s="1244" t="s">
        <v>1135</v>
      </c>
      <c r="O23" s="1380"/>
      <c r="P23" s="1380"/>
      <c r="Q23" s="535"/>
      <c r="R23" s="603">
        <f>IF(①海外研修実施希望申込書!D7=①海外研修実施希望申込書!P1,⑤海外研修実施計画の概要!P51,#REF!)</f>
        <v>0</v>
      </c>
      <c r="S23" s="535"/>
      <c r="T23" s="27" t="s">
        <v>186</v>
      </c>
    </row>
    <row r="24" spans="1:20" ht="17.25" customHeight="1">
      <c r="A24" s="35"/>
      <c r="G24" s="355" t="str">
        <f>IF(①海外研修実施希望申込書!D7=①海外研修実施希望申込書!P1,⑤海外研修実施計画の概要!F52,#REF!)</f>
        <v>□</v>
      </c>
      <c r="H24" s="1322" t="s">
        <v>30</v>
      </c>
      <c r="I24" s="1322"/>
      <c r="J24" s="1322"/>
      <c r="K24" s="1322"/>
      <c r="L24" s="1322"/>
      <c r="M24" s="4" t="s">
        <v>184</v>
      </c>
      <c r="N24" s="1550">
        <f>IF(①海外研修実施希望申込書!D7=①海外研修実施希望申込書!P1,⑤海外研修実施計画の概要!M52,#REF!)</f>
        <v>0</v>
      </c>
      <c r="O24" s="1550"/>
      <c r="P24" s="1550"/>
      <c r="Q24" s="1550"/>
      <c r="R24" s="1550"/>
      <c r="S24" s="1550"/>
      <c r="T24" s="27" t="s">
        <v>186</v>
      </c>
    </row>
    <row r="25" spans="1:20" ht="17.25" customHeight="1">
      <c r="A25" s="35"/>
      <c r="C25" s="10" t="s">
        <v>275</v>
      </c>
      <c r="D25" s="1322" t="s">
        <v>276</v>
      </c>
      <c r="E25" s="1322"/>
      <c r="F25" s="1322"/>
      <c r="G25" s="355" t="str">
        <f>IF(①海外研修実施希望申込書!D7=①海外研修実施希望申込書!P1,⑤海外研修実施計画の概要!F53,#REF!)</f>
        <v>□</v>
      </c>
      <c r="H25" s="1322" t="s">
        <v>31</v>
      </c>
      <c r="I25" s="1322"/>
      <c r="J25" s="1322"/>
      <c r="K25" s="1322"/>
      <c r="L25" s="1322"/>
      <c r="M25" s="4"/>
      <c r="N25" s="26"/>
      <c r="O25" s="26"/>
      <c r="P25" s="26"/>
      <c r="Q25" s="26"/>
      <c r="R25" s="26"/>
      <c r="S25" s="26"/>
      <c r="T25" s="27"/>
    </row>
    <row r="26" spans="1:20" ht="17.25" customHeight="1">
      <c r="A26" s="35"/>
      <c r="G26" s="355" t="str">
        <f>IF(①海外研修実施希望申込書!D7=①海外研修実施希望申込書!P1,⑤海外研修実施計画の概要!F54,#REF!)</f>
        <v>□</v>
      </c>
      <c r="H26" s="1322" t="s">
        <v>158</v>
      </c>
      <c r="I26" s="1322"/>
      <c r="J26" s="1322"/>
      <c r="K26" s="1322"/>
      <c r="L26" s="1322"/>
      <c r="M26" s="4"/>
      <c r="N26" s="26"/>
      <c r="O26" s="26"/>
      <c r="P26" s="26"/>
      <c r="Q26" s="26"/>
      <c r="R26" s="26"/>
      <c r="S26" s="26"/>
      <c r="T26" s="27"/>
    </row>
    <row r="27" spans="1:20" ht="17.25" customHeight="1">
      <c r="A27" s="35"/>
      <c r="G27" s="355" t="str">
        <f>IF(①海外研修実施希望申込書!D7=①海外研修実施希望申込書!P1,⑤海外研修実施計画の概要!F55,#REF!)</f>
        <v>□</v>
      </c>
      <c r="H27" s="1322" t="s">
        <v>159</v>
      </c>
      <c r="I27" s="1322"/>
      <c r="J27" s="1322"/>
      <c r="K27" s="1322"/>
      <c r="L27" s="1322"/>
      <c r="M27" s="4" t="s">
        <v>188</v>
      </c>
      <c r="N27" s="1550">
        <f>IF(①海外研修実施希望申込書!D7=①海外研修実施希望申込書!P1,⑤海外研修実施計画の概要!P55,#REF!)</f>
        <v>0</v>
      </c>
      <c r="O27" s="1550"/>
      <c r="P27" s="1550"/>
      <c r="Q27" s="1550"/>
      <c r="R27" s="1550"/>
      <c r="S27" s="1550"/>
      <c r="T27" s="27" t="s">
        <v>186</v>
      </c>
    </row>
    <row r="28" spans="1:20" ht="17.25" customHeight="1">
      <c r="A28" s="35"/>
      <c r="G28" s="355" t="str">
        <f>IF(①海外研修実施希望申込書!D7=①海外研修実施希望申込書!P1,⑤海外研修実施計画の概要!F56,#REF!)</f>
        <v>□</v>
      </c>
      <c r="H28" s="1322" t="s">
        <v>30</v>
      </c>
      <c r="I28" s="1322"/>
      <c r="J28" s="1322"/>
      <c r="K28" s="1322"/>
      <c r="L28" s="1322"/>
      <c r="M28" s="4" t="s">
        <v>184</v>
      </c>
      <c r="N28" s="1550">
        <f>IF(①海外研修実施希望申込書!D7=①海外研修実施希望申込書!P1,⑤海外研修実施計画の概要!M56,#REF!)</f>
        <v>0</v>
      </c>
      <c r="O28" s="1550"/>
      <c r="P28" s="1550"/>
      <c r="Q28" s="1550"/>
      <c r="R28" s="1550"/>
      <c r="S28" s="1550"/>
      <c r="T28" s="27" t="s">
        <v>186</v>
      </c>
    </row>
    <row r="29" spans="1:20" ht="17.25" customHeight="1">
      <c r="A29" s="35"/>
      <c r="B29" s="355" t="str">
        <f>IF(①海外研修実施希望申込書!D7=①海外研修実施希望申込書!P1,⑤海外研修実施計画の概要!B57,#REF!)</f>
        <v>□</v>
      </c>
      <c r="C29" s="1346" t="s">
        <v>160</v>
      </c>
      <c r="D29" s="1346"/>
      <c r="E29" s="1377" t="str">
        <f>IF(①海外研修実施希望申込書!D7=①海外研修実施希望申込書!P1,⑤海外研修実施計画の概要!E57,#REF!)</f>
        <v/>
      </c>
      <c r="F29" s="1377"/>
      <c r="G29" s="1377"/>
      <c r="H29" s="1377"/>
      <c r="I29" s="57"/>
      <c r="T29" s="27"/>
    </row>
    <row r="30" spans="1:20" ht="17.25" customHeight="1">
      <c r="A30" s="39"/>
      <c r="B30" s="40"/>
      <c r="C30" s="1375" t="s">
        <v>161</v>
      </c>
      <c r="D30" s="1375"/>
      <c r="E30" s="1375"/>
      <c r="F30" s="1375"/>
      <c r="G30" s="1375"/>
      <c r="H30" s="47" t="s">
        <v>191</v>
      </c>
      <c r="I30" s="1809">
        <f>IF(①海外研修実施希望申込書!D7=①海外研修実施希望申込書!P1,⑤海外研修実施計画の概要!H58,#REF!)</f>
        <v>0</v>
      </c>
      <c r="J30" s="1809"/>
      <c r="K30" s="1809"/>
      <c r="L30" s="1809"/>
      <c r="M30" s="1809"/>
      <c r="N30" s="1809"/>
      <c r="O30" s="1809"/>
      <c r="P30" s="1809"/>
      <c r="Q30" s="1809"/>
      <c r="R30" s="1809"/>
      <c r="S30" s="1809"/>
      <c r="T30" s="38" t="s">
        <v>192</v>
      </c>
    </row>
    <row r="31" spans="1:20" ht="17.25" customHeight="1">
      <c r="A31" s="35"/>
      <c r="B31" s="1376" t="s">
        <v>162</v>
      </c>
      <c r="C31" s="1376"/>
      <c r="D31" s="1376"/>
      <c r="E31" s="1376"/>
      <c r="F31" s="1376"/>
      <c r="G31" s="355" t="str">
        <f>IF(①海外研修実施希望申込書!D7=①海外研修実施希望申込書!P1,⑤海外研修実施計画の概要!F59,#REF!)</f>
        <v>□</v>
      </c>
      <c r="H31" s="171" t="s">
        <v>75</v>
      </c>
      <c r="T31" s="27"/>
    </row>
    <row r="32" spans="1:20" ht="17.25" customHeight="1">
      <c r="A32" s="15" t="s">
        <v>270</v>
      </c>
      <c r="B32" s="1306" t="s">
        <v>271</v>
      </c>
      <c r="C32" s="1307"/>
      <c r="D32" s="1307"/>
      <c r="E32" s="1307"/>
      <c r="F32" s="1307"/>
      <c r="G32" s="1307"/>
      <c r="H32" s="1307"/>
      <c r="I32" s="1307"/>
      <c r="J32" s="1307"/>
      <c r="K32" s="1307"/>
      <c r="L32" s="1307"/>
      <c r="M32" s="1307"/>
      <c r="N32" s="1307"/>
      <c r="O32" s="1307"/>
      <c r="P32" s="1307"/>
      <c r="Q32" s="1307"/>
      <c r="R32" s="1307"/>
      <c r="S32" s="1307"/>
      <c r="T32" s="1307"/>
    </row>
    <row r="33" spans="1:20" ht="17.25" customHeight="1">
      <c r="A33" s="35"/>
      <c r="B33" s="77" t="s">
        <v>272</v>
      </c>
      <c r="C33" s="14" t="s">
        <v>650</v>
      </c>
      <c r="D33" s="14"/>
      <c r="E33" s="14"/>
      <c r="F33" s="14"/>
      <c r="G33" s="14"/>
      <c r="H33" s="14"/>
      <c r="I33" s="14"/>
      <c r="J33" s="14"/>
      <c r="K33" s="14"/>
      <c r="L33" s="14"/>
      <c r="M33" s="14"/>
      <c r="N33" s="14"/>
      <c r="O33" s="14"/>
      <c r="P33" s="14"/>
      <c r="Q33" s="14"/>
      <c r="R33" s="14"/>
      <c r="S33" s="14"/>
      <c r="T33" s="51"/>
    </row>
    <row r="34" spans="1:20" ht="17.25" customHeight="1">
      <c r="A34" s="35"/>
      <c r="B34" s="14"/>
      <c r="C34" s="1816" t="str">
        <f>①海外研修実施希望申込書!B60</f>
        <v>各職場のリーダークラスを選出</v>
      </c>
      <c r="D34" s="1816"/>
      <c r="E34" s="1816"/>
      <c r="F34" s="1816"/>
      <c r="G34" s="1816"/>
      <c r="H34" s="1816"/>
      <c r="I34" s="1816"/>
      <c r="J34" s="1816"/>
      <c r="K34" s="1816"/>
      <c r="L34" s="1816"/>
      <c r="M34" s="1816"/>
      <c r="N34" s="1816"/>
      <c r="O34" s="1816"/>
      <c r="P34" s="1816"/>
      <c r="Q34" s="1816"/>
      <c r="R34" s="1816"/>
      <c r="S34" s="1816"/>
      <c r="T34" s="1817"/>
    </row>
    <row r="35" spans="1:20" ht="17.25" customHeight="1">
      <c r="A35" s="35"/>
      <c r="B35" s="14"/>
      <c r="C35" s="1816"/>
      <c r="D35" s="1816"/>
      <c r="E35" s="1816"/>
      <c r="F35" s="1816"/>
      <c r="G35" s="1816"/>
      <c r="H35" s="1816"/>
      <c r="I35" s="1816"/>
      <c r="J35" s="1816"/>
      <c r="K35" s="1816"/>
      <c r="L35" s="1816"/>
      <c r="M35" s="1816"/>
      <c r="N35" s="1816"/>
      <c r="O35" s="1816"/>
      <c r="P35" s="1816"/>
      <c r="Q35" s="1816"/>
      <c r="R35" s="1816"/>
      <c r="S35" s="1816"/>
      <c r="T35" s="1817"/>
    </row>
    <row r="36" spans="1:20" ht="17.25" customHeight="1">
      <c r="A36" s="35"/>
      <c r="B36" s="14"/>
      <c r="C36" s="1816"/>
      <c r="D36" s="1816"/>
      <c r="E36" s="1816"/>
      <c r="F36" s="1816"/>
      <c r="G36" s="1816"/>
      <c r="H36" s="1816"/>
      <c r="I36" s="1816"/>
      <c r="J36" s="1816"/>
      <c r="K36" s="1816"/>
      <c r="L36" s="1816"/>
      <c r="M36" s="1816"/>
      <c r="N36" s="1816"/>
      <c r="O36" s="1816"/>
      <c r="P36" s="1816"/>
      <c r="Q36" s="1816"/>
      <c r="R36" s="1816"/>
      <c r="S36" s="1816"/>
      <c r="T36" s="1817"/>
    </row>
    <row r="37" spans="1:20" ht="17.25" customHeight="1">
      <c r="A37" s="35"/>
      <c r="B37" s="77" t="s">
        <v>273</v>
      </c>
      <c r="C37" s="14" t="s">
        <v>344</v>
      </c>
      <c r="D37" s="14"/>
      <c r="E37" s="14"/>
      <c r="F37" s="14"/>
      <c r="G37" s="14"/>
      <c r="H37" s="14"/>
      <c r="I37" s="14"/>
      <c r="J37" s="14"/>
      <c r="K37" s="14"/>
      <c r="L37" s="14"/>
      <c r="M37" s="14"/>
      <c r="N37" s="14"/>
      <c r="O37" s="14"/>
      <c r="P37" s="14"/>
      <c r="Q37" s="14"/>
      <c r="R37" s="14"/>
      <c r="S37" s="14"/>
      <c r="T37" s="51"/>
    </row>
    <row r="38" spans="1:20" ht="17.25" customHeight="1">
      <c r="A38" s="35"/>
      <c r="B38" s="14"/>
      <c r="C38" s="545" t="s">
        <v>42</v>
      </c>
      <c r="D38" s="14" t="s">
        <v>279</v>
      </c>
      <c r="E38" s="14"/>
      <c r="F38" s="14"/>
      <c r="G38" s="14"/>
      <c r="H38" s="14"/>
      <c r="I38" s="14"/>
      <c r="J38" s="14"/>
      <c r="K38" s="14"/>
      <c r="L38" s="14"/>
      <c r="M38" s="14"/>
      <c r="N38" s="14"/>
      <c r="O38" s="14"/>
      <c r="P38" s="14"/>
      <c r="Q38" s="14"/>
      <c r="R38" s="14"/>
      <c r="S38" s="14"/>
      <c r="T38" s="51"/>
    </row>
    <row r="39" spans="1:20" ht="17.25" customHeight="1">
      <c r="A39" s="35"/>
      <c r="B39" s="14"/>
      <c r="C39" s="14"/>
      <c r="D39" s="77" t="s">
        <v>0</v>
      </c>
      <c r="E39" s="1825" t="s">
        <v>280</v>
      </c>
      <c r="F39" s="1825"/>
      <c r="G39" s="1810"/>
      <c r="H39" s="1810"/>
      <c r="I39" s="1810"/>
      <c r="J39" s="77" t="s">
        <v>281</v>
      </c>
      <c r="K39" s="1826" t="s">
        <v>282</v>
      </c>
      <c r="L39" s="1826"/>
      <c r="M39" s="1826"/>
      <c r="N39" s="1826"/>
      <c r="O39" s="1810"/>
      <c r="P39" s="1810"/>
      <c r="Q39" s="14"/>
      <c r="R39" s="14"/>
      <c r="S39" s="14"/>
      <c r="T39" s="51"/>
    </row>
    <row r="40" spans="1:20" ht="17.25" customHeight="1">
      <c r="A40" s="35"/>
      <c r="B40" s="14"/>
      <c r="C40" s="14"/>
      <c r="D40" s="77" t="s">
        <v>283</v>
      </c>
      <c r="E40" s="14" t="s">
        <v>345</v>
      </c>
      <c r="F40" s="14"/>
      <c r="G40" s="14"/>
      <c r="H40" s="14"/>
      <c r="I40" s="14"/>
      <c r="J40" s="14"/>
      <c r="K40" s="14"/>
      <c r="L40" s="14"/>
      <c r="M40" s="14"/>
      <c r="N40" s="14"/>
      <c r="O40" s="14"/>
      <c r="P40" s="14"/>
      <c r="Q40" s="14"/>
      <c r="R40" s="14"/>
      <c r="S40" s="14"/>
      <c r="T40" s="51"/>
    </row>
    <row r="41" spans="1:20" ht="17.25" customHeight="1">
      <c r="A41" s="35"/>
      <c r="B41" s="14"/>
      <c r="C41" s="14"/>
      <c r="D41" s="14"/>
      <c r="E41" s="78" t="s">
        <v>284</v>
      </c>
      <c r="F41" s="1844"/>
      <c r="G41" s="1844"/>
      <c r="H41" s="1844"/>
      <c r="I41" s="1844"/>
      <c r="J41" s="1844"/>
      <c r="K41" s="1844"/>
      <c r="L41" s="1844"/>
      <c r="M41" s="1844"/>
      <c r="N41" s="1844"/>
      <c r="O41" s="1844"/>
      <c r="P41" s="1844"/>
      <c r="Q41" s="1844"/>
      <c r="R41" s="1844"/>
      <c r="S41" s="1844"/>
      <c r="T41" s="51" t="s">
        <v>285</v>
      </c>
    </row>
    <row r="42" spans="1:20" ht="17.25" customHeight="1">
      <c r="A42" s="35"/>
      <c r="B42" s="14"/>
      <c r="C42" s="545" t="s">
        <v>42</v>
      </c>
      <c r="D42" s="14" t="s">
        <v>346</v>
      </c>
      <c r="E42" s="14"/>
      <c r="F42" s="14"/>
      <c r="G42" s="14"/>
      <c r="H42" s="14"/>
      <c r="I42" s="14"/>
      <c r="J42" s="14"/>
      <c r="K42" s="14"/>
      <c r="L42" s="14"/>
      <c r="M42" s="14"/>
      <c r="N42" s="14"/>
      <c r="O42" s="14"/>
      <c r="P42" s="14"/>
      <c r="Q42" s="14"/>
      <c r="R42" s="14"/>
      <c r="S42" s="14"/>
      <c r="T42" s="51"/>
    </row>
    <row r="43" spans="1:20" ht="17.25" customHeight="1">
      <c r="A43" s="35"/>
      <c r="B43" s="14"/>
      <c r="C43" s="14"/>
      <c r="D43" s="1811" t="s">
        <v>1133</v>
      </c>
      <c r="E43" s="1811"/>
      <c r="F43" s="1811"/>
      <c r="G43" s="1813"/>
      <c r="H43" s="1814"/>
      <c r="I43" s="1814"/>
      <c r="J43" s="1814"/>
      <c r="K43" s="1814"/>
      <c r="L43" s="1814"/>
      <c r="M43" s="1814"/>
      <c r="N43" s="1814"/>
      <c r="O43" s="1814"/>
      <c r="P43" s="4" t="s">
        <v>1134</v>
      </c>
      <c r="Q43" s="601"/>
      <c r="R43" s="14"/>
      <c r="S43" s="14"/>
      <c r="T43" s="51"/>
    </row>
    <row r="44" spans="1:20" ht="17.25" customHeight="1">
      <c r="A44" s="36"/>
      <c r="B44" s="48"/>
      <c r="C44" s="48"/>
      <c r="D44" s="1812" t="s">
        <v>1132</v>
      </c>
      <c r="E44" s="1812"/>
      <c r="F44" s="1812"/>
      <c r="G44" s="1815"/>
      <c r="H44" s="1815"/>
      <c r="I44" s="1815"/>
      <c r="J44" s="1815"/>
      <c r="K44" s="1815"/>
      <c r="L44" s="1815"/>
      <c r="M44" s="1815"/>
      <c r="N44" s="1815"/>
      <c r="O44" s="1815"/>
      <c r="P44" s="4" t="s">
        <v>1134</v>
      </c>
      <c r="Q44" s="601"/>
      <c r="R44" s="48"/>
      <c r="S44" s="48"/>
      <c r="T44" s="49"/>
    </row>
    <row r="45" spans="1:20" ht="17.25" customHeight="1">
      <c r="A45" s="15" t="s">
        <v>286</v>
      </c>
      <c r="B45" s="1312" t="s">
        <v>31</v>
      </c>
      <c r="C45" s="1312"/>
      <c r="D45" s="1312"/>
      <c r="E45" s="1312"/>
      <c r="F45" s="1312"/>
      <c r="G45" s="1312"/>
      <c r="H45" s="1312"/>
      <c r="I45" s="1312"/>
      <c r="J45" s="1312"/>
      <c r="K45" s="1312"/>
      <c r="L45" s="1312"/>
      <c r="M45" s="1312"/>
      <c r="N45" s="1312"/>
      <c r="O45" s="1312"/>
      <c r="P45" s="1312"/>
      <c r="Q45" s="1312"/>
      <c r="R45" s="1312"/>
      <c r="S45" s="1312"/>
      <c r="T45" s="1306"/>
    </row>
    <row r="46" spans="1:20" ht="17.25" customHeight="1">
      <c r="A46" s="35"/>
      <c r="B46" s="3" t="s">
        <v>69</v>
      </c>
      <c r="E46" s="106"/>
      <c r="F46" s="604" t="str">
        <f>IF(①海外研修実施希望申込書!D7=①海外研修実施希望申込書!P1,⑤海外研修実施計画の概要!E65,#REF!)</f>
        <v>Kaigai Kenshu Inc.</v>
      </c>
      <c r="G46" s="140"/>
      <c r="H46" s="140"/>
      <c r="I46" s="140"/>
      <c r="J46" s="140"/>
      <c r="K46" s="140"/>
      <c r="L46" s="140"/>
      <c r="M46" s="140"/>
      <c r="N46" s="140"/>
      <c r="O46" s="140"/>
      <c r="P46" s="140"/>
      <c r="Q46" s="140"/>
      <c r="R46" s="140"/>
      <c r="S46" s="140"/>
      <c r="T46" s="605"/>
    </row>
    <row r="47" spans="1:20" ht="17.25" customHeight="1">
      <c r="A47" s="35"/>
      <c r="B47" s="3" t="s">
        <v>168</v>
      </c>
      <c r="E47" s="106"/>
      <c r="F47" s="1827">
        <f>IF(①海外研修実施希望申込書!D7=①海外研修実施希望申込書!P1,⑤海外研修実施計画の概要!E66,#REF!)</f>
        <v>0</v>
      </c>
      <c r="G47" s="1381"/>
      <c r="H47" s="1381"/>
      <c r="I47" s="1381"/>
      <c r="J47" s="1381"/>
      <c r="K47" s="1381"/>
      <c r="L47" s="1381"/>
      <c r="M47" s="1381"/>
      <c r="N47" s="1381"/>
      <c r="O47" s="1381"/>
      <c r="P47" s="1381"/>
      <c r="Q47" s="1381"/>
      <c r="R47" s="1381"/>
      <c r="S47" s="1381"/>
      <c r="T47" s="1845"/>
    </row>
    <row r="48" spans="1:20" ht="17.25" customHeight="1">
      <c r="A48" s="35"/>
      <c r="B48" s="14" t="s">
        <v>420</v>
      </c>
      <c r="C48" s="14"/>
      <c r="D48" s="14"/>
      <c r="E48" s="106"/>
      <c r="F48" s="1827">
        <f>IF(①海外研修実施希望申込書!D7=①海外研修実施希望申込書!P1,⑤海外研修実施計画の概要!E67,#REF!)</f>
        <v>0</v>
      </c>
      <c r="G48" s="1381"/>
      <c r="H48" s="1381"/>
      <c r="I48" s="1381"/>
      <c r="J48" s="1381"/>
      <c r="K48" s="1381"/>
      <c r="L48" s="1381"/>
      <c r="M48" s="1381"/>
      <c r="N48" s="1381"/>
      <c r="O48" s="1381"/>
      <c r="P48" s="1381"/>
      <c r="Q48" s="1381"/>
      <c r="R48" s="1381"/>
      <c r="S48" s="1381"/>
      <c r="T48" s="1845"/>
    </row>
    <row r="49" spans="1:20" ht="17.25" customHeight="1">
      <c r="A49" s="35"/>
      <c r="B49" s="14" t="s">
        <v>419</v>
      </c>
      <c r="C49" s="14"/>
      <c r="D49" s="14"/>
      <c r="E49" s="107"/>
      <c r="F49" s="1827">
        <f>IF(①海外研修実施希望申込書!D7=①海外研修実施希望申込書!P1,⑤海外研修実施計画の概要!E68,#REF!)</f>
        <v>0</v>
      </c>
      <c r="G49" s="1381"/>
      <c r="H49" s="1381"/>
      <c r="I49" s="1381"/>
      <c r="J49" s="604"/>
      <c r="K49" s="604"/>
      <c r="L49" s="604"/>
      <c r="M49" s="604"/>
      <c r="N49" s="140"/>
      <c r="O49" s="140"/>
      <c r="P49" s="140"/>
      <c r="Q49" s="140"/>
      <c r="R49" s="604"/>
      <c r="S49" s="604"/>
      <c r="T49" s="606"/>
    </row>
    <row r="50" spans="1:20" ht="17.25" customHeight="1">
      <c r="A50" s="35"/>
      <c r="B50" s="14" t="s">
        <v>85</v>
      </c>
      <c r="C50" s="14"/>
      <c r="D50" s="14"/>
      <c r="E50" s="107"/>
      <c r="F50" s="1827">
        <f>IF(①海外研修実施希望申込書!D7=①海外研修実施希望申込書!P1,⑤海外研修実施計画の概要!E69,#REF!)</f>
        <v>0</v>
      </c>
      <c r="G50" s="1381"/>
      <c r="H50" s="1381"/>
      <c r="I50" s="1381"/>
      <c r="J50" s="604"/>
      <c r="K50" s="604"/>
      <c r="L50" s="604"/>
      <c r="M50" s="604"/>
      <c r="N50" s="140"/>
      <c r="O50" s="140"/>
      <c r="P50" s="140"/>
      <c r="Q50" s="140"/>
      <c r="R50" s="604"/>
      <c r="S50" s="604"/>
      <c r="T50" s="606"/>
    </row>
    <row r="51" spans="1:20" ht="17.25" customHeight="1">
      <c r="A51" s="35"/>
      <c r="B51" s="3" t="s">
        <v>424</v>
      </c>
      <c r="E51" s="106"/>
      <c r="F51" s="1818">
        <f>IF(①海外研修実施希望申込書!D7=①海外研修実施希望申込書!P1,⑤海外研修実施計画の概要!E70,#REF!)</f>
        <v>0</v>
      </c>
      <c r="G51" s="1819"/>
      <c r="H51" s="1819"/>
      <c r="I51" s="1819"/>
      <c r="J51" s="604"/>
      <c r="K51" s="604"/>
      <c r="L51" s="604"/>
      <c r="M51" s="604"/>
      <c r="N51" s="604"/>
      <c r="O51" s="604"/>
      <c r="P51" s="604"/>
      <c r="Q51" s="604"/>
      <c r="R51" s="604"/>
      <c r="S51" s="604"/>
      <c r="T51" s="606"/>
    </row>
    <row r="52" spans="1:20" ht="17.25" customHeight="1">
      <c r="A52" s="35"/>
      <c r="B52" s="3" t="s">
        <v>429</v>
      </c>
      <c r="E52" s="106"/>
      <c r="F52" s="1818">
        <f>IF(①海外研修実施希望申込書!D7=①海外研修実施希望申込書!P1,⑤海外研修実施計画の概要!E71,#REF!)</f>
        <v>0</v>
      </c>
      <c r="G52" s="1819"/>
      <c r="H52" s="1819"/>
      <c r="I52" s="1819"/>
      <c r="J52" s="604"/>
      <c r="K52" s="604"/>
      <c r="L52" s="604"/>
      <c r="M52" s="604"/>
      <c r="N52" s="604"/>
      <c r="O52" s="604"/>
      <c r="P52" s="604"/>
      <c r="Q52" s="604"/>
      <c r="R52" s="604"/>
      <c r="S52" s="604"/>
      <c r="T52" s="606"/>
    </row>
    <row r="53" spans="1:20" ht="17.25" customHeight="1">
      <c r="A53" s="35"/>
      <c r="B53" s="3" t="s">
        <v>430</v>
      </c>
      <c r="E53" s="106"/>
      <c r="F53" s="1818">
        <f>IF(①海外研修実施希望申込書!D7=①海外研修実施希望申込書!P1,⑤海外研修実施計画の概要!E72,#REF!)</f>
        <v>0</v>
      </c>
      <c r="G53" s="1819"/>
      <c r="H53" s="1819"/>
      <c r="I53" s="1819"/>
      <c r="J53" s="604"/>
      <c r="K53" s="604"/>
      <c r="L53" s="604"/>
      <c r="M53" s="604"/>
      <c r="N53" s="604"/>
      <c r="O53" s="604"/>
      <c r="P53" s="604"/>
      <c r="Q53" s="604"/>
      <c r="R53" s="604"/>
      <c r="S53" s="604"/>
      <c r="T53" s="606"/>
    </row>
    <row r="54" spans="1:20" ht="17.25" customHeight="1">
      <c r="A54" s="35"/>
      <c r="B54" s="3" t="s">
        <v>425</v>
      </c>
      <c r="E54" s="106"/>
      <c r="F54" s="1820">
        <f>IF(①海外研修実施希望申込書!D7=①海外研修実施希望申込書!P1,⑤海外研修実施計画の概要!E73,#REF!)</f>
        <v>0</v>
      </c>
      <c r="G54" s="1821"/>
      <c r="H54" s="604"/>
      <c r="I54" s="604"/>
      <c r="J54" s="604"/>
      <c r="K54" s="604"/>
      <c r="L54" s="604"/>
      <c r="M54" s="604"/>
      <c r="N54" s="604"/>
      <c r="O54" s="604"/>
      <c r="P54" s="604"/>
      <c r="Q54" s="604"/>
      <c r="R54" s="604"/>
      <c r="S54" s="604"/>
      <c r="T54" s="606"/>
    </row>
    <row r="55" spans="1:20" ht="17.25" customHeight="1">
      <c r="A55" s="35"/>
      <c r="B55" s="3" t="s">
        <v>426</v>
      </c>
      <c r="E55" s="106"/>
      <c r="F55" s="1822">
        <f>IF(①海外研修実施希望申込書!D7=①海外研修実施希望申込書!P1,⑤海外研修実施計画の概要!E74,#REF!)</f>
        <v>0</v>
      </c>
      <c r="G55" s="1819"/>
      <c r="H55" s="604"/>
      <c r="I55" s="604"/>
      <c r="J55" s="604"/>
      <c r="K55" s="604"/>
      <c r="L55" s="604"/>
      <c r="M55" s="604"/>
      <c r="N55" s="604"/>
      <c r="O55" s="604"/>
      <c r="P55" s="604"/>
      <c r="Q55" s="604"/>
      <c r="R55" s="604"/>
      <c r="S55" s="604"/>
      <c r="T55" s="606"/>
    </row>
    <row r="56" spans="1:20" ht="17.25" customHeight="1">
      <c r="A56" s="35"/>
      <c r="B56" s="3" t="s">
        <v>427</v>
      </c>
      <c r="E56" s="106"/>
      <c r="F56" s="1823">
        <f>IF(①海外研修実施希望申込書!D7=①海外研修実施希望申込書!P1,⑤海外研修実施計画の概要!E75,#REF!)</f>
        <v>0</v>
      </c>
      <c r="G56" s="1381"/>
      <c r="H56" s="604"/>
      <c r="I56" s="604"/>
      <c r="J56" s="604"/>
      <c r="K56" s="604"/>
      <c r="L56" s="604"/>
      <c r="M56" s="604"/>
      <c r="N56" s="604"/>
      <c r="O56" s="604"/>
      <c r="P56" s="604"/>
      <c r="Q56" s="604"/>
      <c r="R56" s="604"/>
      <c r="S56" s="604"/>
      <c r="T56" s="606"/>
    </row>
    <row r="57" spans="1:20" ht="17.25" customHeight="1">
      <c r="A57" s="35"/>
      <c r="B57" s="3" t="s">
        <v>428</v>
      </c>
      <c r="E57" s="106"/>
      <c r="F57" s="1824">
        <f>IF(①海外研修実施希望申込書!D7=①海外研修実施希望申込書!P1,⑤海外研修実施計画の概要!E76,#REF!)/100</f>
        <v>0</v>
      </c>
      <c r="G57" s="1819"/>
      <c r="H57" s="604"/>
      <c r="I57" s="604"/>
      <c r="J57" s="604"/>
      <c r="K57" s="604"/>
      <c r="L57" s="604"/>
      <c r="M57" s="604"/>
      <c r="N57" s="604"/>
      <c r="O57" s="604"/>
      <c r="P57" s="604"/>
      <c r="Q57" s="604"/>
      <c r="R57" s="604"/>
      <c r="S57" s="604"/>
      <c r="T57" s="606"/>
    </row>
    <row r="58" spans="1:20" ht="17.25" customHeight="1">
      <c r="A58" s="35"/>
      <c r="B58" s="3" t="s">
        <v>169</v>
      </c>
      <c r="T58" s="27"/>
    </row>
    <row r="59" spans="1:20" ht="10.5" customHeight="1">
      <c r="A59" s="35"/>
      <c r="B59" s="1841">
        <f>⑤海外研修実施計画の概要!B78</f>
        <v>0</v>
      </c>
      <c r="C59" s="1841"/>
      <c r="D59" s="1841"/>
      <c r="E59" s="1841"/>
      <c r="F59" s="1841"/>
      <c r="G59" s="1841"/>
      <c r="H59" s="1841"/>
      <c r="I59" s="1841"/>
      <c r="J59" s="1841"/>
      <c r="K59" s="1841"/>
      <c r="L59" s="1841"/>
      <c r="M59" s="1841"/>
      <c r="N59" s="1841"/>
      <c r="O59" s="1841"/>
      <c r="P59" s="1841"/>
      <c r="Q59" s="1841"/>
      <c r="R59" s="1841"/>
      <c r="S59" s="1841"/>
      <c r="T59" s="1842"/>
    </row>
    <row r="60" spans="1:20" ht="6.65" customHeight="1">
      <c r="A60" s="36"/>
      <c r="B60" s="1843"/>
      <c r="C60" s="1843"/>
      <c r="D60" s="1843"/>
      <c r="E60" s="1843"/>
      <c r="F60" s="1843"/>
      <c r="G60" s="1843"/>
      <c r="H60" s="1843"/>
      <c r="I60" s="1843"/>
      <c r="J60" s="1843"/>
      <c r="K60" s="1843"/>
      <c r="L60" s="1843"/>
      <c r="M60" s="1843"/>
      <c r="N60" s="1843"/>
      <c r="O60" s="1843"/>
      <c r="P60" s="1843"/>
      <c r="Q60" s="1843"/>
      <c r="R60" s="1843"/>
      <c r="S60" s="1843"/>
      <c r="T60" s="1308"/>
    </row>
    <row r="61" spans="1:20" ht="17.25" customHeight="1">
      <c r="A61" s="15" t="s">
        <v>62</v>
      </c>
      <c r="B61" s="1306" t="s">
        <v>63</v>
      </c>
      <c r="C61" s="1307"/>
      <c r="D61" s="1307"/>
      <c r="E61" s="1307"/>
      <c r="F61" s="1307"/>
      <c r="G61" s="1307"/>
      <c r="H61" s="1307"/>
      <c r="I61" s="1307"/>
      <c r="J61" s="1307"/>
      <c r="K61" s="1307"/>
      <c r="L61" s="1307"/>
      <c r="M61" s="1307"/>
      <c r="N61" s="1307"/>
      <c r="O61" s="1307"/>
      <c r="P61" s="1307"/>
      <c r="Q61" s="1307"/>
      <c r="R61" s="1307"/>
      <c r="S61" s="1307"/>
      <c r="T61" s="1307"/>
    </row>
    <row r="62" spans="1:20" ht="17.25" customHeight="1">
      <c r="A62" s="35"/>
      <c r="B62" s="3" t="s">
        <v>64</v>
      </c>
      <c r="F62" s="607">
        <f>IF(①海外研修実施希望申込書!D7=①海外研修実施希望申込書!P1,⑤海外研修実施計画の概要!E27,#REF!)</f>
        <v>2</v>
      </c>
      <c r="H62" s="1322" t="s">
        <v>65</v>
      </c>
      <c r="I62" s="1322"/>
      <c r="J62" s="1550" t="str">
        <f>IF(①海外研修実施希望申込書!D7=①海外研修実施希望申込書!P1,⑤海外研修実施計画の概要!I27,#REF!)</f>
        <v>日本語</v>
      </c>
      <c r="K62" s="1550"/>
      <c r="L62" s="1550"/>
      <c r="M62" s="1550"/>
      <c r="N62" s="1550"/>
      <c r="O62" s="1550"/>
      <c r="T62" s="27"/>
    </row>
    <row r="63" spans="1:20" ht="17.25" customHeight="1">
      <c r="A63" s="35"/>
      <c r="B63" s="3" t="s">
        <v>66</v>
      </c>
      <c r="F63" s="1373" t="str">
        <f>①海外研修実施希望申込書!D66</f>
        <v>日本語</v>
      </c>
      <c r="G63" s="1373"/>
      <c r="H63" s="1373"/>
      <c r="I63" s="1373"/>
      <c r="J63" s="10" t="str">
        <f>①海外研修実施希望申込書!G66</f>
        <v>⇔</v>
      </c>
      <c r="K63" s="1373" t="str">
        <f>①海外研修実施希望申込書!H66</f>
        <v>インドネシア語</v>
      </c>
      <c r="L63" s="1373"/>
      <c r="M63" s="1373"/>
      <c r="N63" s="1373"/>
      <c r="O63" s="1373"/>
      <c r="P63" s="1373"/>
      <c r="T63" s="27"/>
    </row>
    <row r="64" spans="1:20" ht="17.25" customHeight="1">
      <c r="A64" s="35"/>
      <c r="B64" s="30"/>
      <c r="C64" s="1004" t="s">
        <v>1054</v>
      </c>
      <c r="D64" s="1004"/>
      <c r="E64" s="1004"/>
      <c r="F64" s="1004"/>
      <c r="G64" s="1004" t="s">
        <v>1052</v>
      </c>
      <c r="H64" s="1004"/>
      <c r="I64" s="1004"/>
      <c r="J64" s="1004"/>
      <c r="K64" s="1004"/>
      <c r="L64" s="1004"/>
      <c r="M64" s="1004"/>
      <c r="N64" s="1004"/>
      <c r="O64" s="1004"/>
      <c r="P64" s="1004"/>
      <c r="Q64" s="1004"/>
      <c r="R64" s="1004" t="s">
        <v>1053</v>
      </c>
      <c r="S64" s="1004"/>
      <c r="T64" s="1004"/>
    </row>
    <row r="65" spans="1:20" ht="17.25" customHeight="1">
      <c r="A65" s="35"/>
      <c r="B65" s="79" t="s">
        <v>141</v>
      </c>
      <c r="C65" s="1805">
        <f>IF(①海外研修実施希望申込書!D7=①海外研修実施希望申込書!P1,⑤海外研修実施計画の概要!C31,#REF!)</f>
        <v>0</v>
      </c>
      <c r="D65" s="1805"/>
      <c r="E65" s="1805"/>
      <c r="F65" s="1805"/>
      <c r="G65" s="1805">
        <f>IF(①海外研修実施希望申込書!D7=①海外研修実施希望申込書!P1,⑤海外研修実施計画の概要!F31,#REF!)</f>
        <v>0</v>
      </c>
      <c r="H65" s="1805"/>
      <c r="I65" s="1805"/>
      <c r="J65" s="1805"/>
      <c r="K65" s="1805"/>
      <c r="L65" s="1805"/>
      <c r="M65" s="1805"/>
      <c r="N65" s="1805"/>
      <c r="O65" s="1805"/>
      <c r="P65" s="1805"/>
      <c r="Q65" s="1805"/>
      <c r="R65" s="1806">
        <f>IF(①海外研修実施希望申込書!D7=①海外研修実施希望申込書!P1,⑤海外研修実施計画の概要!Q31,#REF!)</f>
        <v>0</v>
      </c>
      <c r="S65" s="1806"/>
      <c r="T65" s="1806"/>
    </row>
    <row r="66" spans="1:20" ht="17.25" customHeight="1">
      <c r="A66" s="35"/>
      <c r="B66" s="79" t="s">
        <v>464</v>
      </c>
      <c r="C66" s="1805">
        <f>IF(①海外研修実施希望申込書!D7=①海外研修実施希望申込書!P1,⑤海外研修実施計画の概要!C32,#REF!)</f>
        <v>0</v>
      </c>
      <c r="D66" s="1805"/>
      <c r="E66" s="1805"/>
      <c r="F66" s="1805"/>
      <c r="G66" s="1805">
        <f>IF(①海外研修実施希望申込書!D7=①海外研修実施希望申込書!P1,⑤海外研修実施計画の概要!F32,#REF!)</f>
        <v>0</v>
      </c>
      <c r="H66" s="1805"/>
      <c r="I66" s="1805"/>
      <c r="J66" s="1805"/>
      <c r="K66" s="1805"/>
      <c r="L66" s="1805"/>
      <c r="M66" s="1805"/>
      <c r="N66" s="1805"/>
      <c r="O66" s="1805"/>
      <c r="P66" s="1805"/>
      <c r="Q66" s="1805"/>
      <c r="R66" s="1806">
        <f>IF(①海外研修実施希望申込書!D7=①海外研修実施希望申込書!P1,⑤海外研修実施計画の概要!Q32,#REF!)</f>
        <v>0</v>
      </c>
      <c r="S66" s="1806"/>
      <c r="T66" s="1806"/>
    </row>
    <row r="67" spans="1:20" ht="17.25" customHeight="1">
      <c r="A67" s="35"/>
      <c r="B67" s="79" t="s">
        <v>460</v>
      </c>
      <c r="C67" s="1805">
        <f>IF(①海外研修実施希望申込書!D7=①海外研修実施希望申込書!P1,⑤海外研修実施計画の概要!C33,#REF!)</f>
        <v>0</v>
      </c>
      <c r="D67" s="1805"/>
      <c r="E67" s="1805"/>
      <c r="F67" s="1805"/>
      <c r="G67" s="1805">
        <f>IF(①海外研修実施希望申込書!D7=①海外研修実施希望申込書!P1,⑤海外研修実施計画の概要!F33,#REF!)</f>
        <v>0</v>
      </c>
      <c r="H67" s="1805"/>
      <c r="I67" s="1805"/>
      <c r="J67" s="1805"/>
      <c r="K67" s="1805"/>
      <c r="L67" s="1805"/>
      <c r="M67" s="1805"/>
      <c r="N67" s="1805"/>
      <c r="O67" s="1805"/>
      <c r="P67" s="1805"/>
      <c r="Q67" s="1805"/>
      <c r="R67" s="1806">
        <f>IF(①海外研修実施希望申込書!D7=①海外研修実施希望申込書!P1,⑤海外研修実施計画の概要!Q33,#REF!)</f>
        <v>0</v>
      </c>
      <c r="S67" s="1806"/>
      <c r="T67" s="1806"/>
    </row>
    <row r="68" spans="1:20" ht="17.25" customHeight="1">
      <c r="A68" s="35"/>
      <c r="B68" s="79" t="s">
        <v>459</v>
      </c>
      <c r="C68" s="1805">
        <f>IF(①海外研修実施希望申込書!D7=①海外研修実施希望申込書!P1,⑤海外研修実施計画の概要!C34,#REF!)</f>
        <v>0</v>
      </c>
      <c r="D68" s="1805"/>
      <c r="E68" s="1805"/>
      <c r="F68" s="1805"/>
      <c r="G68" s="1805">
        <f>IF(①海外研修実施希望申込書!D7=①海外研修実施希望申込書!P1,⑤海外研修実施計画の概要!F34,#REF!)</f>
        <v>0</v>
      </c>
      <c r="H68" s="1805"/>
      <c r="I68" s="1805"/>
      <c r="J68" s="1805"/>
      <c r="K68" s="1805"/>
      <c r="L68" s="1805"/>
      <c r="M68" s="1805"/>
      <c r="N68" s="1805"/>
      <c r="O68" s="1805"/>
      <c r="P68" s="1805"/>
      <c r="Q68" s="1805"/>
      <c r="R68" s="1806">
        <f>IF(①海外研修実施希望申込書!D7=①海外研修実施希望申込書!P1,⑤海外研修実施計画の概要!Q34,#REF!)</f>
        <v>0</v>
      </c>
      <c r="S68" s="1806"/>
      <c r="T68" s="1806"/>
    </row>
    <row r="69" spans="1:20" ht="17.25" customHeight="1">
      <c r="A69" s="36"/>
      <c r="B69" s="79" t="s">
        <v>1154</v>
      </c>
      <c r="C69" s="1805">
        <f>IF(①海外研修実施希望申込書!D7=①海外研修実施希望申込書!P1,⑤海外研修実施計画の概要!C35,#REF!)</f>
        <v>0</v>
      </c>
      <c r="D69" s="1805"/>
      <c r="E69" s="1805"/>
      <c r="F69" s="1805"/>
      <c r="G69" s="1805">
        <f>IF(①海外研修実施希望申込書!D7=①海外研修実施希望申込書!P1,⑤海外研修実施計画の概要!F35,#REF!)</f>
        <v>0</v>
      </c>
      <c r="H69" s="1805"/>
      <c r="I69" s="1805"/>
      <c r="J69" s="1805"/>
      <c r="K69" s="1805"/>
      <c r="L69" s="1805"/>
      <c r="M69" s="1805"/>
      <c r="N69" s="1805"/>
      <c r="O69" s="1805"/>
      <c r="P69" s="1805"/>
      <c r="Q69" s="1805"/>
      <c r="R69" s="1806">
        <f>IF(①海外研修実施希望申込書!D7=①海外研修実施希望申込書!P1,⑤海外研修実施計画の概要!Q35,#REF!)</f>
        <v>0</v>
      </c>
      <c r="S69" s="1806"/>
      <c r="T69" s="1806"/>
    </row>
    <row r="70" spans="1:20" ht="17.25" customHeight="1">
      <c r="A70" s="15" t="s">
        <v>287</v>
      </c>
      <c r="B70" s="1306" t="s">
        <v>288</v>
      </c>
      <c r="C70" s="1307"/>
      <c r="D70" s="1307"/>
      <c r="E70" s="1307"/>
      <c r="F70" s="1307"/>
      <c r="G70" s="1307"/>
      <c r="H70" s="1307"/>
      <c r="I70" s="1307"/>
      <c r="J70" s="1307"/>
      <c r="K70" s="1307"/>
      <c r="L70" s="1307"/>
      <c r="M70" s="1307"/>
      <c r="N70" s="1307"/>
      <c r="O70" s="1307"/>
      <c r="P70" s="1307"/>
      <c r="Q70" s="1307"/>
      <c r="R70" s="1307"/>
      <c r="S70" s="1307"/>
      <c r="T70" s="1307"/>
    </row>
    <row r="71" spans="1:20" ht="17.25" customHeight="1">
      <c r="A71" s="35"/>
      <c r="B71" s="10" t="s">
        <v>16</v>
      </c>
      <c r="C71" s="1807"/>
      <c r="D71" s="1807"/>
      <c r="E71" s="1807"/>
      <c r="F71" s="1807"/>
      <c r="G71" s="1807"/>
      <c r="H71" s="1807"/>
      <c r="I71" s="1807"/>
      <c r="J71" s="1807"/>
      <c r="K71" s="1807"/>
      <c r="L71" s="1807"/>
      <c r="M71" s="1807"/>
      <c r="N71" s="1807"/>
      <c r="O71" s="1807"/>
      <c r="P71" s="1807"/>
      <c r="Q71" s="1807"/>
      <c r="R71" s="1807"/>
      <c r="S71" s="1807"/>
      <c r="T71" s="1808"/>
    </row>
    <row r="72" spans="1:20" ht="17.25" customHeight="1">
      <c r="A72" s="35"/>
      <c r="B72" s="10" t="s">
        <v>17</v>
      </c>
      <c r="C72" s="1807"/>
      <c r="D72" s="1807"/>
      <c r="E72" s="1807"/>
      <c r="F72" s="1807"/>
      <c r="G72" s="1807"/>
      <c r="H72" s="1807"/>
      <c r="I72" s="1807"/>
      <c r="J72" s="1807"/>
      <c r="K72" s="1807"/>
      <c r="L72" s="1807"/>
      <c r="M72" s="1807"/>
      <c r="N72" s="1807"/>
      <c r="O72" s="1807"/>
      <c r="P72" s="1807"/>
      <c r="Q72" s="1807"/>
      <c r="R72" s="1807"/>
      <c r="S72" s="1807"/>
      <c r="T72" s="1808"/>
    </row>
    <row r="73" spans="1:20" ht="17.25" customHeight="1">
      <c r="A73" s="35"/>
      <c r="B73" s="10" t="s">
        <v>18</v>
      </c>
      <c r="C73" s="1807"/>
      <c r="D73" s="1807"/>
      <c r="E73" s="1807"/>
      <c r="F73" s="1807"/>
      <c r="G73" s="1807"/>
      <c r="H73" s="1807"/>
      <c r="I73" s="1807"/>
      <c r="J73" s="1807"/>
      <c r="K73" s="1807"/>
      <c r="L73" s="1807"/>
      <c r="M73" s="1807"/>
      <c r="N73" s="1807"/>
      <c r="O73" s="1807"/>
      <c r="P73" s="1807"/>
      <c r="Q73" s="1807"/>
      <c r="R73" s="1807"/>
      <c r="S73" s="1807"/>
      <c r="T73" s="1808"/>
    </row>
    <row r="74" spans="1:20" ht="17.25" customHeight="1">
      <c r="A74" s="15" t="s">
        <v>289</v>
      </c>
      <c r="B74" s="1306" t="s">
        <v>290</v>
      </c>
      <c r="C74" s="1307"/>
      <c r="D74" s="1307"/>
      <c r="E74" s="1307"/>
      <c r="F74" s="1307"/>
      <c r="G74" s="1307"/>
      <c r="H74" s="1307"/>
      <c r="I74" s="1307"/>
      <c r="J74" s="1307"/>
      <c r="K74" s="1307"/>
      <c r="L74" s="1307"/>
      <c r="M74" s="1307"/>
      <c r="N74" s="1307"/>
      <c r="O74" s="1307"/>
      <c r="P74" s="1307"/>
      <c r="Q74" s="1307"/>
      <c r="R74" s="1307"/>
      <c r="S74" s="1307"/>
      <c r="T74" s="1307"/>
    </row>
    <row r="75" spans="1:20" ht="17.25" customHeight="1">
      <c r="A75" s="35"/>
      <c r="B75" s="10" t="s">
        <v>16</v>
      </c>
      <c r="C75" s="1807"/>
      <c r="D75" s="1807"/>
      <c r="E75" s="1807"/>
      <c r="F75" s="1807"/>
      <c r="G75" s="1807"/>
      <c r="H75" s="1807"/>
      <c r="I75" s="1807"/>
      <c r="J75" s="1807"/>
      <c r="K75" s="1807"/>
      <c r="L75" s="1807"/>
      <c r="M75" s="1807"/>
      <c r="N75" s="1807"/>
      <c r="O75" s="1807"/>
      <c r="P75" s="1807"/>
      <c r="Q75" s="1807"/>
      <c r="R75" s="1807"/>
      <c r="S75" s="1807"/>
      <c r="T75" s="1808"/>
    </row>
    <row r="76" spans="1:20" ht="17.25" customHeight="1">
      <c r="A76" s="35"/>
      <c r="B76" s="10" t="s">
        <v>17</v>
      </c>
      <c r="C76" s="1807"/>
      <c r="D76" s="1807"/>
      <c r="E76" s="1807"/>
      <c r="F76" s="1807"/>
      <c r="G76" s="1807"/>
      <c r="H76" s="1807"/>
      <c r="I76" s="1807"/>
      <c r="J76" s="1807"/>
      <c r="K76" s="1807"/>
      <c r="L76" s="1807"/>
      <c r="M76" s="1807"/>
      <c r="N76" s="1807"/>
      <c r="O76" s="1807"/>
      <c r="P76" s="1807"/>
      <c r="Q76" s="1807"/>
      <c r="R76" s="1807"/>
      <c r="S76" s="1807"/>
      <c r="T76" s="1808"/>
    </row>
    <row r="77" spans="1:20" ht="17.25" customHeight="1">
      <c r="A77" s="36"/>
      <c r="B77" s="28" t="s">
        <v>18</v>
      </c>
      <c r="C77" s="1846"/>
      <c r="D77" s="1846"/>
      <c r="E77" s="1846"/>
      <c r="F77" s="1846"/>
      <c r="G77" s="1846"/>
      <c r="H77" s="1846"/>
      <c r="I77" s="1846"/>
      <c r="J77" s="1846"/>
      <c r="K77" s="1846"/>
      <c r="L77" s="1846"/>
      <c r="M77" s="1846"/>
      <c r="N77" s="1846"/>
      <c r="O77" s="1846"/>
      <c r="P77" s="1846"/>
      <c r="Q77" s="1846"/>
      <c r="R77" s="1846"/>
      <c r="S77" s="1846"/>
      <c r="T77" s="1847"/>
    </row>
    <row r="78" spans="1:20" ht="17.25" customHeight="1">
      <c r="A78" s="15" t="s">
        <v>176</v>
      </c>
      <c r="B78" s="1312" t="s">
        <v>651</v>
      </c>
      <c r="C78" s="1312"/>
      <c r="D78" s="1312"/>
      <c r="E78" s="1312"/>
      <c r="F78" s="1312"/>
      <c r="G78" s="1312"/>
      <c r="H78" s="1312"/>
      <c r="I78" s="1312"/>
      <c r="J78" s="1312"/>
      <c r="K78" s="1312"/>
      <c r="L78" s="1312"/>
      <c r="M78" s="1312"/>
      <c r="N78" s="1312"/>
      <c r="O78" s="1312"/>
      <c r="P78" s="1312"/>
      <c r="Q78" s="1312"/>
      <c r="R78" s="1312"/>
      <c r="S78" s="1312"/>
      <c r="T78" s="1306"/>
    </row>
    <row r="79" spans="1:20" ht="17.25" customHeight="1">
      <c r="A79" s="15" t="s">
        <v>181</v>
      </c>
      <c r="B79" s="1312" t="s">
        <v>617</v>
      </c>
      <c r="C79" s="1312"/>
      <c r="D79" s="1312"/>
      <c r="E79" s="1312"/>
      <c r="F79" s="1312"/>
      <c r="G79" s="1312"/>
      <c r="H79" s="1312"/>
      <c r="I79" s="1312"/>
      <c r="J79" s="1312"/>
      <c r="K79" s="1312"/>
      <c r="L79" s="1312"/>
      <c r="M79" s="1312"/>
      <c r="N79" s="1312"/>
      <c r="O79" s="1312"/>
      <c r="P79" s="1312"/>
      <c r="Q79" s="1312"/>
      <c r="R79" s="1312"/>
      <c r="S79" s="1312"/>
      <c r="T79" s="1306"/>
    </row>
    <row r="80" spans="1:20" ht="17.25" customHeight="1">
      <c r="A80" s="35"/>
      <c r="B80" s="10"/>
      <c r="C80" s="1374" t="s">
        <v>618</v>
      </c>
      <c r="D80" s="1374"/>
      <c r="E80" s="1374"/>
      <c r="F80" s="1374"/>
      <c r="G80" s="1374"/>
      <c r="H80" s="1374"/>
      <c r="I80" s="1374"/>
      <c r="J80" s="1374"/>
      <c r="K80" s="1374"/>
      <c r="L80" s="1374"/>
      <c r="M80" s="1374"/>
      <c r="N80" s="1374"/>
      <c r="O80" s="1374"/>
      <c r="P80" s="1374"/>
      <c r="Q80" s="1374"/>
      <c r="R80" s="1374"/>
      <c r="S80" s="1374"/>
      <c r="T80" s="1840"/>
    </row>
    <row r="81" spans="1:20" ht="17.149999999999999" customHeight="1">
      <c r="A81" s="35"/>
      <c r="C81" s="1841" t="str">
        <f>IF(①海外研修実施希望申込書!D7=①海外研修実施希望申込書!P1,⑤海外研修実施計画の概要!B17,#REF!)</f>
        <v>納期遅れ、品質不良などの製造工程における課題の原因の一つに、各職場における計画的な生産に対する意識の低さが挙げられている。そこで、現場リーダーに対して生産管理の必要性を理解してさせ、生産計画作成における基本的な考え方を習得させる。</v>
      </c>
      <c r="D81" s="1841"/>
      <c r="E81" s="1841"/>
      <c r="F81" s="1841"/>
      <c r="G81" s="1841"/>
      <c r="H81" s="1841"/>
      <c r="I81" s="1841"/>
      <c r="J81" s="1841"/>
      <c r="K81" s="1841"/>
      <c r="L81" s="1841"/>
      <c r="M81" s="1841"/>
      <c r="N81" s="1841"/>
      <c r="O81" s="1841"/>
      <c r="P81" s="1841"/>
      <c r="Q81" s="1841"/>
      <c r="R81" s="1841"/>
      <c r="S81" s="1841"/>
      <c r="T81" s="1842"/>
    </row>
    <row r="82" spans="1:20" ht="17.149999999999999" customHeight="1">
      <c r="A82" s="35"/>
      <c r="C82" s="1841"/>
      <c r="D82" s="1841"/>
      <c r="E82" s="1841"/>
      <c r="F82" s="1841"/>
      <c r="G82" s="1841"/>
      <c r="H82" s="1841"/>
      <c r="I82" s="1841"/>
      <c r="J82" s="1841"/>
      <c r="K82" s="1841"/>
      <c r="L82" s="1841"/>
      <c r="M82" s="1841"/>
      <c r="N82" s="1841"/>
      <c r="O82" s="1841"/>
      <c r="P82" s="1841"/>
      <c r="Q82" s="1841"/>
      <c r="R82" s="1841"/>
      <c r="S82" s="1841"/>
      <c r="T82" s="1842"/>
    </row>
    <row r="83" spans="1:20" ht="17.25" customHeight="1">
      <c r="A83" s="35"/>
      <c r="B83" s="4"/>
      <c r="C83" s="1841"/>
      <c r="D83" s="1841"/>
      <c r="E83" s="1841"/>
      <c r="F83" s="1841"/>
      <c r="G83" s="1841"/>
      <c r="H83" s="1841"/>
      <c r="I83" s="1841"/>
      <c r="J83" s="1841"/>
      <c r="K83" s="1841"/>
      <c r="L83" s="1841"/>
      <c r="M83" s="1841"/>
      <c r="N83" s="1841"/>
      <c r="O83" s="1841"/>
      <c r="P83" s="1841"/>
      <c r="Q83" s="1841"/>
      <c r="R83" s="1841"/>
      <c r="S83" s="1841"/>
      <c r="T83" s="1842"/>
    </row>
    <row r="84" spans="1:20" ht="17.25" customHeight="1">
      <c r="A84" s="35"/>
      <c r="B84" s="10"/>
      <c r="C84" s="1374" t="s">
        <v>619</v>
      </c>
      <c r="D84" s="1374"/>
      <c r="E84" s="1374"/>
      <c r="F84" s="1374"/>
      <c r="G84" s="1374"/>
      <c r="H84" s="1374"/>
      <c r="I84" s="1374"/>
      <c r="J84" s="1374"/>
      <c r="K84" s="1374"/>
      <c r="L84" s="1374"/>
      <c r="M84" s="1374"/>
      <c r="N84" s="1374"/>
      <c r="O84" s="1374"/>
      <c r="P84" s="1374"/>
      <c r="Q84" s="1374"/>
      <c r="R84" s="1374"/>
      <c r="S84" s="1374"/>
      <c r="T84" s="1840"/>
    </row>
    <row r="85" spans="1:20" ht="17.25" customHeight="1">
      <c r="A85" s="35"/>
      <c r="C85" s="1841">
        <f>IF(①海外研修実施希望申込書!D7=①海外研修実施希望申込書!P1,⑤海外研修実施計画の概要!B38,#REF!)</f>
        <v>0</v>
      </c>
      <c r="D85" s="1841"/>
      <c r="E85" s="1841"/>
      <c r="F85" s="1841"/>
      <c r="G85" s="1841"/>
      <c r="H85" s="1841"/>
      <c r="I85" s="1841"/>
      <c r="J85" s="1841"/>
      <c r="K85" s="1841"/>
      <c r="L85" s="1841"/>
      <c r="M85" s="1841"/>
      <c r="N85" s="1841"/>
      <c r="O85" s="1841"/>
      <c r="P85" s="1841"/>
      <c r="Q85" s="1841"/>
      <c r="R85" s="1841"/>
      <c r="S85" s="1841"/>
      <c r="T85" s="1842"/>
    </row>
    <row r="86" spans="1:20" ht="17.25" customHeight="1">
      <c r="A86" s="35"/>
      <c r="C86" s="1841"/>
      <c r="D86" s="1841"/>
      <c r="E86" s="1841"/>
      <c r="F86" s="1841"/>
      <c r="G86" s="1841"/>
      <c r="H86" s="1841"/>
      <c r="I86" s="1841"/>
      <c r="J86" s="1841"/>
      <c r="K86" s="1841"/>
      <c r="L86" s="1841"/>
      <c r="M86" s="1841"/>
      <c r="N86" s="1841"/>
      <c r="O86" s="1841"/>
      <c r="P86" s="1841"/>
      <c r="Q86" s="1841"/>
      <c r="R86" s="1841"/>
      <c r="S86" s="1841"/>
      <c r="T86" s="1842"/>
    </row>
    <row r="87" spans="1:20" ht="17.25" customHeight="1">
      <c r="A87" s="35"/>
      <c r="B87" s="4"/>
      <c r="C87" s="1841"/>
      <c r="D87" s="1841"/>
      <c r="E87" s="1841"/>
      <c r="F87" s="1841"/>
      <c r="G87" s="1841"/>
      <c r="H87" s="1841"/>
      <c r="I87" s="1841"/>
      <c r="J87" s="1841"/>
      <c r="K87" s="1841"/>
      <c r="L87" s="1841"/>
      <c r="M87" s="1841"/>
      <c r="N87" s="1841"/>
      <c r="O87" s="1841"/>
      <c r="P87" s="1841"/>
      <c r="Q87" s="1841"/>
      <c r="R87" s="1841"/>
      <c r="S87" s="1841"/>
      <c r="T87" s="1842"/>
    </row>
    <row r="88" spans="1:20" s="229" customFormat="1" ht="7.5" customHeight="1">
      <c r="A88" s="225"/>
      <c r="B88" s="226"/>
      <c r="C88" s="227"/>
      <c r="D88" s="227"/>
      <c r="E88" s="227"/>
      <c r="F88" s="227"/>
      <c r="G88" s="227"/>
      <c r="H88" s="227"/>
      <c r="I88" s="227"/>
      <c r="J88" s="227"/>
      <c r="K88" s="227"/>
      <c r="L88" s="227"/>
      <c r="M88" s="227"/>
      <c r="N88" s="227"/>
      <c r="O88" s="227"/>
      <c r="P88" s="227"/>
      <c r="Q88" s="227"/>
      <c r="R88" s="227"/>
      <c r="S88" s="227"/>
      <c r="T88" s="228"/>
    </row>
    <row r="89" spans="1:20" ht="17.25" customHeight="1">
      <c r="A89" s="35"/>
      <c r="B89" s="10" t="s">
        <v>620</v>
      </c>
      <c r="C89" s="1374" t="s">
        <v>621</v>
      </c>
      <c r="D89" s="1374"/>
      <c r="E89" s="1374"/>
      <c r="F89" s="1374"/>
      <c r="G89" s="1374"/>
      <c r="H89" s="1374"/>
      <c r="I89" s="1374"/>
      <c r="J89" s="1374"/>
      <c r="K89" s="1374"/>
      <c r="L89" s="1374"/>
      <c r="M89" s="1374"/>
      <c r="N89" s="1374"/>
      <c r="O89" s="1374"/>
      <c r="P89" s="1374"/>
      <c r="Q89" s="1374"/>
      <c r="R89" s="1374"/>
      <c r="S89" s="1374"/>
      <c r="T89" s="1840"/>
    </row>
    <row r="90" spans="1:20" ht="10.5" customHeight="1">
      <c r="A90" s="35"/>
      <c r="B90" s="10"/>
      <c r="C90" s="81"/>
      <c r="D90" s="81"/>
      <c r="E90" s="81"/>
      <c r="F90" s="81"/>
      <c r="G90" s="81"/>
      <c r="H90" s="81"/>
      <c r="I90" s="81"/>
      <c r="J90" s="81"/>
      <c r="K90" s="81"/>
      <c r="L90" s="81"/>
      <c r="M90" s="81"/>
      <c r="N90" s="81"/>
      <c r="O90" s="81"/>
      <c r="P90" s="81"/>
      <c r="Q90" s="81"/>
      <c r="R90" s="81"/>
      <c r="S90" s="81"/>
      <c r="T90" s="224"/>
    </row>
    <row r="91" spans="1:20" ht="22.5" customHeight="1">
      <c r="A91" s="35"/>
      <c r="B91" s="10"/>
      <c r="C91" s="230" t="s">
        <v>622</v>
      </c>
      <c r="D91" s="81"/>
      <c r="E91" s="81"/>
      <c r="F91" s="81"/>
      <c r="G91" s="81"/>
      <c r="H91" s="81"/>
      <c r="I91" s="697"/>
      <c r="J91" s="697"/>
      <c r="K91" s="697"/>
      <c r="L91" s="697"/>
      <c r="M91" s="697"/>
      <c r="N91" s="697"/>
      <c r="O91" s="697"/>
      <c r="P91" s="697"/>
      <c r="Q91" s="697"/>
      <c r="R91" s="697"/>
      <c r="S91" s="697"/>
      <c r="T91" s="698"/>
    </row>
    <row r="92" spans="1:20" ht="15.75" customHeight="1">
      <c r="A92" s="35"/>
      <c r="B92" s="10"/>
      <c r="C92" s="81"/>
      <c r="D92" s="81"/>
      <c r="E92" s="81"/>
      <c r="F92" s="81"/>
      <c r="G92" s="81"/>
      <c r="H92" s="81"/>
      <c r="I92" s="697"/>
      <c r="J92" s="697"/>
      <c r="K92" s="697"/>
      <c r="L92" s="697"/>
      <c r="M92" s="697"/>
      <c r="N92" s="697"/>
      <c r="O92" s="697"/>
      <c r="P92" s="697"/>
      <c r="Q92" s="697"/>
      <c r="R92" s="697"/>
      <c r="S92" s="697"/>
      <c r="T92" s="698"/>
    </row>
    <row r="93" spans="1:20" ht="20.149999999999999" customHeight="1">
      <c r="A93" s="35"/>
      <c r="C93" s="1835"/>
      <c r="D93" s="1836"/>
      <c r="E93" s="1836"/>
      <c r="F93" s="1836"/>
      <c r="G93" s="1836"/>
      <c r="H93" s="1836"/>
      <c r="I93" s="1836"/>
      <c r="J93" s="1836"/>
      <c r="K93" s="1836"/>
      <c r="L93" s="1836"/>
      <c r="M93" s="1836"/>
      <c r="N93" s="1836"/>
      <c r="O93" s="1836"/>
      <c r="P93" s="1836"/>
      <c r="Q93" s="1836"/>
      <c r="R93" s="1836"/>
      <c r="S93" s="1836"/>
      <c r="T93" s="1837"/>
    </row>
    <row r="94" spans="1:20" ht="20.149999999999999" customHeight="1">
      <c r="A94" s="35"/>
      <c r="B94" s="4"/>
      <c r="C94" s="1838"/>
      <c r="D94" s="1839"/>
      <c r="E94" s="1839"/>
      <c r="F94" s="1839"/>
      <c r="G94" s="1839"/>
      <c r="H94" s="1839"/>
      <c r="I94" s="1839"/>
      <c r="J94" s="1839"/>
      <c r="K94" s="1839"/>
      <c r="L94" s="1839"/>
      <c r="M94" s="1839"/>
      <c r="N94" s="1839"/>
      <c r="O94" s="1839"/>
      <c r="P94" s="1839"/>
      <c r="Q94" s="1839"/>
      <c r="R94" s="1839"/>
      <c r="S94" s="1839"/>
      <c r="T94" s="1829"/>
    </row>
    <row r="95" spans="1:20" s="229" customFormat="1" ht="17.25" customHeight="1">
      <c r="A95" s="225"/>
      <c r="B95" s="226"/>
      <c r="C95" s="227"/>
      <c r="D95" s="227"/>
      <c r="E95" s="227"/>
      <c r="F95" s="227"/>
      <c r="G95" s="227"/>
      <c r="H95" s="227"/>
      <c r="I95" s="227"/>
      <c r="J95" s="227"/>
      <c r="K95" s="227"/>
      <c r="L95" s="227"/>
      <c r="M95" s="227"/>
      <c r="N95" s="227"/>
      <c r="O95" s="227"/>
      <c r="P95" s="227"/>
      <c r="Q95" s="227"/>
      <c r="R95" s="227"/>
      <c r="S95" s="227"/>
      <c r="T95" s="228"/>
    </row>
    <row r="96" spans="1:20" ht="17.25" customHeight="1">
      <c r="A96" s="35"/>
      <c r="B96" s="10" t="s">
        <v>17</v>
      </c>
      <c r="C96" s="1374" t="s">
        <v>623</v>
      </c>
      <c r="D96" s="1374"/>
      <c r="E96" s="1374"/>
      <c r="F96" s="1374"/>
      <c r="G96" s="1374"/>
      <c r="H96" s="1374"/>
      <c r="I96" s="1374"/>
      <c r="J96" s="1374"/>
      <c r="K96" s="1374"/>
      <c r="L96" s="1374"/>
      <c r="M96" s="1374"/>
      <c r="N96" s="1374"/>
      <c r="O96" s="1374"/>
      <c r="P96" s="1374"/>
      <c r="Q96" s="1374"/>
      <c r="R96" s="1374"/>
      <c r="S96" s="1374"/>
      <c r="T96" s="1840"/>
    </row>
    <row r="97" spans="1:20" ht="17.25" customHeight="1">
      <c r="A97" s="35"/>
      <c r="B97" s="10"/>
      <c r="C97" s="81"/>
      <c r="D97" s="81"/>
      <c r="E97" s="81"/>
      <c r="F97" s="81"/>
      <c r="G97" s="81"/>
      <c r="H97" s="81"/>
      <c r="I97" s="81"/>
      <c r="J97" s="81"/>
      <c r="K97" s="81"/>
      <c r="L97" s="81"/>
      <c r="M97" s="81"/>
      <c r="N97" s="81"/>
      <c r="O97" s="81"/>
      <c r="P97" s="81"/>
      <c r="Q97" s="81"/>
      <c r="R97" s="81"/>
      <c r="S97" s="81"/>
      <c r="T97" s="224"/>
    </row>
    <row r="98" spans="1:20" ht="39" customHeight="1">
      <c r="A98" s="35"/>
      <c r="B98" s="10"/>
      <c r="C98" s="230" t="s">
        <v>622</v>
      </c>
      <c r="D98" s="81"/>
      <c r="E98" s="81"/>
      <c r="F98" s="81"/>
      <c r="G98" s="81"/>
      <c r="H98" s="81"/>
      <c r="I98" s="697"/>
      <c r="J98" s="697"/>
      <c r="K98" s="697"/>
      <c r="L98" s="697"/>
      <c r="M98" s="697"/>
      <c r="N98" s="697"/>
      <c r="O98" s="697"/>
      <c r="P98" s="697"/>
      <c r="Q98" s="697"/>
      <c r="R98" s="697"/>
      <c r="S98" s="697"/>
      <c r="T98" s="698"/>
    </row>
    <row r="99" spans="1:20" ht="20.149999999999999" customHeight="1">
      <c r="A99" s="35"/>
      <c r="C99" s="1835"/>
      <c r="D99" s="1836"/>
      <c r="E99" s="1836"/>
      <c r="F99" s="1836"/>
      <c r="G99" s="1836"/>
      <c r="H99" s="1836"/>
      <c r="I99" s="1836"/>
      <c r="J99" s="1836"/>
      <c r="K99" s="1836"/>
      <c r="L99" s="1836"/>
      <c r="M99" s="1836"/>
      <c r="N99" s="1836"/>
      <c r="O99" s="1836"/>
      <c r="P99" s="1836"/>
      <c r="Q99" s="1836"/>
      <c r="R99" s="1836"/>
      <c r="S99" s="1836"/>
      <c r="T99" s="1837"/>
    </row>
    <row r="100" spans="1:20" ht="20.149999999999999" customHeight="1">
      <c r="A100" s="35"/>
      <c r="B100" s="4"/>
      <c r="C100" s="1838"/>
      <c r="D100" s="1839"/>
      <c r="E100" s="1839"/>
      <c r="F100" s="1839"/>
      <c r="G100" s="1839"/>
      <c r="H100" s="1839"/>
      <c r="I100" s="1839"/>
      <c r="J100" s="1839"/>
      <c r="K100" s="1839"/>
      <c r="L100" s="1839"/>
      <c r="M100" s="1839"/>
      <c r="N100" s="1839"/>
      <c r="O100" s="1839"/>
      <c r="P100" s="1839"/>
      <c r="Q100" s="1839"/>
      <c r="R100" s="1839"/>
      <c r="S100" s="1839"/>
      <c r="T100" s="1829"/>
    </row>
    <row r="101" spans="1:20" ht="17.149999999999999" customHeight="1">
      <c r="A101" s="35"/>
      <c r="B101" s="4"/>
      <c r="C101" s="207"/>
      <c r="D101" s="207"/>
      <c r="E101" s="207"/>
      <c r="F101" s="207"/>
      <c r="G101" s="207"/>
      <c r="H101" s="207"/>
      <c r="I101" s="207"/>
      <c r="J101" s="207"/>
      <c r="K101" s="207"/>
      <c r="L101" s="207"/>
      <c r="M101" s="207"/>
      <c r="N101" s="207"/>
      <c r="O101" s="207"/>
      <c r="P101" s="207"/>
      <c r="Q101" s="207"/>
      <c r="R101" s="207"/>
      <c r="S101" s="207"/>
      <c r="T101" s="208"/>
    </row>
    <row r="102" spans="1:20" ht="17.25" customHeight="1">
      <c r="A102" s="35"/>
      <c r="B102" s="10" t="s">
        <v>18</v>
      </c>
      <c r="C102" s="1374" t="s">
        <v>624</v>
      </c>
      <c r="D102" s="1374"/>
      <c r="E102" s="1374"/>
      <c r="F102" s="1374"/>
      <c r="G102" s="1374"/>
      <c r="H102" s="1374"/>
      <c r="I102" s="1374"/>
      <c r="J102" s="1374"/>
      <c r="K102" s="1374"/>
      <c r="L102" s="1374"/>
      <c r="M102" s="1374"/>
      <c r="N102" s="1374"/>
      <c r="O102" s="1374"/>
      <c r="P102" s="1374"/>
      <c r="Q102" s="1374"/>
      <c r="R102" s="1374"/>
      <c r="S102" s="1374"/>
      <c r="T102" s="1840"/>
    </row>
    <row r="103" spans="1:20" ht="30" customHeight="1">
      <c r="A103" s="35"/>
      <c r="B103" s="10"/>
      <c r="C103" s="230" t="s">
        <v>622</v>
      </c>
      <c r="D103" s="81"/>
      <c r="E103" s="81"/>
      <c r="F103" s="81"/>
      <c r="G103" s="81"/>
      <c r="H103" s="81"/>
      <c r="I103" s="697"/>
      <c r="J103" s="697"/>
      <c r="K103" s="697"/>
      <c r="L103" s="697"/>
      <c r="M103" s="697"/>
      <c r="N103" s="697"/>
      <c r="O103" s="697"/>
      <c r="P103" s="697"/>
      <c r="Q103" s="697"/>
      <c r="R103" s="697"/>
      <c r="S103" s="697"/>
      <c r="T103" s="698"/>
    </row>
    <row r="104" spans="1:20" ht="20.149999999999999" customHeight="1">
      <c r="A104" s="35"/>
      <c r="C104" s="1835"/>
      <c r="D104" s="1836"/>
      <c r="E104" s="1836"/>
      <c r="F104" s="1836"/>
      <c r="G104" s="1836"/>
      <c r="H104" s="1836"/>
      <c r="I104" s="1836"/>
      <c r="J104" s="1836"/>
      <c r="K104" s="1836"/>
      <c r="L104" s="1836"/>
      <c r="M104" s="1836"/>
      <c r="N104" s="1836"/>
      <c r="O104" s="1836"/>
      <c r="P104" s="1836"/>
      <c r="Q104" s="1836"/>
      <c r="R104" s="1836"/>
      <c r="S104" s="1836"/>
      <c r="T104" s="1837"/>
    </row>
    <row r="105" spans="1:20" ht="20.149999999999999" customHeight="1">
      <c r="A105" s="35"/>
      <c r="B105" s="4"/>
      <c r="C105" s="1838"/>
      <c r="D105" s="1839"/>
      <c r="E105" s="1839"/>
      <c r="F105" s="1839"/>
      <c r="G105" s="1839"/>
      <c r="H105" s="1839"/>
      <c r="I105" s="1839"/>
      <c r="J105" s="1839"/>
      <c r="K105" s="1839"/>
      <c r="L105" s="1839"/>
      <c r="M105" s="1839"/>
      <c r="N105" s="1839"/>
      <c r="O105" s="1839"/>
      <c r="P105" s="1839"/>
      <c r="Q105" s="1839"/>
      <c r="R105" s="1839"/>
      <c r="S105" s="1839"/>
      <c r="T105" s="1829"/>
    </row>
    <row r="106" spans="1:20" ht="17.25" customHeight="1">
      <c r="A106" s="35"/>
      <c r="B106" s="4"/>
      <c r="C106" s="207"/>
      <c r="D106" s="207"/>
      <c r="E106" s="207"/>
      <c r="F106" s="207"/>
      <c r="G106" s="207"/>
      <c r="H106" s="207"/>
      <c r="I106" s="207"/>
      <c r="J106" s="207"/>
      <c r="K106" s="207"/>
      <c r="L106" s="207"/>
      <c r="M106" s="207"/>
      <c r="N106" s="207"/>
      <c r="O106" s="207"/>
      <c r="P106" s="207"/>
      <c r="Q106" s="207"/>
      <c r="R106" s="207"/>
      <c r="S106" s="207"/>
      <c r="T106" s="208"/>
    </row>
    <row r="107" spans="1:20" ht="17.25" customHeight="1">
      <c r="A107" s="35"/>
      <c r="B107" s="10" t="s">
        <v>144</v>
      </c>
      <c r="C107" s="1374" t="s">
        <v>625</v>
      </c>
      <c r="D107" s="1374"/>
      <c r="E107" s="1374"/>
      <c r="F107" s="1374"/>
      <c r="G107" s="1374"/>
      <c r="H107" s="1374"/>
      <c r="I107" s="1374"/>
      <c r="J107" s="1374"/>
      <c r="K107" s="1374"/>
      <c r="L107" s="1374"/>
      <c r="M107" s="1374"/>
      <c r="N107" s="1374"/>
      <c r="O107" s="1374"/>
      <c r="P107" s="1374"/>
      <c r="Q107" s="1374"/>
      <c r="R107" s="1374"/>
      <c r="S107" s="1374"/>
      <c r="T107" s="1840"/>
    </row>
    <row r="108" spans="1:20" ht="17.25" customHeight="1">
      <c r="A108" s="35"/>
      <c r="B108" s="10"/>
      <c r="C108" s="81"/>
      <c r="D108" s="81"/>
      <c r="E108" s="81"/>
      <c r="F108" s="81"/>
      <c r="G108" s="81"/>
      <c r="H108" s="81"/>
      <c r="I108" s="81"/>
      <c r="J108" s="81"/>
      <c r="K108" s="81"/>
      <c r="L108" s="81"/>
      <c r="M108" s="81"/>
      <c r="N108" s="81"/>
      <c r="O108" s="81"/>
      <c r="P108" s="81"/>
      <c r="Q108" s="81"/>
      <c r="R108" s="81"/>
      <c r="S108" s="81"/>
      <c r="T108" s="224"/>
    </row>
    <row r="109" spans="1:20" ht="38.15" customHeight="1">
      <c r="A109" s="35"/>
      <c r="B109" s="10"/>
      <c r="C109" s="230" t="s">
        <v>622</v>
      </c>
      <c r="D109" s="81"/>
      <c r="E109" s="81"/>
      <c r="F109" s="81"/>
      <c r="G109" s="81"/>
      <c r="H109" s="81"/>
      <c r="I109" s="697"/>
      <c r="J109" s="697"/>
      <c r="K109" s="697"/>
      <c r="L109" s="697"/>
      <c r="M109" s="697"/>
      <c r="N109" s="697"/>
      <c r="O109" s="697"/>
      <c r="P109" s="697"/>
      <c r="Q109" s="697"/>
      <c r="R109" s="697"/>
      <c r="S109" s="697"/>
      <c r="T109" s="698"/>
    </row>
    <row r="110" spans="1:20" ht="20.149999999999999" customHeight="1">
      <c r="A110" s="35"/>
      <c r="C110" s="1835"/>
      <c r="D110" s="1836"/>
      <c r="E110" s="1836"/>
      <c r="F110" s="1836"/>
      <c r="G110" s="1836"/>
      <c r="H110" s="1836"/>
      <c r="I110" s="1836"/>
      <c r="J110" s="1836"/>
      <c r="K110" s="1836"/>
      <c r="L110" s="1836"/>
      <c r="M110" s="1836"/>
      <c r="N110" s="1836"/>
      <c r="O110" s="1836"/>
      <c r="P110" s="1836"/>
      <c r="Q110" s="1836"/>
      <c r="R110" s="1836"/>
      <c r="S110" s="1836"/>
      <c r="T110" s="1837"/>
    </row>
    <row r="111" spans="1:20" ht="20.149999999999999" customHeight="1">
      <c r="A111" s="35"/>
      <c r="B111" s="4"/>
      <c r="C111" s="1838"/>
      <c r="D111" s="1839"/>
      <c r="E111" s="1839"/>
      <c r="F111" s="1839"/>
      <c r="G111" s="1839"/>
      <c r="H111" s="1839"/>
      <c r="I111" s="1839"/>
      <c r="J111" s="1839"/>
      <c r="K111" s="1839"/>
      <c r="L111" s="1839"/>
      <c r="M111" s="1839"/>
      <c r="N111" s="1839"/>
      <c r="O111" s="1839"/>
      <c r="P111" s="1839"/>
      <c r="Q111" s="1839"/>
      <c r="R111" s="1839"/>
      <c r="S111" s="1839"/>
      <c r="T111" s="1829"/>
    </row>
    <row r="112" spans="1:20" ht="17.149999999999999" customHeight="1">
      <c r="A112" s="35"/>
      <c r="B112" s="4"/>
      <c r="C112" s="207"/>
      <c r="D112" s="207"/>
      <c r="E112" s="207"/>
      <c r="F112" s="207"/>
      <c r="G112" s="207"/>
      <c r="H112" s="207"/>
      <c r="I112" s="207"/>
      <c r="J112" s="207"/>
      <c r="K112" s="207"/>
      <c r="L112" s="207"/>
      <c r="M112" s="207"/>
      <c r="N112" s="207"/>
      <c r="O112" s="207"/>
      <c r="P112" s="207"/>
      <c r="Q112" s="207"/>
      <c r="R112" s="207"/>
      <c r="S112" s="207"/>
      <c r="T112" s="208"/>
    </row>
    <row r="113" spans="1:20" ht="17.25" customHeight="1">
      <c r="A113" s="35"/>
      <c r="B113" s="10" t="s">
        <v>291</v>
      </c>
      <c r="C113" s="1374" t="s">
        <v>579</v>
      </c>
      <c r="D113" s="1374"/>
      <c r="E113" s="1374"/>
      <c r="F113" s="1374"/>
      <c r="G113" s="1374"/>
      <c r="H113" s="1374"/>
      <c r="I113" s="1374"/>
      <c r="J113" s="1374"/>
      <c r="K113" s="1374"/>
      <c r="L113" s="1374"/>
      <c r="M113" s="1374"/>
      <c r="N113" s="1374"/>
      <c r="O113" s="1374"/>
      <c r="P113" s="1374"/>
      <c r="Q113" s="1374"/>
      <c r="R113" s="1374"/>
      <c r="S113" s="1374"/>
      <c r="T113" s="1840"/>
    </row>
    <row r="114" spans="1:20" ht="31.15" customHeight="1">
      <c r="A114" s="35"/>
      <c r="B114" s="4"/>
      <c r="C114" s="209" t="s">
        <v>0</v>
      </c>
      <c r="D114" s="1211" t="s">
        <v>580</v>
      </c>
      <c r="E114" s="1211"/>
      <c r="F114" s="1211"/>
      <c r="G114" s="1211"/>
      <c r="H114" s="1211"/>
      <c r="I114" s="1211"/>
      <c r="J114" s="1211"/>
      <c r="K114" s="1211"/>
      <c r="L114" s="1211"/>
      <c r="M114" s="1211"/>
      <c r="N114" s="1211"/>
      <c r="O114" s="1211"/>
      <c r="P114" s="1211"/>
      <c r="Q114" s="1211"/>
      <c r="R114" s="1211"/>
      <c r="S114" s="1211"/>
      <c r="T114" s="1848"/>
    </row>
    <row r="115" spans="1:20" ht="17.25" customHeight="1">
      <c r="A115" s="35"/>
      <c r="B115" s="4"/>
      <c r="C115" s="209"/>
      <c r="D115" s="1849"/>
      <c r="E115" s="1850"/>
      <c r="F115" s="1850"/>
      <c r="G115" s="1850"/>
      <c r="H115" s="1850"/>
      <c r="I115" s="1851"/>
      <c r="J115" s="207" t="s">
        <v>581</v>
      </c>
      <c r="K115" s="207"/>
      <c r="L115" s="207"/>
      <c r="M115" s="207"/>
      <c r="N115" s="207"/>
      <c r="O115" s="207"/>
      <c r="P115" s="207"/>
      <c r="Q115" s="207"/>
      <c r="R115" s="207"/>
      <c r="S115" s="207"/>
      <c r="T115" s="208"/>
    </row>
    <row r="116" spans="1:20" ht="8.15" customHeight="1">
      <c r="A116" s="35"/>
      <c r="B116" s="4"/>
      <c r="C116" s="209"/>
      <c r="D116" s="207"/>
      <c r="E116" s="207"/>
      <c r="F116" s="207"/>
      <c r="G116" s="207"/>
      <c r="H116" s="207"/>
      <c r="I116" s="207"/>
      <c r="J116" s="207"/>
      <c r="K116" s="207"/>
      <c r="L116" s="207"/>
      <c r="M116" s="207"/>
      <c r="N116" s="207"/>
      <c r="O116" s="207"/>
      <c r="P116" s="207"/>
      <c r="Q116" s="207"/>
      <c r="R116" s="207"/>
      <c r="S116" s="207"/>
      <c r="T116" s="208"/>
    </row>
    <row r="117" spans="1:20" ht="43.15" customHeight="1">
      <c r="A117" s="35"/>
      <c r="B117" s="4"/>
      <c r="C117" s="209" t="s">
        <v>1</v>
      </c>
      <c r="D117" s="1211" t="s">
        <v>582</v>
      </c>
      <c r="E117" s="1211"/>
      <c r="F117" s="1211"/>
      <c r="G117" s="1211"/>
      <c r="H117" s="1211"/>
      <c r="I117" s="1211"/>
      <c r="J117" s="1211"/>
      <c r="K117" s="1211"/>
      <c r="L117" s="1211"/>
      <c r="M117" s="1211"/>
      <c r="N117" s="1211"/>
      <c r="O117" s="1211"/>
      <c r="P117" s="1211"/>
      <c r="Q117" s="1211"/>
      <c r="R117" s="1211"/>
      <c r="S117" s="1211"/>
      <c r="T117" s="1848"/>
    </row>
    <row r="118" spans="1:20" ht="22.5" customHeight="1">
      <c r="A118" s="35"/>
      <c r="B118" s="699"/>
      <c r="C118" s="700"/>
      <c r="D118" s="700"/>
      <c r="E118" s="700"/>
      <c r="F118" s="700"/>
      <c r="G118" s="700"/>
      <c r="H118" s="700"/>
      <c r="I118" s="700"/>
      <c r="J118" s="700"/>
      <c r="K118" s="700"/>
      <c r="L118" s="700"/>
      <c r="M118" s="700"/>
      <c r="N118" s="700"/>
      <c r="O118" s="700"/>
      <c r="P118" s="700"/>
      <c r="Q118" s="700"/>
      <c r="R118" s="700"/>
      <c r="S118" s="700"/>
      <c r="T118" s="701"/>
    </row>
    <row r="119" spans="1:20" ht="13.15" customHeight="1">
      <c r="A119" s="35"/>
      <c r="B119" s="699"/>
      <c r="C119" s="700"/>
      <c r="D119" s="700"/>
      <c r="E119" s="700"/>
      <c r="F119" s="700"/>
      <c r="G119" s="700"/>
      <c r="H119" s="700"/>
      <c r="I119" s="700"/>
      <c r="J119" s="700"/>
      <c r="K119" s="700"/>
      <c r="L119" s="700"/>
      <c r="M119" s="700"/>
      <c r="N119" s="700"/>
      <c r="O119" s="700"/>
      <c r="P119" s="700"/>
      <c r="Q119" s="700"/>
      <c r="R119" s="700"/>
      <c r="S119" s="700"/>
      <c r="T119" s="701"/>
    </row>
    <row r="120" spans="1:20" ht="17.25" customHeight="1">
      <c r="A120" s="35"/>
      <c r="B120" s="4"/>
      <c r="C120" s="207"/>
      <c r="D120" s="207"/>
      <c r="E120" s="207"/>
      <c r="F120" s="207"/>
      <c r="G120" s="207"/>
      <c r="H120" s="207"/>
      <c r="I120" s="207"/>
      <c r="J120" s="207"/>
      <c r="K120" s="207"/>
      <c r="L120" s="207"/>
      <c r="M120" s="207"/>
      <c r="N120" s="207"/>
      <c r="O120" s="207"/>
      <c r="P120" s="207"/>
      <c r="Q120" s="207"/>
      <c r="R120" s="207"/>
      <c r="S120" s="602"/>
      <c r="T120" s="210" t="s">
        <v>583</v>
      </c>
    </row>
    <row r="121" spans="1:20" ht="12.65" customHeight="1">
      <c r="A121" s="35"/>
      <c r="B121" s="4"/>
      <c r="C121" s="207"/>
      <c r="D121" s="207"/>
      <c r="E121" s="207"/>
      <c r="F121" s="207"/>
      <c r="G121" s="207"/>
      <c r="H121" s="207"/>
      <c r="I121" s="207"/>
      <c r="J121" s="207"/>
      <c r="K121" s="207"/>
      <c r="L121" s="207"/>
      <c r="M121" s="207"/>
      <c r="N121" s="207"/>
      <c r="O121" s="207"/>
      <c r="P121" s="207"/>
      <c r="Q121" s="207"/>
      <c r="R121" s="207"/>
      <c r="S121" s="207"/>
      <c r="T121" s="208"/>
    </row>
    <row r="122" spans="1:20" ht="17.25" customHeight="1">
      <c r="A122" s="35"/>
      <c r="B122" s="10" t="s">
        <v>584</v>
      </c>
      <c r="C122" s="1374" t="s">
        <v>292</v>
      </c>
      <c r="D122" s="1374"/>
      <c r="E122" s="1374"/>
      <c r="F122" s="1374"/>
      <c r="G122" s="1374"/>
      <c r="H122" s="1374"/>
      <c r="I122" s="1374"/>
      <c r="J122" s="1374"/>
      <c r="K122" s="1374"/>
      <c r="L122" s="1374"/>
      <c r="M122" s="1374"/>
      <c r="N122" s="1374"/>
      <c r="O122" s="1374"/>
      <c r="P122" s="1374"/>
      <c r="Q122" s="1374"/>
      <c r="R122" s="1374"/>
      <c r="S122" s="1374"/>
      <c r="T122" s="1840"/>
    </row>
    <row r="123" spans="1:20" ht="20.149999999999999" customHeight="1">
      <c r="A123" s="35"/>
      <c r="C123" s="1835"/>
      <c r="D123" s="1836"/>
      <c r="E123" s="1836"/>
      <c r="F123" s="1836"/>
      <c r="G123" s="1836"/>
      <c r="H123" s="1836"/>
      <c r="I123" s="1836"/>
      <c r="J123" s="1836"/>
      <c r="K123" s="1836"/>
      <c r="L123" s="1836"/>
      <c r="M123" s="1836"/>
      <c r="N123" s="1836"/>
      <c r="O123" s="1836"/>
      <c r="P123" s="1836"/>
      <c r="Q123" s="1836"/>
      <c r="R123" s="1836"/>
      <c r="S123" s="1836"/>
      <c r="T123" s="1837"/>
    </row>
    <row r="124" spans="1:20" ht="20.149999999999999" customHeight="1">
      <c r="A124" s="35"/>
      <c r="C124" s="1852"/>
      <c r="D124" s="1853"/>
      <c r="E124" s="1853"/>
      <c r="F124" s="1853"/>
      <c r="G124" s="1853"/>
      <c r="H124" s="1853"/>
      <c r="I124" s="1853"/>
      <c r="J124" s="1853"/>
      <c r="K124" s="1853"/>
      <c r="L124" s="1853"/>
      <c r="M124" s="1853"/>
      <c r="N124" s="1853"/>
      <c r="O124" s="1853"/>
      <c r="P124" s="1853"/>
      <c r="Q124" s="1853"/>
      <c r="R124" s="1853"/>
      <c r="S124" s="1853"/>
      <c r="T124" s="1854"/>
    </row>
    <row r="125" spans="1:20" ht="20.149999999999999" customHeight="1">
      <c r="A125" s="36"/>
      <c r="B125" s="31"/>
      <c r="C125" s="1838"/>
      <c r="D125" s="1839"/>
      <c r="E125" s="1839"/>
      <c r="F125" s="1839"/>
      <c r="G125" s="1839"/>
      <c r="H125" s="1839"/>
      <c r="I125" s="1839"/>
      <c r="J125" s="1839"/>
      <c r="K125" s="1839"/>
      <c r="L125" s="1839"/>
      <c r="M125" s="1839"/>
      <c r="N125" s="1839"/>
      <c r="O125" s="1839"/>
      <c r="P125" s="1839"/>
      <c r="Q125" s="1839"/>
      <c r="R125" s="1839"/>
      <c r="S125" s="1839"/>
      <c r="T125" s="1829"/>
    </row>
    <row r="126" spans="1:20" ht="17.25" customHeight="1">
      <c r="A126" s="15" t="s">
        <v>296</v>
      </c>
      <c r="B126" s="1312" t="s">
        <v>293</v>
      </c>
      <c r="C126" s="1312"/>
      <c r="D126" s="1312"/>
      <c r="E126" s="1312"/>
      <c r="F126" s="1312"/>
      <c r="G126" s="1312"/>
      <c r="H126" s="1312"/>
      <c r="I126" s="1312"/>
      <c r="J126" s="1312"/>
      <c r="K126" s="1312"/>
      <c r="L126" s="1312"/>
      <c r="M126" s="1312"/>
      <c r="N126" s="1312"/>
      <c r="O126" s="1312"/>
      <c r="P126" s="1312"/>
      <c r="Q126" s="1312"/>
      <c r="R126" s="1312"/>
      <c r="S126" s="1312"/>
      <c r="T126" s="1306"/>
    </row>
    <row r="127" spans="1:20" ht="17.25" customHeight="1">
      <c r="A127" s="35"/>
      <c r="B127" s="10" t="s">
        <v>0</v>
      </c>
      <c r="C127" s="3" t="s">
        <v>884</v>
      </c>
      <c r="T127" s="27"/>
    </row>
    <row r="128" spans="1:20" ht="17.25" customHeight="1">
      <c r="A128" s="35"/>
      <c r="B128" s="10" t="s">
        <v>1</v>
      </c>
      <c r="C128" s="3" t="s">
        <v>1143</v>
      </c>
      <c r="T128" s="27"/>
    </row>
    <row r="129" spans="1:20" ht="17.25" customHeight="1">
      <c r="A129" s="35"/>
      <c r="B129" s="10" t="s">
        <v>223</v>
      </c>
      <c r="C129" s="3" t="s">
        <v>297</v>
      </c>
      <c r="T129" s="27"/>
    </row>
    <row r="130" spans="1:20" ht="17.25" customHeight="1">
      <c r="A130" s="36"/>
      <c r="B130" s="28" t="s">
        <v>231</v>
      </c>
      <c r="C130" s="29" t="s">
        <v>407</v>
      </c>
      <c r="D130" s="29"/>
      <c r="E130" s="29"/>
      <c r="F130" s="29"/>
      <c r="G130" s="29"/>
      <c r="H130" s="29"/>
      <c r="I130" s="29"/>
      <c r="J130" s="29"/>
      <c r="K130" s="29"/>
      <c r="L130" s="29"/>
      <c r="M130" s="29"/>
      <c r="N130" s="29"/>
      <c r="O130" s="29"/>
      <c r="P130" s="29"/>
      <c r="Q130" s="29"/>
      <c r="R130" s="29"/>
      <c r="S130" s="29"/>
      <c r="T130" s="12"/>
    </row>
  </sheetData>
  <mergeCells count="122">
    <mergeCell ref="C99:T100"/>
    <mergeCell ref="C102:T102"/>
    <mergeCell ref="C104:T105"/>
    <mergeCell ref="C107:T107"/>
    <mergeCell ref="B126:T126"/>
    <mergeCell ref="C72:T72"/>
    <mergeCell ref="C73:T73"/>
    <mergeCell ref="C75:T75"/>
    <mergeCell ref="C76:T76"/>
    <mergeCell ref="C77:T77"/>
    <mergeCell ref="B78:T78"/>
    <mergeCell ref="C89:T89"/>
    <mergeCell ref="C80:T80"/>
    <mergeCell ref="B79:T79"/>
    <mergeCell ref="B74:T74"/>
    <mergeCell ref="C110:T111"/>
    <mergeCell ref="C113:T113"/>
    <mergeCell ref="D114:T114"/>
    <mergeCell ref="D115:I115"/>
    <mergeCell ref="D117:T117"/>
    <mergeCell ref="C122:T122"/>
    <mergeCell ref="C123:T125"/>
    <mergeCell ref="C81:T83"/>
    <mergeCell ref="C84:T84"/>
    <mergeCell ref="C93:T94"/>
    <mergeCell ref="C96:T96"/>
    <mergeCell ref="H23:L23"/>
    <mergeCell ref="H24:L24"/>
    <mergeCell ref="N24:S24"/>
    <mergeCell ref="H25:L25"/>
    <mergeCell ref="H26:L26"/>
    <mergeCell ref="B45:T45"/>
    <mergeCell ref="D25:F25"/>
    <mergeCell ref="C69:F69"/>
    <mergeCell ref="G69:Q69"/>
    <mergeCell ref="R69:T69"/>
    <mergeCell ref="B61:T61"/>
    <mergeCell ref="H62:I62"/>
    <mergeCell ref="J62:O62"/>
    <mergeCell ref="F63:I63"/>
    <mergeCell ref="K63:P63"/>
    <mergeCell ref="B59:T60"/>
    <mergeCell ref="F41:S41"/>
    <mergeCell ref="F47:T47"/>
    <mergeCell ref="F48:T48"/>
    <mergeCell ref="F49:I49"/>
    <mergeCell ref="F51:I51"/>
    <mergeCell ref="C85:T87"/>
    <mergeCell ref="A2:T2"/>
    <mergeCell ref="A4:F5"/>
    <mergeCell ref="H4:R4"/>
    <mergeCell ref="S4:T4"/>
    <mergeCell ref="H5:R5"/>
    <mergeCell ref="S5:T5"/>
    <mergeCell ref="B14:T14"/>
    <mergeCell ref="B16:T16"/>
    <mergeCell ref="B17:T18"/>
    <mergeCell ref="B15:D15"/>
    <mergeCell ref="G10:G11"/>
    <mergeCell ref="H10:T11"/>
    <mergeCell ref="B12:T12"/>
    <mergeCell ref="B13:F13"/>
    <mergeCell ref="H13:K13"/>
    <mergeCell ref="M13:O13"/>
    <mergeCell ref="F15:S15"/>
    <mergeCell ref="F52:I52"/>
    <mergeCell ref="F53:I53"/>
    <mergeCell ref="F54:G54"/>
    <mergeCell ref="F55:G55"/>
    <mergeCell ref="F56:G56"/>
    <mergeCell ref="F57:G57"/>
    <mergeCell ref="E39:F39"/>
    <mergeCell ref="K39:N39"/>
    <mergeCell ref="F50:I50"/>
    <mergeCell ref="E20:H20"/>
    <mergeCell ref="D43:F43"/>
    <mergeCell ref="D44:F44"/>
    <mergeCell ref="G43:O43"/>
    <mergeCell ref="G44:O44"/>
    <mergeCell ref="C34:T36"/>
    <mergeCell ref="B6:F6"/>
    <mergeCell ref="H6:T6"/>
    <mergeCell ref="H7:T7"/>
    <mergeCell ref="B8:F8"/>
    <mergeCell ref="G8:G9"/>
    <mergeCell ref="H8:T9"/>
    <mergeCell ref="B32:T32"/>
    <mergeCell ref="C29:D29"/>
    <mergeCell ref="B31:F31"/>
    <mergeCell ref="C20:D20"/>
    <mergeCell ref="E29:H29"/>
    <mergeCell ref="B19:T19"/>
    <mergeCell ref="H21:L21"/>
    <mergeCell ref="H22:L22"/>
    <mergeCell ref="N22:S22"/>
    <mergeCell ref="D21:F21"/>
    <mergeCell ref="H27:L27"/>
    <mergeCell ref="N27:S27"/>
    <mergeCell ref="C68:F68"/>
    <mergeCell ref="G68:Q68"/>
    <mergeCell ref="R68:T68"/>
    <mergeCell ref="N23:P23"/>
    <mergeCell ref="C71:T71"/>
    <mergeCell ref="C66:F66"/>
    <mergeCell ref="G66:Q66"/>
    <mergeCell ref="R66:T66"/>
    <mergeCell ref="C67:F67"/>
    <mergeCell ref="G67:Q67"/>
    <mergeCell ref="R67:T67"/>
    <mergeCell ref="C64:F64"/>
    <mergeCell ref="G64:Q64"/>
    <mergeCell ref="R64:T64"/>
    <mergeCell ref="C65:F65"/>
    <mergeCell ref="G65:Q65"/>
    <mergeCell ref="R65:T65"/>
    <mergeCell ref="B70:T70"/>
    <mergeCell ref="H28:L28"/>
    <mergeCell ref="N28:S28"/>
    <mergeCell ref="I30:S30"/>
    <mergeCell ref="C30:G30"/>
    <mergeCell ref="G39:I39"/>
    <mergeCell ref="O39:P39"/>
  </mergeCells>
  <phoneticPr fontId="1"/>
  <dataValidations count="1">
    <dataValidation type="list" allowBlank="1" showInputMessage="1" showErrorMessage="1" errorTitle="入力エラー" error="プルダウンより選択してください。" sqref="C42 B20 B29 G21:G28 G31 C38" xr:uid="{00000000-0002-0000-0D00-000000000000}">
      <formula1>"□,☑"</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blackAndWhite="1" r:id="rId1"/>
  <rowBreaks count="2" manualBreakCount="2">
    <brk id="60" max="19" man="1"/>
    <brk id="112" max="19" man="1"/>
  </rowBreaks>
  <drawing r:id="rId2"/>
  <legacyDrawing r:id="rId3"/>
  <mc:AlternateContent xmlns:mc="http://schemas.openxmlformats.org/markup-compatibility/2006">
    <mc:Choice Requires="x14">
      <controls>
        <mc:AlternateContent xmlns:mc="http://schemas.openxmlformats.org/markup-compatibility/2006">
          <mc:Choice Requires="x14">
            <control shapeId="75784" r:id="rId4" name="Check Box 8">
              <controlPr defaultSize="0" autoFill="0" autoLine="0" autoPict="0">
                <anchor moveWithCells="1">
                  <from>
                    <xdr:col>8</xdr:col>
                    <xdr:colOff>298450</xdr:colOff>
                    <xdr:row>90</xdr:row>
                    <xdr:rowOff>127000</xdr:rowOff>
                  </from>
                  <to>
                    <xdr:col>9</xdr:col>
                    <xdr:colOff>228600</xdr:colOff>
                    <xdr:row>92</xdr:row>
                    <xdr:rowOff>19050</xdr:rowOff>
                  </to>
                </anchor>
              </controlPr>
            </control>
          </mc:Choice>
        </mc:AlternateContent>
        <mc:AlternateContent xmlns:mc="http://schemas.openxmlformats.org/markup-compatibility/2006">
          <mc:Choice Requires="x14">
            <control shapeId="75785" r:id="rId5" name="Check Box 9">
              <controlPr defaultSize="0" autoFill="0" autoLine="0" autoPict="0">
                <anchor moveWithCells="1">
                  <from>
                    <xdr:col>9</xdr:col>
                    <xdr:colOff>152400</xdr:colOff>
                    <xdr:row>90</xdr:row>
                    <xdr:rowOff>152400</xdr:rowOff>
                  </from>
                  <to>
                    <xdr:col>11</xdr:col>
                    <xdr:colOff>76200</xdr:colOff>
                    <xdr:row>92</xdr:row>
                    <xdr:rowOff>12700</xdr:rowOff>
                  </to>
                </anchor>
              </controlPr>
            </control>
          </mc:Choice>
        </mc:AlternateContent>
        <mc:AlternateContent xmlns:mc="http://schemas.openxmlformats.org/markup-compatibility/2006">
          <mc:Choice Requires="x14">
            <control shapeId="75786" r:id="rId6" name="Check Box 10">
              <controlPr defaultSize="0" autoFill="0" autoLine="0" autoPict="0">
                <anchor moveWithCells="1">
                  <from>
                    <xdr:col>11</xdr:col>
                    <xdr:colOff>57150</xdr:colOff>
                    <xdr:row>90</xdr:row>
                    <xdr:rowOff>133350</xdr:rowOff>
                  </from>
                  <to>
                    <xdr:col>13</xdr:col>
                    <xdr:colOff>12700</xdr:colOff>
                    <xdr:row>92</xdr:row>
                    <xdr:rowOff>25400</xdr:rowOff>
                  </to>
                </anchor>
              </controlPr>
            </control>
          </mc:Choice>
        </mc:AlternateContent>
        <mc:AlternateContent xmlns:mc="http://schemas.openxmlformats.org/markup-compatibility/2006">
          <mc:Choice Requires="x14">
            <control shapeId="75787" r:id="rId7" name="Check Box 11">
              <controlPr defaultSize="0" autoFill="0" autoLine="0" autoPict="0">
                <anchor moveWithCells="1">
                  <from>
                    <xdr:col>13</xdr:col>
                    <xdr:colOff>44450</xdr:colOff>
                    <xdr:row>90</xdr:row>
                    <xdr:rowOff>127000</xdr:rowOff>
                  </from>
                  <to>
                    <xdr:col>14</xdr:col>
                    <xdr:colOff>152400</xdr:colOff>
                    <xdr:row>92</xdr:row>
                    <xdr:rowOff>44450</xdr:rowOff>
                  </to>
                </anchor>
              </controlPr>
            </control>
          </mc:Choice>
        </mc:AlternateContent>
        <mc:AlternateContent xmlns:mc="http://schemas.openxmlformats.org/markup-compatibility/2006">
          <mc:Choice Requires="x14">
            <control shapeId="75788" r:id="rId8" name="Check Box 12">
              <controlPr defaultSize="0" autoFill="0" autoLine="0" autoPict="0">
                <anchor moveWithCells="1">
                  <from>
                    <xdr:col>14</xdr:col>
                    <xdr:colOff>184150</xdr:colOff>
                    <xdr:row>90</xdr:row>
                    <xdr:rowOff>139700</xdr:rowOff>
                  </from>
                  <to>
                    <xdr:col>15</xdr:col>
                    <xdr:colOff>444500</xdr:colOff>
                    <xdr:row>92</xdr:row>
                    <xdr:rowOff>44450</xdr:rowOff>
                  </to>
                </anchor>
              </controlPr>
            </control>
          </mc:Choice>
        </mc:AlternateContent>
        <mc:AlternateContent xmlns:mc="http://schemas.openxmlformats.org/markup-compatibility/2006">
          <mc:Choice Requires="x14">
            <control shapeId="75804" r:id="rId9" name="Check Box 28">
              <controlPr defaultSize="0" autoFill="0" autoLine="0" autoPict="0">
                <anchor moveWithCells="1">
                  <from>
                    <xdr:col>17</xdr:col>
                    <xdr:colOff>171450</xdr:colOff>
                    <xdr:row>117</xdr:row>
                    <xdr:rowOff>69850</xdr:rowOff>
                  </from>
                  <to>
                    <xdr:col>19</xdr:col>
                    <xdr:colOff>247650</xdr:colOff>
                    <xdr:row>118</xdr:row>
                    <xdr:rowOff>114300</xdr:rowOff>
                  </to>
                </anchor>
              </controlPr>
            </control>
          </mc:Choice>
        </mc:AlternateContent>
        <mc:AlternateContent xmlns:mc="http://schemas.openxmlformats.org/markup-compatibility/2006">
          <mc:Choice Requires="x14">
            <control shapeId="75805" r:id="rId10" name="Check Box 29">
              <controlPr defaultSize="0" autoFill="0" autoLine="0" autoPict="0">
                <anchor moveWithCells="1">
                  <from>
                    <xdr:col>15</xdr:col>
                    <xdr:colOff>285750</xdr:colOff>
                    <xdr:row>117</xdr:row>
                    <xdr:rowOff>69850</xdr:rowOff>
                  </from>
                  <to>
                    <xdr:col>17</xdr:col>
                    <xdr:colOff>152400</xdr:colOff>
                    <xdr:row>118</xdr:row>
                    <xdr:rowOff>133350</xdr:rowOff>
                  </to>
                </anchor>
              </controlPr>
            </control>
          </mc:Choice>
        </mc:AlternateContent>
        <mc:AlternateContent xmlns:mc="http://schemas.openxmlformats.org/markup-compatibility/2006">
          <mc:Choice Requires="x14">
            <control shapeId="75806" r:id="rId11" name="Check Box 30">
              <controlPr defaultSize="0" autoFill="0" autoLine="0" autoPict="0">
                <anchor moveWithCells="1">
                  <from>
                    <xdr:col>11</xdr:col>
                    <xdr:colOff>171450</xdr:colOff>
                    <xdr:row>117</xdr:row>
                    <xdr:rowOff>69850</xdr:rowOff>
                  </from>
                  <to>
                    <xdr:col>15</xdr:col>
                    <xdr:colOff>209550</xdr:colOff>
                    <xdr:row>118</xdr:row>
                    <xdr:rowOff>133350</xdr:rowOff>
                  </to>
                </anchor>
              </controlPr>
            </control>
          </mc:Choice>
        </mc:AlternateContent>
        <mc:AlternateContent xmlns:mc="http://schemas.openxmlformats.org/markup-compatibility/2006">
          <mc:Choice Requires="x14">
            <control shapeId="75807" r:id="rId12" name="Check Box 31">
              <controlPr defaultSize="0" autoFill="0" autoLine="0" autoPict="0">
                <anchor moveWithCells="1">
                  <from>
                    <xdr:col>8</xdr:col>
                    <xdr:colOff>133350</xdr:colOff>
                    <xdr:row>117</xdr:row>
                    <xdr:rowOff>57150</xdr:rowOff>
                  </from>
                  <to>
                    <xdr:col>11</xdr:col>
                    <xdr:colOff>76200</xdr:colOff>
                    <xdr:row>118</xdr:row>
                    <xdr:rowOff>133350</xdr:rowOff>
                  </to>
                </anchor>
              </controlPr>
            </control>
          </mc:Choice>
        </mc:AlternateContent>
        <mc:AlternateContent xmlns:mc="http://schemas.openxmlformats.org/markup-compatibility/2006">
          <mc:Choice Requires="x14">
            <control shapeId="75808" r:id="rId13" name="Check Box 32">
              <controlPr defaultSize="0" autoFill="0" autoLine="0" autoPict="0">
                <anchor moveWithCells="1">
                  <from>
                    <xdr:col>5</xdr:col>
                    <xdr:colOff>19050</xdr:colOff>
                    <xdr:row>117</xdr:row>
                    <xdr:rowOff>57150</xdr:rowOff>
                  </from>
                  <to>
                    <xdr:col>8</xdr:col>
                    <xdr:colOff>95250</xdr:colOff>
                    <xdr:row>118</xdr:row>
                    <xdr:rowOff>114300</xdr:rowOff>
                  </to>
                </anchor>
              </controlPr>
            </control>
          </mc:Choice>
        </mc:AlternateContent>
        <mc:AlternateContent xmlns:mc="http://schemas.openxmlformats.org/markup-compatibility/2006">
          <mc:Choice Requires="x14">
            <control shapeId="75809" r:id="rId14" name="Check Box 33">
              <controlPr defaultSize="0" autoFill="0" autoLine="0" autoPict="0">
                <anchor moveWithCells="1">
                  <from>
                    <xdr:col>1</xdr:col>
                    <xdr:colOff>146050</xdr:colOff>
                    <xdr:row>117</xdr:row>
                    <xdr:rowOff>69850</xdr:rowOff>
                  </from>
                  <to>
                    <xdr:col>5</xdr:col>
                    <xdr:colOff>146050</xdr:colOff>
                    <xdr:row>118</xdr:row>
                    <xdr:rowOff>95250</xdr:rowOff>
                  </to>
                </anchor>
              </controlPr>
            </control>
          </mc:Choice>
        </mc:AlternateContent>
        <mc:AlternateContent xmlns:mc="http://schemas.openxmlformats.org/markup-compatibility/2006">
          <mc:Choice Requires="x14">
            <control shapeId="75817" r:id="rId15" name="Check Box 41">
              <controlPr defaultSize="0" autoFill="0" autoLine="0" autoPict="0">
                <anchor moveWithCells="1">
                  <from>
                    <xdr:col>15</xdr:col>
                    <xdr:colOff>374650</xdr:colOff>
                    <xdr:row>90</xdr:row>
                    <xdr:rowOff>146050</xdr:rowOff>
                  </from>
                  <to>
                    <xdr:col>16</xdr:col>
                    <xdr:colOff>254000</xdr:colOff>
                    <xdr:row>92</xdr:row>
                    <xdr:rowOff>31750</xdr:rowOff>
                  </to>
                </anchor>
              </controlPr>
            </control>
          </mc:Choice>
        </mc:AlternateContent>
        <mc:AlternateContent xmlns:mc="http://schemas.openxmlformats.org/markup-compatibility/2006">
          <mc:Choice Requires="x14">
            <control shapeId="75818" r:id="rId16" name="Check Box 42">
              <controlPr defaultSize="0" autoFill="0" autoLine="0" autoPict="0">
                <anchor moveWithCells="1">
                  <from>
                    <xdr:col>16</xdr:col>
                    <xdr:colOff>184150</xdr:colOff>
                    <xdr:row>90</xdr:row>
                    <xdr:rowOff>165100</xdr:rowOff>
                  </from>
                  <to>
                    <xdr:col>17</xdr:col>
                    <xdr:colOff>19050</xdr:colOff>
                    <xdr:row>92</xdr:row>
                    <xdr:rowOff>19050</xdr:rowOff>
                  </to>
                </anchor>
              </controlPr>
            </control>
          </mc:Choice>
        </mc:AlternateContent>
        <mc:AlternateContent xmlns:mc="http://schemas.openxmlformats.org/markup-compatibility/2006">
          <mc:Choice Requires="x14">
            <control shapeId="75819" r:id="rId17" name="Check Box 43">
              <controlPr defaultSize="0" autoFill="0" autoLine="0" autoPict="0">
                <anchor moveWithCells="1">
                  <from>
                    <xdr:col>17</xdr:col>
                    <xdr:colOff>6350</xdr:colOff>
                    <xdr:row>90</xdr:row>
                    <xdr:rowOff>146050</xdr:rowOff>
                  </from>
                  <to>
                    <xdr:col>17</xdr:col>
                    <xdr:colOff>431800</xdr:colOff>
                    <xdr:row>92</xdr:row>
                    <xdr:rowOff>31750</xdr:rowOff>
                  </to>
                </anchor>
              </controlPr>
            </control>
          </mc:Choice>
        </mc:AlternateContent>
        <mc:AlternateContent xmlns:mc="http://schemas.openxmlformats.org/markup-compatibility/2006">
          <mc:Choice Requires="x14">
            <control shapeId="75820" r:id="rId18" name="Check Box 44">
              <controlPr defaultSize="0" autoFill="0" autoLine="0" autoPict="0">
                <anchor moveWithCells="1">
                  <from>
                    <xdr:col>17</xdr:col>
                    <xdr:colOff>438150</xdr:colOff>
                    <xdr:row>90</xdr:row>
                    <xdr:rowOff>139700</xdr:rowOff>
                  </from>
                  <to>
                    <xdr:col>18</xdr:col>
                    <xdr:colOff>400050</xdr:colOff>
                    <xdr:row>92</xdr:row>
                    <xdr:rowOff>57150</xdr:rowOff>
                  </to>
                </anchor>
              </controlPr>
            </control>
          </mc:Choice>
        </mc:AlternateContent>
        <mc:AlternateContent xmlns:mc="http://schemas.openxmlformats.org/markup-compatibility/2006">
          <mc:Choice Requires="x14">
            <control shapeId="75821" r:id="rId19" name="Check Box 45">
              <controlPr defaultSize="0" autoFill="0" autoLine="0" autoPict="0">
                <anchor moveWithCells="1">
                  <from>
                    <xdr:col>18</xdr:col>
                    <xdr:colOff>336550</xdr:colOff>
                    <xdr:row>90</xdr:row>
                    <xdr:rowOff>158750</xdr:rowOff>
                  </from>
                  <to>
                    <xdr:col>19</xdr:col>
                    <xdr:colOff>330200</xdr:colOff>
                    <xdr:row>92</xdr:row>
                    <xdr:rowOff>57150</xdr:rowOff>
                  </to>
                </anchor>
              </controlPr>
            </control>
          </mc:Choice>
        </mc:AlternateContent>
        <mc:AlternateContent xmlns:mc="http://schemas.openxmlformats.org/markup-compatibility/2006">
          <mc:Choice Requires="x14">
            <control shapeId="75822" r:id="rId20" name="Check Box 46">
              <controlPr defaultSize="0" autoFill="0" autoLine="0" autoPict="0">
                <anchor moveWithCells="1">
                  <from>
                    <xdr:col>8</xdr:col>
                    <xdr:colOff>304800</xdr:colOff>
                    <xdr:row>97</xdr:row>
                    <xdr:rowOff>133350</xdr:rowOff>
                  </from>
                  <to>
                    <xdr:col>9</xdr:col>
                    <xdr:colOff>228600</xdr:colOff>
                    <xdr:row>98</xdr:row>
                    <xdr:rowOff>12700</xdr:rowOff>
                  </to>
                </anchor>
              </controlPr>
            </control>
          </mc:Choice>
        </mc:AlternateContent>
        <mc:AlternateContent xmlns:mc="http://schemas.openxmlformats.org/markup-compatibility/2006">
          <mc:Choice Requires="x14">
            <control shapeId="75823" r:id="rId21" name="Check Box 47">
              <controlPr defaultSize="0" autoFill="0" autoLine="0" autoPict="0">
                <anchor moveWithCells="1">
                  <from>
                    <xdr:col>9</xdr:col>
                    <xdr:colOff>158750</xdr:colOff>
                    <xdr:row>97</xdr:row>
                    <xdr:rowOff>152400</xdr:rowOff>
                  </from>
                  <to>
                    <xdr:col>11</xdr:col>
                    <xdr:colOff>76200</xdr:colOff>
                    <xdr:row>98</xdr:row>
                    <xdr:rowOff>6350</xdr:rowOff>
                  </to>
                </anchor>
              </controlPr>
            </control>
          </mc:Choice>
        </mc:AlternateContent>
        <mc:AlternateContent xmlns:mc="http://schemas.openxmlformats.org/markup-compatibility/2006">
          <mc:Choice Requires="x14">
            <control shapeId="75824" r:id="rId22" name="Check Box 48">
              <controlPr defaultSize="0" autoFill="0" autoLine="0" autoPict="0">
                <anchor moveWithCells="1">
                  <from>
                    <xdr:col>11</xdr:col>
                    <xdr:colOff>63500</xdr:colOff>
                    <xdr:row>97</xdr:row>
                    <xdr:rowOff>139700</xdr:rowOff>
                  </from>
                  <to>
                    <xdr:col>13</xdr:col>
                    <xdr:colOff>12700</xdr:colOff>
                    <xdr:row>98</xdr:row>
                    <xdr:rowOff>19050</xdr:rowOff>
                  </to>
                </anchor>
              </controlPr>
            </control>
          </mc:Choice>
        </mc:AlternateContent>
        <mc:AlternateContent xmlns:mc="http://schemas.openxmlformats.org/markup-compatibility/2006">
          <mc:Choice Requires="x14">
            <control shapeId="75825" r:id="rId23" name="Check Box 49">
              <controlPr defaultSize="0" autoFill="0" autoLine="0" autoPict="0">
                <anchor moveWithCells="1">
                  <from>
                    <xdr:col>13</xdr:col>
                    <xdr:colOff>44450</xdr:colOff>
                    <xdr:row>97</xdr:row>
                    <xdr:rowOff>133350</xdr:rowOff>
                  </from>
                  <to>
                    <xdr:col>14</xdr:col>
                    <xdr:colOff>158750</xdr:colOff>
                    <xdr:row>98</xdr:row>
                    <xdr:rowOff>38100</xdr:rowOff>
                  </to>
                </anchor>
              </controlPr>
            </control>
          </mc:Choice>
        </mc:AlternateContent>
        <mc:AlternateContent xmlns:mc="http://schemas.openxmlformats.org/markup-compatibility/2006">
          <mc:Choice Requires="x14">
            <control shapeId="75826" r:id="rId24" name="Check Box 50">
              <controlPr defaultSize="0" autoFill="0" autoLine="0" autoPict="0">
                <anchor moveWithCells="1">
                  <from>
                    <xdr:col>14</xdr:col>
                    <xdr:colOff>190500</xdr:colOff>
                    <xdr:row>97</xdr:row>
                    <xdr:rowOff>146050</xdr:rowOff>
                  </from>
                  <to>
                    <xdr:col>15</xdr:col>
                    <xdr:colOff>444500</xdr:colOff>
                    <xdr:row>98</xdr:row>
                    <xdr:rowOff>38100</xdr:rowOff>
                  </to>
                </anchor>
              </controlPr>
            </control>
          </mc:Choice>
        </mc:AlternateContent>
        <mc:AlternateContent xmlns:mc="http://schemas.openxmlformats.org/markup-compatibility/2006">
          <mc:Choice Requires="x14">
            <control shapeId="75827" r:id="rId25" name="Check Box 51">
              <controlPr defaultSize="0" autoFill="0" autoLine="0" autoPict="0">
                <anchor moveWithCells="1">
                  <from>
                    <xdr:col>15</xdr:col>
                    <xdr:colOff>381000</xdr:colOff>
                    <xdr:row>97</xdr:row>
                    <xdr:rowOff>152400</xdr:rowOff>
                  </from>
                  <to>
                    <xdr:col>16</xdr:col>
                    <xdr:colOff>254000</xdr:colOff>
                    <xdr:row>98</xdr:row>
                    <xdr:rowOff>25400</xdr:rowOff>
                  </to>
                </anchor>
              </controlPr>
            </control>
          </mc:Choice>
        </mc:AlternateContent>
        <mc:AlternateContent xmlns:mc="http://schemas.openxmlformats.org/markup-compatibility/2006">
          <mc:Choice Requires="x14">
            <control shapeId="75828" r:id="rId26" name="Check Box 52">
              <controlPr defaultSize="0" autoFill="0" autoLine="0" autoPict="0">
                <anchor moveWithCells="1">
                  <from>
                    <xdr:col>16</xdr:col>
                    <xdr:colOff>184150</xdr:colOff>
                    <xdr:row>97</xdr:row>
                    <xdr:rowOff>171450</xdr:rowOff>
                  </from>
                  <to>
                    <xdr:col>17</xdr:col>
                    <xdr:colOff>19050</xdr:colOff>
                    <xdr:row>98</xdr:row>
                    <xdr:rowOff>12700</xdr:rowOff>
                  </to>
                </anchor>
              </controlPr>
            </control>
          </mc:Choice>
        </mc:AlternateContent>
        <mc:AlternateContent xmlns:mc="http://schemas.openxmlformats.org/markup-compatibility/2006">
          <mc:Choice Requires="x14">
            <control shapeId="75829" r:id="rId27" name="Check Box 53">
              <controlPr defaultSize="0" autoFill="0" autoLine="0" autoPict="0">
                <anchor moveWithCells="1">
                  <from>
                    <xdr:col>17</xdr:col>
                    <xdr:colOff>6350</xdr:colOff>
                    <xdr:row>97</xdr:row>
                    <xdr:rowOff>152400</xdr:rowOff>
                  </from>
                  <to>
                    <xdr:col>17</xdr:col>
                    <xdr:colOff>431800</xdr:colOff>
                    <xdr:row>98</xdr:row>
                    <xdr:rowOff>25400</xdr:rowOff>
                  </to>
                </anchor>
              </controlPr>
            </control>
          </mc:Choice>
        </mc:AlternateContent>
        <mc:AlternateContent xmlns:mc="http://schemas.openxmlformats.org/markup-compatibility/2006">
          <mc:Choice Requires="x14">
            <control shapeId="75830" r:id="rId28" name="Check Box 54">
              <controlPr defaultSize="0" autoFill="0" autoLine="0" autoPict="0">
                <anchor moveWithCells="1">
                  <from>
                    <xdr:col>17</xdr:col>
                    <xdr:colOff>444500</xdr:colOff>
                    <xdr:row>97</xdr:row>
                    <xdr:rowOff>146050</xdr:rowOff>
                  </from>
                  <to>
                    <xdr:col>18</xdr:col>
                    <xdr:colOff>400050</xdr:colOff>
                    <xdr:row>98</xdr:row>
                    <xdr:rowOff>50800</xdr:rowOff>
                  </to>
                </anchor>
              </controlPr>
            </control>
          </mc:Choice>
        </mc:AlternateContent>
        <mc:AlternateContent xmlns:mc="http://schemas.openxmlformats.org/markup-compatibility/2006">
          <mc:Choice Requires="x14">
            <control shapeId="75831" r:id="rId29" name="Check Box 55">
              <controlPr defaultSize="0" autoFill="0" autoLine="0" autoPict="0">
                <anchor moveWithCells="1">
                  <from>
                    <xdr:col>18</xdr:col>
                    <xdr:colOff>342900</xdr:colOff>
                    <xdr:row>97</xdr:row>
                    <xdr:rowOff>165100</xdr:rowOff>
                  </from>
                  <to>
                    <xdr:col>19</xdr:col>
                    <xdr:colOff>336550</xdr:colOff>
                    <xdr:row>98</xdr:row>
                    <xdr:rowOff>50800</xdr:rowOff>
                  </to>
                </anchor>
              </controlPr>
            </control>
          </mc:Choice>
        </mc:AlternateContent>
        <mc:AlternateContent xmlns:mc="http://schemas.openxmlformats.org/markup-compatibility/2006">
          <mc:Choice Requires="x14">
            <control shapeId="75832" r:id="rId30" name="Check Box 56">
              <controlPr defaultSize="0" autoFill="0" autoLine="0" autoPict="0">
                <anchor moveWithCells="1">
                  <from>
                    <xdr:col>8</xdr:col>
                    <xdr:colOff>298450</xdr:colOff>
                    <xdr:row>102</xdr:row>
                    <xdr:rowOff>19050</xdr:rowOff>
                  </from>
                  <to>
                    <xdr:col>9</xdr:col>
                    <xdr:colOff>228600</xdr:colOff>
                    <xdr:row>103</xdr:row>
                    <xdr:rowOff>12700</xdr:rowOff>
                  </to>
                </anchor>
              </controlPr>
            </control>
          </mc:Choice>
        </mc:AlternateContent>
        <mc:AlternateContent xmlns:mc="http://schemas.openxmlformats.org/markup-compatibility/2006">
          <mc:Choice Requires="x14">
            <control shapeId="75833" r:id="rId31" name="Check Box 57">
              <controlPr defaultSize="0" autoFill="0" autoLine="0" autoPict="0">
                <anchor moveWithCells="1">
                  <from>
                    <xdr:col>9</xdr:col>
                    <xdr:colOff>158750</xdr:colOff>
                    <xdr:row>102</xdr:row>
                    <xdr:rowOff>44450</xdr:rowOff>
                  </from>
                  <to>
                    <xdr:col>11</xdr:col>
                    <xdr:colOff>76200</xdr:colOff>
                    <xdr:row>103</xdr:row>
                    <xdr:rowOff>6350</xdr:rowOff>
                  </to>
                </anchor>
              </controlPr>
            </control>
          </mc:Choice>
        </mc:AlternateContent>
        <mc:AlternateContent xmlns:mc="http://schemas.openxmlformats.org/markup-compatibility/2006">
          <mc:Choice Requires="x14">
            <control shapeId="75834" r:id="rId32" name="Check Box 58">
              <controlPr defaultSize="0" autoFill="0" autoLine="0" autoPict="0">
                <anchor moveWithCells="1">
                  <from>
                    <xdr:col>11</xdr:col>
                    <xdr:colOff>63500</xdr:colOff>
                    <xdr:row>102</xdr:row>
                    <xdr:rowOff>25400</xdr:rowOff>
                  </from>
                  <to>
                    <xdr:col>13</xdr:col>
                    <xdr:colOff>12700</xdr:colOff>
                    <xdr:row>103</xdr:row>
                    <xdr:rowOff>19050</xdr:rowOff>
                  </to>
                </anchor>
              </controlPr>
            </control>
          </mc:Choice>
        </mc:AlternateContent>
        <mc:AlternateContent xmlns:mc="http://schemas.openxmlformats.org/markup-compatibility/2006">
          <mc:Choice Requires="x14">
            <control shapeId="75835" r:id="rId33" name="Check Box 59">
              <controlPr defaultSize="0" autoFill="0" autoLine="0" autoPict="0">
                <anchor moveWithCells="1">
                  <from>
                    <xdr:col>13</xdr:col>
                    <xdr:colOff>44450</xdr:colOff>
                    <xdr:row>102</xdr:row>
                    <xdr:rowOff>19050</xdr:rowOff>
                  </from>
                  <to>
                    <xdr:col>14</xdr:col>
                    <xdr:colOff>158750</xdr:colOff>
                    <xdr:row>103</xdr:row>
                    <xdr:rowOff>38100</xdr:rowOff>
                  </to>
                </anchor>
              </controlPr>
            </control>
          </mc:Choice>
        </mc:AlternateContent>
        <mc:AlternateContent xmlns:mc="http://schemas.openxmlformats.org/markup-compatibility/2006">
          <mc:Choice Requires="x14">
            <control shapeId="75836" r:id="rId34" name="Check Box 60">
              <controlPr defaultSize="0" autoFill="0" autoLine="0" autoPict="0">
                <anchor moveWithCells="1">
                  <from>
                    <xdr:col>14</xdr:col>
                    <xdr:colOff>190500</xdr:colOff>
                    <xdr:row>102</xdr:row>
                    <xdr:rowOff>31750</xdr:rowOff>
                  </from>
                  <to>
                    <xdr:col>15</xdr:col>
                    <xdr:colOff>444500</xdr:colOff>
                    <xdr:row>103</xdr:row>
                    <xdr:rowOff>38100</xdr:rowOff>
                  </to>
                </anchor>
              </controlPr>
            </control>
          </mc:Choice>
        </mc:AlternateContent>
        <mc:AlternateContent xmlns:mc="http://schemas.openxmlformats.org/markup-compatibility/2006">
          <mc:Choice Requires="x14">
            <control shapeId="75837" r:id="rId35" name="Check Box 61">
              <controlPr defaultSize="0" autoFill="0" autoLine="0" autoPict="0">
                <anchor moveWithCells="1">
                  <from>
                    <xdr:col>15</xdr:col>
                    <xdr:colOff>374650</xdr:colOff>
                    <xdr:row>102</xdr:row>
                    <xdr:rowOff>38100</xdr:rowOff>
                  </from>
                  <to>
                    <xdr:col>16</xdr:col>
                    <xdr:colOff>254000</xdr:colOff>
                    <xdr:row>103</xdr:row>
                    <xdr:rowOff>25400</xdr:rowOff>
                  </to>
                </anchor>
              </controlPr>
            </control>
          </mc:Choice>
        </mc:AlternateContent>
        <mc:AlternateContent xmlns:mc="http://schemas.openxmlformats.org/markup-compatibility/2006">
          <mc:Choice Requires="x14">
            <control shapeId="75838" r:id="rId36" name="Check Box 62">
              <controlPr defaultSize="0" autoFill="0" autoLine="0" autoPict="0">
                <anchor moveWithCells="1">
                  <from>
                    <xdr:col>16</xdr:col>
                    <xdr:colOff>184150</xdr:colOff>
                    <xdr:row>102</xdr:row>
                    <xdr:rowOff>57150</xdr:rowOff>
                  </from>
                  <to>
                    <xdr:col>17</xdr:col>
                    <xdr:colOff>19050</xdr:colOff>
                    <xdr:row>103</xdr:row>
                    <xdr:rowOff>12700</xdr:rowOff>
                  </to>
                </anchor>
              </controlPr>
            </control>
          </mc:Choice>
        </mc:AlternateContent>
        <mc:AlternateContent xmlns:mc="http://schemas.openxmlformats.org/markup-compatibility/2006">
          <mc:Choice Requires="x14">
            <control shapeId="75839" r:id="rId37" name="Check Box 63">
              <controlPr defaultSize="0" autoFill="0" autoLine="0" autoPict="0">
                <anchor moveWithCells="1">
                  <from>
                    <xdr:col>17</xdr:col>
                    <xdr:colOff>6350</xdr:colOff>
                    <xdr:row>102</xdr:row>
                    <xdr:rowOff>38100</xdr:rowOff>
                  </from>
                  <to>
                    <xdr:col>17</xdr:col>
                    <xdr:colOff>431800</xdr:colOff>
                    <xdr:row>103</xdr:row>
                    <xdr:rowOff>25400</xdr:rowOff>
                  </to>
                </anchor>
              </controlPr>
            </control>
          </mc:Choice>
        </mc:AlternateContent>
        <mc:AlternateContent xmlns:mc="http://schemas.openxmlformats.org/markup-compatibility/2006">
          <mc:Choice Requires="x14">
            <control shapeId="75840" r:id="rId38" name="Check Box 64">
              <controlPr defaultSize="0" autoFill="0" autoLine="0" autoPict="0">
                <anchor moveWithCells="1">
                  <from>
                    <xdr:col>17</xdr:col>
                    <xdr:colOff>444500</xdr:colOff>
                    <xdr:row>102</xdr:row>
                    <xdr:rowOff>31750</xdr:rowOff>
                  </from>
                  <to>
                    <xdr:col>18</xdr:col>
                    <xdr:colOff>400050</xdr:colOff>
                    <xdr:row>103</xdr:row>
                    <xdr:rowOff>50800</xdr:rowOff>
                  </to>
                </anchor>
              </controlPr>
            </control>
          </mc:Choice>
        </mc:AlternateContent>
        <mc:AlternateContent xmlns:mc="http://schemas.openxmlformats.org/markup-compatibility/2006">
          <mc:Choice Requires="x14">
            <control shapeId="75841" r:id="rId39" name="Check Box 65">
              <controlPr defaultSize="0" autoFill="0" autoLine="0" autoPict="0">
                <anchor moveWithCells="1">
                  <from>
                    <xdr:col>18</xdr:col>
                    <xdr:colOff>336550</xdr:colOff>
                    <xdr:row>102</xdr:row>
                    <xdr:rowOff>50800</xdr:rowOff>
                  </from>
                  <to>
                    <xdr:col>19</xdr:col>
                    <xdr:colOff>336550</xdr:colOff>
                    <xdr:row>103</xdr:row>
                    <xdr:rowOff>50800</xdr:rowOff>
                  </to>
                </anchor>
              </controlPr>
            </control>
          </mc:Choice>
        </mc:AlternateContent>
        <mc:AlternateContent xmlns:mc="http://schemas.openxmlformats.org/markup-compatibility/2006">
          <mc:Choice Requires="x14">
            <control shapeId="75842" r:id="rId40" name="Check Box 66">
              <controlPr defaultSize="0" autoFill="0" autoLine="0" autoPict="0">
                <anchor moveWithCells="1">
                  <from>
                    <xdr:col>8</xdr:col>
                    <xdr:colOff>323850</xdr:colOff>
                    <xdr:row>108</xdr:row>
                    <xdr:rowOff>127000</xdr:rowOff>
                  </from>
                  <to>
                    <xdr:col>9</xdr:col>
                    <xdr:colOff>247650</xdr:colOff>
                    <xdr:row>109</xdr:row>
                    <xdr:rowOff>19050</xdr:rowOff>
                  </to>
                </anchor>
              </controlPr>
            </control>
          </mc:Choice>
        </mc:AlternateContent>
        <mc:AlternateContent xmlns:mc="http://schemas.openxmlformats.org/markup-compatibility/2006">
          <mc:Choice Requires="x14">
            <control shapeId="75843" r:id="rId41" name="Check Box 67">
              <controlPr defaultSize="0" autoFill="0" autoLine="0" autoPict="0">
                <anchor moveWithCells="1">
                  <from>
                    <xdr:col>9</xdr:col>
                    <xdr:colOff>177800</xdr:colOff>
                    <xdr:row>108</xdr:row>
                    <xdr:rowOff>146050</xdr:rowOff>
                  </from>
                  <to>
                    <xdr:col>11</xdr:col>
                    <xdr:colOff>95250</xdr:colOff>
                    <xdr:row>109</xdr:row>
                    <xdr:rowOff>6350</xdr:rowOff>
                  </to>
                </anchor>
              </controlPr>
            </control>
          </mc:Choice>
        </mc:AlternateContent>
        <mc:AlternateContent xmlns:mc="http://schemas.openxmlformats.org/markup-compatibility/2006">
          <mc:Choice Requires="x14">
            <control shapeId="75844" r:id="rId42" name="Check Box 68">
              <controlPr defaultSize="0" autoFill="0" autoLine="0" autoPict="0">
                <anchor moveWithCells="1">
                  <from>
                    <xdr:col>11</xdr:col>
                    <xdr:colOff>76200</xdr:colOff>
                    <xdr:row>108</xdr:row>
                    <xdr:rowOff>133350</xdr:rowOff>
                  </from>
                  <to>
                    <xdr:col>13</xdr:col>
                    <xdr:colOff>25400</xdr:colOff>
                    <xdr:row>109</xdr:row>
                    <xdr:rowOff>25400</xdr:rowOff>
                  </to>
                </anchor>
              </controlPr>
            </control>
          </mc:Choice>
        </mc:AlternateContent>
        <mc:AlternateContent xmlns:mc="http://schemas.openxmlformats.org/markup-compatibility/2006">
          <mc:Choice Requires="x14">
            <control shapeId="75845" r:id="rId43" name="Check Box 69">
              <controlPr defaultSize="0" autoFill="0" autoLine="0" autoPict="0">
                <anchor moveWithCells="1">
                  <from>
                    <xdr:col>13</xdr:col>
                    <xdr:colOff>57150</xdr:colOff>
                    <xdr:row>108</xdr:row>
                    <xdr:rowOff>127000</xdr:rowOff>
                  </from>
                  <to>
                    <xdr:col>14</xdr:col>
                    <xdr:colOff>171450</xdr:colOff>
                    <xdr:row>109</xdr:row>
                    <xdr:rowOff>38100</xdr:rowOff>
                  </to>
                </anchor>
              </controlPr>
            </control>
          </mc:Choice>
        </mc:AlternateContent>
        <mc:AlternateContent xmlns:mc="http://schemas.openxmlformats.org/markup-compatibility/2006">
          <mc:Choice Requires="x14">
            <control shapeId="75846" r:id="rId44" name="Check Box 70">
              <controlPr defaultSize="0" autoFill="0" autoLine="0" autoPict="0">
                <anchor moveWithCells="1">
                  <from>
                    <xdr:col>14</xdr:col>
                    <xdr:colOff>196850</xdr:colOff>
                    <xdr:row>108</xdr:row>
                    <xdr:rowOff>139700</xdr:rowOff>
                  </from>
                  <to>
                    <xdr:col>15</xdr:col>
                    <xdr:colOff>450850</xdr:colOff>
                    <xdr:row>109</xdr:row>
                    <xdr:rowOff>44450</xdr:rowOff>
                  </to>
                </anchor>
              </controlPr>
            </control>
          </mc:Choice>
        </mc:AlternateContent>
        <mc:AlternateContent xmlns:mc="http://schemas.openxmlformats.org/markup-compatibility/2006">
          <mc:Choice Requires="x14">
            <control shapeId="75847" r:id="rId45" name="Check Box 71">
              <controlPr defaultSize="0" autoFill="0" autoLine="0" autoPict="0">
                <anchor moveWithCells="1">
                  <from>
                    <xdr:col>15</xdr:col>
                    <xdr:colOff>387350</xdr:colOff>
                    <xdr:row>108</xdr:row>
                    <xdr:rowOff>146050</xdr:rowOff>
                  </from>
                  <to>
                    <xdr:col>16</xdr:col>
                    <xdr:colOff>260350</xdr:colOff>
                    <xdr:row>109</xdr:row>
                    <xdr:rowOff>25400</xdr:rowOff>
                  </to>
                </anchor>
              </controlPr>
            </control>
          </mc:Choice>
        </mc:AlternateContent>
        <mc:AlternateContent xmlns:mc="http://schemas.openxmlformats.org/markup-compatibility/2006">
          <mc:Choice Requires="x14">
            <control shapeId="75848" r:id="rId46" name="Check Box 72">
              <controlPr defaultSize="0" autoFill="0" autoLine="0" autoPict="0">
                <anchor moveWithCells="1">
                  <from>
                    <xdr:col>16</xdr:col>
                    <xdr:colOff>190500</xdr:colOff>
                    <xdr:row>108</xdr:row>
                    <xdr:rowOff>158750</xdr:rowOff>
                  </from>
                  <to>
                    <xdr:col>17</xdr:col>
                    <xdr:colOff>25400</xdr:colOff>
                    <xdr:row>109</xdr:row>
                    <xdr:rowOff>12700</xdr:rowOff>
                  </to>
                </anchor>
              </controlPr>
            </control>
          </mc:Choice>
        </mc:AlternateContent>
        <mc:AlternateContent xmlns:mc="http://schemas.openxmlformats.org/markup-compatibility/2006">
          <mc:Choice Requires="x14">
            <control shapeId="75849" r:id="rId47" name="Check Box 73">
              <controlPr defaultSize="0" autoFill="0" autoLine="0" autoPict="0">
                <anchor moveWithCells="1">
                  <from>
                    <xdr:col>17</xdr:col>
                    <xdr:colOff>12700</xdr:colOff>
                    <xdr:row>108</xdr:row>
                    <xdr:rowOff>146050</xdr:rowOff>
                  </from>
                  <to>
                    <xdr:col>17</xdr:col>
                    <xdr:colOff>431800</xdr:colOff>
                    <xdr:row>109</xdr:row>
                    <xdr:rowOff>31750</xdr:rowOff>
                  </to>
                </anchor>
              </controlPr>
            </control>
          </mc:Choice>
        </mc:AlternateContent>
        <mc:AlternateContent xmlns:mc="http://schemas.openxmlformats.org/markup-compatibility/2006">
          <mc:Choice Requires="x14">
            <control shapeId="75850" r:id="rId48" name="Check Box 74">
              <controlPr defaultSize="0" autoFill="0" autoLine="0" autoPict="0">
                <anchor moveWithCells="1">
                  <from>
                    <xdr:col>17</xdr:col>
                    <xdr:colOff>444500</xdr:colOff>
                    <xdr:row>108</xdr:row>
                    <xdr:rowOff>139700</xdr:rowOff>
                  </from>
                  <to>
                    <xdr:col>18</xdr:col>
                    <xdr:colOff>400050</xdr:colOff>
                    <xdr:row>109</xdr:row>
                    <xdr:rowOff>50800</xdr:rowOff>
                  </to>
                </anchor>
              </controlPr>
            </control>
          </mc:Choice>
        </mc:AlternateContent>
        <mc:AlternateContent xmlns:mc="http://schemas.openxmlformats.org/markup-compatibility/2006">
          <mc:Choice Requires="x14">
            <control shapeId="75851" r:id="rId49" name="Check Box 75">
              <controlPr defaultSize="0" autoFill="0" autoLine="0" autoPict="0">
                <anchor moveWithCells="1">
                  <from>
                    <xdr:col>18</xdr:col>
                    <xdr:colOff>336550</xdr:colOff>
                    <xdr:row>108</xdr:row>
                    <xdr:rowOff>152400</xdr:rowOff>
                  </from>
                  <to>
                    <xdr:col>19</xdr:col>
                    <xdr:colOff>330200</xdr:colOff>
                    <xdr:row>109</xdr:row>
                    <xdr:rowOff>50800</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8">
    <tabColor theme="9" tint="0.59999389629810485"/>
  </sheetPr>
  <dimension ref="A2:M66"/>
  <sheetViews>
    <sheetView showGridLines="0" view="pageBreakPreview" zoomScaleNormal="100" zoomScaleSheetLayoutView="100" workbookViewId="0"/>
  </sheetViews>
  <sheetFormatPr defaultColWidth="9" defaultRowHeight="17.25" customHeight="1"/>
  <cols>
    <col min="1" max="1" width="4.36328125" style="3" customWidth="1"/>
    <col min="2" max="2" width="4.36328125" style="3" bestFit="1" customWidth="1"/>
    <col min="3" max="3" width="12.7265625" style="3" customWidth="1"/>
    <col min="4" max="4" width="7.26953125" style="3" bestFit="1" customWidth="1"/>
    <col min="5" max="5" width="7.6328125" style="3" customWidth="1"/>
    <col min="6" max="6" width="6.26953125" style="3" bestFit="1" customWidth="1"/>
    <col min="7" max="8" width="9" style="3"/>
    <col min="9" max="9" width="11.6328125" style="3" customWidth="1"/>
    <col min="10" max="11" width="9" style="3"/>
    <col min="12" max="12" width="15.453125" style="3" customWidth="1"/>
    <col min="13" max="16384" width="9" style="3"/>
  </cols>
  <sheetData>
    <row r="2" spans="1:13" ht="17.25" customHeight="1">
      <c r="A2" s="1022" t="s">
        <v>472</v>
      </c>
      <c r="B2" s="1022"/>
      <c r="C2" s="1022"/>
      <c r="D2" s="1022"/>
      <c r="E2" s="1022"/>
      <c r="F2" s="1022"/>
      <c r="G2" s="1022"/>
      <c r="H2" s="1022"/>
      <c r="I2" s="1022"/>
      <c r="J2" s="1022"/>
      <c r="K2" s="1022"/>
      <c r="L2" s="1022"/>
      <c r="M2" s="1022"/>
    </row>
    <row r="3" spans="1:13" ht="17.25" customHeight="1">
      <c r="L3" s="4" t="s">
        <v>302</v>
      </c>
      <c r="M3" s="532">
        <f>'⑳海外研修実施結果（報告書）'!M13</f>
        <v>5</v>
      </c>
    </row>
    <row r="4" spans="1:13" ht="17.25" customHeight="1">
      <c r="A4" s="1004"/>
      <c r="B4" s="1004" t="s">
        <v>305</v>
      </c>
      <c r="C4" s="1004"/>
      <c r="D4" s="1004"/>
      <c r="E4" s="1004"/>
      <c r="F4" s="1031" t="s">
        <v>399</v>
      </c>
      <c r="G4" s="1032"/>
      <c r="H4" s="1032"/>
      <c r="I4" s="1053"/>
      <c r="J4" s="80" t="s">
        <v>317</v>
      </c>
      <c r="K4" s="1004" t="s">
        <v>319</v>
      </c>
      <c r="L4" s="1004" t="s">
        <v>320</v>
      </c>
      <c r="M4" s="80" t="s">
        <v>321</v>
      </c>
    </row>
    <row r="5" spans="1:13" ht="17.25" customHeight="1" thickBot="1">
      <c r="A5" s="1855"/>
      <c r="B5" s="1855"/>
      <c r="C5" s="1855"/>
      <c r="D5" s="1855"/>
      <c r="E5" s="1855"/>
      <c r="F5" s="1856"/>
      <c r="G5" s="1857"/>
      <c r="H5" s="1857"/>
      <c r="I5" s="1858"/>
      <c r="J5" s="151" t="s">
        <v>318</v>
      </c>
      <c r="K5" s="1855"/>
      <c r="L5" s="1855"/>
      <c r="M5" s="151" t="s">
        <v>322</v>
      </c>
    </row>
    <row r="6" spans="1:13" ht="23.25" customHeight="1" thickTop="1">
      <c r="A6" s="55">
        <v>1</v>
      </c>
      <c r="B6" s="559"/>
      <c r="C6" s="1052"/>
      <c r="D6" s="1024"/>
      <c r="E6" s="1024"/>
      <c r="F6" s="1024"/>
      <c r="G6" s="1024"/>
      <c r="H6" s="1024"/>
      <c r="I6" s="1024"/>
      <c r="J6" s="608"/>
      <c r="K6" s="152"/>
      <c r="L6" s="153"/>
      <c r="M6" s="154"/>
    </row>
    <row r="7" spans="1:13" ht="23.25" customHeight="1">
      <c r="A7" s="43">
        <v>2</v>
      </c>
      <c r="B7" s="560"/>
      <c r="C7" s="1557"/>
      <c r="D7" s="1558"/>
      <c r="E7" s="1558"/>
      <c r="F7" s="1558"/>
      <c r="G7" s="1558"/>
      <c r="H7" s="1558"/>
      <c r="I7" s="1558"/>
      <c r="J7" s="609"/>
      <c r="K7" s="155"/>
      <c r="L7" s="156"/>
      <c r="M7" s="157"/>
    </row>
    <row r="8" spans="1:13" ht="23.25" customHeight="1">
      <c r="A8" s="43">
        <v>3</v>
      </c>
      <c r="B8" s="560"/>
      <c r="C8" s="1557"/>
      <c r="D8" s="1558"/>
      <c r="E8" s="1558"/>
      <c r="F8" s="1558"/>
      <c r="G8" s="1558"/>
      <c r="H8" s="1558"/>
      <c r="I8" s="1558"/>
      <c r="J8" s="609"/>
      <c r="K8" s="155"/>
      <c r="L8" s="156"/>
      <c r="M8" s="157"/>
    </row>
    <row r="9" spans="1:13" ht="23.25" customHeight="1">
      <c r="A9" s="43">
        <v>4</v>
      </c>
      <c r="B9" s="560"/>
      <c r="C9" s="1557"/>
      <c r="D9" s="1558"/>
      <c r="E9" s="1558"/>
      <c r="F9" s="1558"/>
      <c r="G9" s="1558"/>
      <c r="H9" s="1558"/>
      <c r="I9" s="1558"/>
      <c r="J9" s="609"/>
      <c r="K9" s="155"/>
      <c r="L9" s="156"/>
      <c r="M9" s="157"/>
    </row>
    <row r="10" spans="1:13" ht="23.25" customHeight="1">
      <c r="A10" s="43">
        <v>5</v>
      </c>
      <c r="B10" s="560"/>
      <c r="C10" s="1557"/>
      <c r="D10" s="1558"/>
      <c r="E10" s="1558"/>
      <c r="F10" s="1558"/>
      <c r="G10" s="1558"/>
      <c r="H10" s="1558"/>
      <c r="I10" s="1558"/>
      <c r="J10" s="609"/>
      <c r="K10" s="155"/>
      <c r="L10" s="156"/>
      <c r="M10" s="157"/>
    </row>
    <row r="11" spans="1:13" ht="23.25" customHeight="1">
      <c r="A11" s="43">
        <v>6</v>
      </c>
      <c r="B11" s="560"/>
      <c r="C11" s="1557"/>
      <c r="D11" s="1558"/>
      <c r="E11" s="1558"/>
      <c r="F11" s="1558"/>
      <c r="G11" s="1558"/>
      <c r="H11" s="1558"/>
      <c r="I11" s="1558"/>
      <c r="J11" s="609"/>
      <c r="K11" s="155"/>
      <c r="L11" s="156"/>
      <c r="M11" s="157"/>
    </row>
    <row r="12" spans="1:13" ht="23.25" customHeight="1">
      <c r="A12" s="43">
        <v>7</v>
      </c>
      <c r="B12" s="560"/>
      <c r="C12" s="1557"/>
      <c r="D12" s="1558"/>
      <c r="E12" s="1558"/>
      <c r="F12" s="1558"/>
      <c r="G12" s="1558"/>
      <c r="H12" s="1558"/>
      <c r="I12" s="1558"/>
      <c r="J12" s="609"/>
      <c r="K12" s="155"/>
      <c r="L12" s="156"/>
      <c r="M12" s="157"/>
    </row>
    <row r="13" spans="1:13" ht="23.25" customHeight="1">
      <c r="A13" s="43">
        <v>8</v>
      </c>
      <c r="B13" s="560"/>
      <c r="C13" s="1557"/>
      <c r="D13" s="1558"/>
      <c r="E13" s="1558"/>
      <c r="F13" s="1558"/>
      <c r="G13" s="1558"/>
      <c r="H13" s="1558"/>
      <c r="I13" s="1558"/>
      <c r="J13" s="609"/>
      <c r="K13" s="155"/>
      <c r="L13" s="156"/>
      <c r="M13" s="157"/>
    </row>
    <row r="14" spans="1:13" ht="23.25" customHeight="1">
      <c r="A14" s="43">
        <v>9</v>
      </c>
      <c r="B14" s="560"/>
      <c r="C14" s="1557"/>
      <c r="D14" s="1558"/>
      <c r="E14" s="1558"/>
      <c r="F14" s="1558"/>
      <c r="G14" s="1558"/>
      <c r="H14" s="1558"/>
      <c r="I14" s="1558"/>
      <c r="J14" s="609"/>
      <c r="K14" s="155"/>
      <c r="L14" s="156"/>
      <c r="M14" s="157"/>
    </row>
    <row r="15" spans="1:13" ht="23.25" customHeight="1">
      <c r="A15" s="43">
        <v>10</v>
      </c>
      <c r="B15" s="560"/>
      <c r="C15" s="1557"/>
      <c r="D15" s="1558"/>
      <c r="E15" s="1558"/>
      <c r="F15" s="1558"/>
      <c r="G15" s="1558"/>
      <c r="H15" s="1558"/>
      <c r="I15" s="1558"/>
      <c r="J15" s="609"/>
      <c r="K15" s="155"/>
      <c r="L15" s="156"/>
      <c r="M15" s="157"/>
    </row>
    <row r="16" spans="1:13" ht="23.25" customHeight="1">
      <c r="A16" s="43">
        <v>11</v>
      </c>
      <c r="B16" s="560"/>
      <c r="C16" s="1557"/>
      <c r="D16" s="1558"/>
      <c r="E16" s="1558"/>
      <c r="F16" s="1558"/>
      <c r="G16" s="1558"/>
      <c r="H16" s="1558"/>
      <c r="I16" s="1558"/>
      <c r="J16" s="609"/>
      <c r="K16" s="155"/>
      <c r="L16" s="156"/>
      <c r="M16" s="157"/>
    </row>
    <row r="17" spans="1:13" ht="23.25" customHeight="1">
      <c r="A17" s="43">
        <v>12</v>
      </c>
      <c r="B17" s="560"/>
      <c r="C17" s="1557"/>
      <c r="D17" s="1558"/>
      <c r="E17" s="1558"/>
      <c r="F17" s="1558"/>
      <c r="G17" s="1558"/>
      <c r="H17" s="1558"/>
      <c r="I17" s="1558"/>
      <c r="J17" s="609"/>
      <c r="K17" s="155"/>
      <c r="L17" s="156"/>
      <c r="M17" s="157"/>
    </row>
    <row r="18" spans="1:13" ht="23.25" customHeight="1">
      <c r="A18" s="43">
        <v>13</v>
      </c>
      <c r="B18" s="560"/>
      <c r="C18" s="1557"/>
      <c r="D18" s="1558"/>
      <c r="E18" s="1558"/>
      <c r="F18" s="1558"/>
      <c r="G18" s="1558"/>
      <c r="H18" s="1558"/>
      <c r="I18" s="1558"/>
      <c r="J18" s="609"/>
      <c r="K18" s="155"/>
      <c r="L18" s="156"/>
      <c r="M18" s="157"/>
    </row>
    <row r="19" spans="1:13" ht="23.25" customHeight="1">
      <c r="A19" s="43">
        <v>14</v>
      </c>
      <c r="B19" s="560"/>
      <c r="C19" s="1557"/>
      <c r="D19" s="1558"/>
      <c r="E19" s="1558"/>
      <c r="F19" s="1558"/>
      <c r="G19" s="1558"/>
      <c r="H19" s="1558"/>
      <c r="I19" s="1558"/>
      <c r="J19" s="609"/>
      <c r="K19" s="155"/>
      <c r="L19" s="156"/>
      <c r="M19" s="157"/>
    </row>
    <row r="20" spans="1:13" ht="23.25" customHeight="1">
      <c r="A20" s="43">
        <v>15</v>
      </c>
      <c r="B20" s="560"/>
      <c r="C20" s="1557"/>
      <c r="D20" s="1558"/>
      <c r="E20" s="1558"/>
      <c r="F20" s="1558"/>
      <c r="G20" s="1558"/>
      <c r="H20" s="1558"/>
      <c r="I20" s="1558"/>
      <c r="J20" s="609"/>
      <c r="K20" s="155"/>
      <c r="L20" s="156"/>
      <c r="M20" s="157"/>
    </row>
    <row r="21" spans="1:13" ht="23.25" customHeight="1">
      <c r="A21" s="43">
        <v>16</v>
      </c>
      <c r="B21" s="560"/>
      <c r="C21" s="1557"/>
      <c r="D21" s="1558"/>
      <c r="E21" s="1558"/>
      <c r="F21" s="1558"/>
      <c r="G21" s="1558"/>
      <c r="H21" s="1558"/>
      <c r="I21" s="1558"/>
      <c r="J21" s="609"/>
      <c r="K21" s="155"/>
      <c r="L21" s="156"/>
      <c r="M21" s="157"/>
    </row>
    <row r="22" spans="1:13" ht="23.25" customHeight="1">
      <c r="A22" s="43">
        <v>17</v>
      </c>
      <c r="B22" s="560"/>
      <c r="C22" s="1557"/>
      <c r="D22" s="1558"/>
      <c r="E22" s="1558"/>
      <c r="F22" s="1558"/>
      <c r="G22" s="1558"/>
      <c r="H22" s="1558"/>
      <c r="I22" s="1558"/>
      <c r="J22" s="609"/>
      <c r="K22" s="155"/>
      <c r="L22" s="156"/>
      <c r="M22" s="157"/>
    </row>
    <row r="23" spans="1:13" ht="23.25" customHeight="1">
      <c r="A23" s="43">
        <v>18</v>
      </c>
      <c r="B23" s="560"/>
      <c r="C23" s="1557"/>
      <c r="D23" s="1558"/>
      <c r="E23" s="1558"/>
      <c r="F23" s="1558"/>
      <c r="G23" s="1558"/>
      <c r="H23" s="1558"/>
      <c r="I23" s="1558"/>
      <c r="J23" s="609"/>
      <c r="K23" s="155"/>
      <c r="L23" s="156"/>
      <c r="M23" s="157"/>
    </row>
    <row r="24" spans="1:13" ht="23.25" customHeight="1">
      <c r="A24" s="43">
        <v>19</v>
      </c>
      <c r="B24" s="560"/>
      <c r="C24" s="1557"/>
      <c r="D24" s="1558"/>
      <c r="E24" s="1558"/>
      <c r="F24" s="1558"/>
      <c r="G24" s="1558"/>
      <c r="H24" s="1558"/>
      <c r="I24" s="1558"/>
      <c r="J24" s="609"/>
      <c r="K24" s="155"/>
      <c r="L24" s="156"/>
      <c r="M24" s="157"/>
    </row>
    <row r="25" spans="1:13" ht="23.25" customHeight="1">
      <c r="A25" s="43">
        <v>20</v>
      </c>
      <c r="B25" s="560"/>
      <c r="C25" s="1557"/>
      <c r="D25" s="1558"/>
      <c r="E25" s="1558"/>
      <c r="F25" s="1558"/>
      <c r="G25" s="1558"/>
      <c r="H25" s="1558"/>
      <c r="I25" s="1558"/>
      <c r="J25" s="609"/>
      <c r="K25" s="155"/>
      <c r="L25" s="156"/>
      <c r="M25" s="157"/>
    </row>
    <row r="26" spans="1:13" ht="23.25" hidden="1" customHeight="1">
      <c r="A26" s="43">
        <v>21</v>
      </c>
      <c r="B26" s="560"/>
      <c r="C26" s="1557"/>
      <c r="D26" s="1558"/>
      <c r="E26" s="1558"/>
      <c r="F26" s="1558"/>
      <c r="G26" s="1558"/>
      <c r="H26" s="1558"/>
      <c r="I26" s="1558"/>
      <c r="J26" s="609"/>
      <c r="K26" s="155"/>
      <c r="L26" s="156"/>
      <c r="M26" s="157"/>
    </row>
    <row r="27" spans="1:13" ht="23.25" hidden="1" customHeight="1">
      <c r="A27" s="43">
        <v>22</v>
      </c>
      <c r="B27" s="560"/>
      <c r="C27" s="1557"/>
      <c r="D27" s="1558"/>
      <c r="E27" s="1558"/>
      <c r="F27" s="1558"/>
      <c r="G27" s="1558"/>
      <c r="H27" s="1558"/>
      <c r="I27" s="1558"/>
      <c r="J27" s="609"/>
      <c r="K27" s="155"/>
      <c r="L27" s="156"/>
      <c r="M27" s="157"/>
    </row>
    <row r="28" spans="1:13" ht="23.25" hidden="1" customHeight="1">
      <c r="A28" s="43">
        <v>23</v>
      </c>
      <c r="B28" s="560"/>
      <c r="C28" s="1557"/>
      <c r="D28" s="1558"/>
      <c r="E28" s="1558"/>
      <c r="F28" s="1558"/>
      <c r="G28" s="1558"/>
      <c r="H28" s="1558"/>
      <c r="I28" s="1558"/>
      <c r="J28" s="609"/>
      <c r="K28" s="155"/>
      <c r="L28" s="156"/>
      <c r="M28" s="157"/>
    </row>
    <row r="29" spans="1:13" ht="23.25" hidden="1" customHeight="1">
      <c r="A29" s="43">
        <v>24</v>
      </c>
      <c r="B29" s="560"/>
      <c r="C29" s="1557"/>
      <c r="D29" s="1558"/>
      <c r="E29" s="1558"/>
      <c r="F29" s="1558"/>
      <c r="G29" s="1558"/>
      <c r="H29" s="1558"/>
      <c r="I29" s="1558"/>
      <c r="J29" s="609"/>
      <c r="K29" s="155"/>
      <c r="L29" s="156"/>
      <c r="M29" s="157"/>
    </row>
    <row r="30" spans="1:13" ht="23.25" hidden="1" customHeight="1">
      <c r="A30" s="43">
        <v>25</v>
      </c>
      <c r="B30" s="560"/>
      <c r="C30" s="1557"/>
      <c r="D30" s="1558"/>
      <c r="E30" s="1558"/>
      <c r="F30" s="1558"/>
      <c r="G30" s="1558"/>
      <c r="H30" s="1558"/>
      <c r="I30" s="1558"/>
      <c r="J30" s="609"/>
      <c r="K30" s="155"/>
      <c r="L30" s="156"/>
      <c r="M30" s="157"/>
    </row>
    <row r="31" spans="1:13" ht="23.25" hidden="1" customHeight="1">
      <c r="A31" s="43">
        <v>26</v>
      </c>
      <c r="B31" s="560"/>
      <c r="C31" s="1557"/>
      <c r="D31" s="1558"/>
      <c r="E31" s="1558"/>
      <c r="F31" s="1558"/>
      <c r="G31" s="1558"/>
      <c r="H31" s="1558"/>
      <c r="I31" s="1558"/>
      <c r="J31" s="609"/>
      <c r="K31" s="155"/>
      <c r="L31" s="156"/>
      <c r="M31" s="157"/>
    </row>
    <row r="32" spans="1:13" ht="23.25" hidden="1" customHeight="1">
      <c r="A32" s="43">
        <v>27</v>
      </c>
      <c r="B32" s="560"/>
      <c r="C32" s="1557"/>
      <c r="D32" s="1558"/>
      <c r="E32" s="1558"/>
      <c r="F32" s="1558"/>
      <c r="G32" s="1558"/>
      <c r="H32" s="1558"/>
      <c r="I32" s="1558"/>
      <c r="J32" s="609"/>
      <c r="K32" s="155"/>
      <c r="L32" s="156"/>
      <c r="M32" s="157"/>
    </row>
    <row r="33" spans="1:13" ht="23.25" hidden="1" customHeight="1">
      <c r="A33" s="43">
        <v>28</v>
      </c>
      <c r="B33" s="560"/>
      <c r="C33" s="1557"/>
      <c r="D33" s="1558"/>
      <c r="E33" s="1558"/>
      <c r="F33" s="1558"/>
      <c r="G33" s="1558"/>
      <c r="H33" s="1558"/>
      <c r="I33" s="1558"/>
      <c r="J33" s="609"/>
      <c r="K33" s="155"/>
      <c r="L33" s="156"/>
      <c r="M33" s="157"/>
    </row>
    <row r="34" spans="1:13" ht="23.25" hidden="1" customHeight="1">
      <c r="A34" s="43">
        <v>29</v>
      </c>
      <c r="B34" s="560"/>
      <c r="C34" s="1557"/>
      <c r="D34" s="1558"/>
      <c r="E34" s="1558"/>
      <c r="F34" s="1558"/>
      <c r="G34" s="1558"/>
      <c r="H34" s="1558"/>
      <c r="I34" s="1558"/>
      <c r="J34" s="609"/>
      <c r="K34" s="155"/>
      <c r="L34" s="156"/>
      <c r="M34" s="157"/>
    </row>
    <row r="35" spans="1:13" ht="23.25" hidden="1" customHeight="1">
      <c r="A35" s="43">
        <v>30</v>
      </c>
      <c r="B35" s="560"/>
      <c r="C35" s="1557"/>
      <c r="D35" s="1558"/>
      <c r="E35" s="1558"/>
      <c r="F35" s="1558"/>
      <c r="G35" s="1558"/>
      <c r="H35" s="1558"/>
      <c r="I35" s="1558"/>
      <c r="J35" s="609"/>
      <c r="K35" s="155"/>
      <c r="L35" s="156"/>
      <c r="M35" s="157"/>
    </row>
    <row r="36" spans="1:13" ht="23.25" hidden="1" customHeight="1">
      <c r="A36" s="43">
        <v>31</v>
      </c>
      <c r="B36" s="85"/>
      <c r="C36" s="1559"/>
      <c r="D36" s="1560"/>
      <c r="E36" s="1560"/>
      <c r="F36" s="1859"/>
      <c r="G36" s="1859"/>
      <c r="H36" s="1859"/>
      <c r="I36" s="1859"/>
      <c r="J36" s="7"/>
      <c r="K36" s="7"/>
      <c r="L36" s="86"/>
      <c r="M36" s="87"/>
    </row>
    <row r="37" spans="1:13" ht="23.25" hidden="1" customHeight="1">
      <c r="A37" s="43">
        <v>32</v>
      </c>
      <c r="B37" s="85"/>
      <c r="C37" s="1559"/>
      <c r="D37" s="1560"/>
      <c r="E37" s="1560"/>
      <c r="F37" s="1859"/>
      <c r="G37" s="1859"/>
      <c r="H37" s="1859"/>
      <c r="I37" s="1859"/>
      <c r="J37" s="7"/>
      <c r="K37" s="7"/>
      <c r="L37" s="86"/>
      <c r="M37" s="87"/>
    </row>
    <row r="38" spans="1:13" ht="23.25" hidden="1" customHeight="1">
      <c r="A38" s="43">
        <v>33</v>
      </c>
      <c r="B38" s="85"/>
      <c r="C38" s="1559"/>
      <c r="D38" s="1560"/>
      <c r="E38" s="1560"/>
      <c r="F38" s="1859"/>
      <c r="G38" s="1859"/>
      <c r="H38" s="1859"/>
      <c r="I38" s="1859"/>
      <c r="J38" s="7"/>
      <c r="K38" s="7"/>
      <c r="L38" s="86"/>
      <c r="M38" s="87"/>
    </row>
    <row r="39" spans="1:13" ht="23.25" hidden="1" customHeight="1">
      <c r="A39" s="43">
        <v>34</v>
      </c>
      <c r="B39" s="85"/>
      <c r="C39" s="1559"/>
      <c r="D39" s="1560"/>
      <c r="E39" s="1560"/>
      <c r="F39" s="1859"/>
      <c r="G39" s="1859"/>
      <c r="H39" s="1859"/>
      <c r="I39" s="1859"/>
      <c r="J39" s="7"/>
      <c r="K39" s="7"/>
      <c r="L39" s="86"/>
      <c r="M39" s="87"/>
    </row>
    <row r="40" spans="1:13" ht="23.25" hidden="1" customHeight="1">
      <c r="A40" s="43">
        <v>35</v>
      </c>
      <c r="B40" s="85"/>
      <c r="C40" s="1559"/>
      <c r="D40" s="1560"/>
      <c r="E40" s="1560"/>
      <c r="F40" s="1859"/>
      <c r="G40" s="1859"/>
      <c r="H40" s="1859"/>
      <c r="I40" s="1859"/>
      <c r="J40" s="7"/>
      <c r="K40" s="7"/>
      <c r="L40" s="86"/>
      <c r="M40" s="87"/>
    </row>
    <row r="41" spans="1:13" ht="23.25" hidden="1" customHeight="1">
      <c r="A41" s="43">
        <v>36</v>
      </c>
      <c r="B41" s="85"/>
      <c r="C41" s="1559"/>
      <c r="D41" s="1560"/>
      <c r="E41" s="1560"/>
      <c r="F41" s="1859"/>
      <c r="G41" s="1859"/>
      <c r="H41" s="1859"/>
      <c r="I41" s="1859"/>
      <c r="J41" s="7"/>
      <c r="K41" s="7"/>
      <c r="L41" s="86"/>
      <c r="M41" s="87"/>
    </row>
    <row r="42" spans="1:13" ht="23.25" hidden="1" customHeight="1">
      <c r="A42" s="43">
        <v>37</v>
      </c>
      <c r="B42" s="85"/>
      <c r="C42" s="1559"/>
      <c r="D42" s="1560"/>
      <c r="E42" s="1560"/>
      <c r="F42" s="1859"/>
      <c r="G42" s="1859"/>
      <c r="H42" s="1859"/>
      <c r="I42" s="1859"/>
      <c r="J42" s="7"/>
      <c r="K42" s="7"/>
      <c r="L42" s="86"/>
      <c r="M42" s="87"/>
    </row>
    <row r="43" spans="1:13" ht="23.25" hidden="1" customHeight="1">
      <c r="A43" s="43">
        <v>38</v>
      </c>
      <c r="B43" s="85"/>
      <c r="C43" s="1559"/>
      <c r="D43" s="1560"/>
      <c r="E43" s="1560"/>
      <c r="F43" s="1859"/>
      <c r="G43" s="1859"/>
      <c r="H43" s="1859"/>
      <c r="I43" s="1859"/>
      <c r="J43" s="7"/>
      <c r="K43" s="7"/>
      <c r="L43" s="86"/>
      <c r="M43" s="87"/>
    </row>
    <row r="44" spans="1:13" ht="23.25" hidden="1" customHeight="1">
      <c r="A44" s="43">
        <v>39</v>
      </c>
      <c r="B44" s="85"/>
      <c r="C44" s="1559"/>
      <c r="D44" s="1560"/>
      <c r="E44" s="1560"/>
      <c r="F44" s="1859"/>
      <c r="G44" s="1859"/>
      <c r="H44" s="1859"/>
      <c r="I44" s="1859"/>
      <c r="J44" s="7"/>
      <c r="K44" s="7"/>
      <c r="L44" s="86"/>
      <c r="M44" s="87"/>
    </row>
    <row r="45" spans="1:13" ht="23.25" hidden="1" customHeight="1">
      <c r="A45" s="43">
        <v>40</v>
      </c>
      <c r="B45" s="85"/>
      <c r="C45" s="1559"/>
      <c r="D45" s="1560"/>
      <c r="E45" s="1560"/>
      <c r="F45" s="1859"/>
      <c r="G45" s="1859"/>
      <c r="H45" s="1859"/>
      <c r="I45" s="1859"/>
      <c r="J45" s="7"/>
      <c r="K45" s="7"/>
      <c r="L45" s="86"/>
      <c r="M45" s="87"/>
    </row>
    <row r="46" spans="1:13" ht="23.25" hidden="1" customHeight="1">
      <c r="A46" s="43">
        <v>41</v>
      </c>
      <c r="B46" s="85"/>
      <c r="C46" s="1559"/>
      <c r="D46" s="1560"/>
      <c r="E46" s="1560"/>
      <c r="F46" s="1859"/>
      <c r="G46" s="1859"/>
      <c r="H46" s="1859"/>
      <c r="I46" s="1859"/>
      <c r="J46" s="7"/>
      <c r="K46" s="7"/>
      <c r="L46" s="86"/>
      <c r="M46" s="87"/>
    </row>
    <row r="47" spans="1:13" ht="23.25" hidden="1" customHeight="1">
      <c r="A47" s="43">
        <v>42</v>
      </c>
      <c r="B47" s="85"/>
      <c r="C47" s="1559"/>
      <c r="D47" s="1560"/>
      <c r="E47" s="1560"/>
      <c r="F47" s="1859"/>
      <c r="G47" s="1859"/>
      <c r="H47" s="1859"/>
      <c r="I47" s="1859"/>
      <c r="J47" s="7"/>
      <c r="K47" s="7"/>
      <c r="L47" s="86"/>
      <c r="M47" s="87"/>
    </row>
    <row r="48" spans="1:13" ht="23.25" hidden="1" customHeight="1">
      <c r="A48" s="43">
        <v>43</v>
      </c>
      <c r="B48" s="85"/>
      <c r="C48" s="1559"/>
      <c r="D48" s="1560"/>
      <c r="E48" s="1560"/>
      <c r="F48" s="1859"/>
      <c r="G48" s="1859"/>
      <c r="H48" s="1859"/>
      <c r="I48" s="1859"/>
      <c r="J48" s="7"/>
      <c r="K48" s="7"/>
      <c r="L48" s="86"/>
      <c r="M48" s="87"/>
    </row>
    <row r="49" spans="1:13" ht="23.25" hidden="1" customHeight="1">
      <c r="A49" s="43">
        <v>44</v>
      </c>
      <c r="B49" s="85"/>
      <c r="C49" s="1559"/>
      <c r="D49" s="1560"/>
      <c r="E49" s="1560"/>
      <c r="F49" s="1859"/>
      <c r="G49" s="1859"/>
      <c r="H49" s="1859"/>
      <c r="I49" s="1859"/>
      <c r="J49" s="7"/>
      <c r="K49" s="7"/>
      <c r="L49" s="86"/>
      <c r="M49" s="87"/>
    </row>
    <row r="50" spans="1:13" ht="23.25" hidden="1" customHeight="1">
      <c r="A50" s="43">
        <v>45</v>
      </c>
      <c r="B50" s="85"/>
      <c r="C50" s="1559"/>
      <c r="D50" s="1560"/>
      <c r="E50" s="1560"/>
      <c r="F50" s="1859"/>
      <c r="G50" s="1859"/>
      <c r="H50" s="1859"/>
      <c r="I50" s="1859"/>
      <c r="J50" s="7"/>
      <c r="K50" s="7"/>
      <c r="L50" s="86"/>
      <c r="M50" s="87"/>
    </row>
    <row r="51" spans="1:13" ht="23.25" hidden="1" customHeight="1">
      <c r="A51" s="43">
        <v>46</v>
      </c>
      <c r="B51" s="85"/>
      <c r="C51" s="1559"/>
      <c r="D51" s="1560"/>
      <c r="E51" s="1560"/>
      <c r="F51" s="1859"/>
      <c r="G51" s="1859"/>
      <c r="H51" s="1859"/>
      <c r="I51" s="1859"/>
      <c r="J51" s="7"/>
      <c r="K51" s="7"/>
      <c r="L51" s="86"/>
      <c r="M51" s="87"/>
    </row>
    <row r="52" spans="1:13" ht="23.25" hidden="1" customHeight="1">
      <c r="A52" s="43">
        <v>47</v>
      </c>
      <c r="B52" s="85"/>
      <c r="C52" s="1559"/>
      <c r="D52" s="1560"/>
      <c r="E52" s="1560"/>
      <c r="F52" s="1859"/>
      <c r="G52" s="1859"/>
      <c r="H52" s="1859"/>
      <c r="I52" s="1859"/>
      <c r="J52" s="7"/>
      <c r="K52" s="7"/>
      <c r="L52" s="86"/>
      <c r="M52" s="87"/>
    </row>
    <row r="53" spans="1:13" ht="23.25" hidden="1" customHeight="1">
      <c r="A53" s="43">
        <v>48</v>
      </c>
      <c r="B53" s="85"/>
      <c r="C53" s="1559"/>
      <c r="D53" s="1560"/>
      <c r="E53" s="1560"/>
      <c r="F53" s="1859"/>
      <c r="G53" s="1859"/>
      <c r="H53" s="1859"/>
      <c r="I53" s="1859"/>
      <c r="J53" s="7"/>
      <c r="K53" s="7"/>
      <c r="L53" s="86"/>
      <c r="M53" s="87"/>
    </row>
    <row r="54" spans="1:13" ht="23.25" hidden="1" customHeight="1">
      <c r="A54" s="43">
        <v>49</v>
      </c>
      <c r="B54" s="85"/>
      <c r="C54" s="1559"/>
      <c r="D54" s="1560"/>
      <c r="E54" s="1560"/>
      <c r="F54" s="1859"/>
      <c r="G54" s="1859"/>
      <c r="H54" s="1859"/>
      <c r="I54" s="1859"/>
      <c r="J54" s="7"/>
      <c r="K54" s="7"/>
      <c r="L54" s="86"/>
      <c r="M54" s="87"/>
    </row>
    <row r="55" spans="1:13" ht="23.25" hidden="1" customHeight="1">
      <c r="A55" s="43">
        <v>50</v>
      </c>
      <c r="B55" s="85"/>
      <c r="C55" s="1559"/>
      <c r="D55" s="1560"/>
      <c r="E55" s="1560"/>
      <c r="F55" s="1859"/>
      <c r="G55" s="1859"/>
      <c r="H55" s="1859"/>
      <c r="I55" s="1859"/>
      <c r="J55" s="7"/>
      <c r="K55" s="7"/>
      <c r="L55" s="86"/>
      <c r="M55" s="87"/>
    </row>
    <row r="57" spans="1:13" ht="17.25" customHeight="1">
      <c r="A57" s="1863">
        <f>COUNTA(C6:C55)</f>
        <v>0</v>
      </c>
      <c r="B57" s="1863"/>
      <c r="C57" s="1863"/>
      <c r="D57" s="612" t="s">
        <v>303</v>
      </c>
      <c r="E57" s="610">
        <f>COUNTIF(B6:B55,"Mr.")</f>
        <v>0</v>
      </c>
      <c r="F57" s="612" t="s">
        <v>304</v>
      </c>
      <c r="G57" s="611">
        <f>COUNTIF(B6:B55,"Ms.")</f>
        <v>0</v>
      </c>
    </row>
    <row r="59" spans="1:13" ht="17.25" customHeight="1">
      <c r="A59" s="3" t="s">
        <v>306</v>
      </c>
      <c r="B59" s="3" t="s">
        <v>1136</v>
      </c>
    </row>
    <row r="60" spans="1:13" ht="17.25" customHeight="1">
      <c r="A60" s="43">
        <v>1</v>
      </c>
      <c r="B60" s="1860" t="s">
        <v>307</v>
      </c>
      <c r="C60" s="1860"/>
      <c r="D60" s="1860"/>
      <c r="E60" s="1861" t="s">
        <v>312</v>
      </c>
      <c r="F60" s="1364"/>
      <c r="G60" s="1364"/>
      <c r="H60" s="1364"/>
      <c r="I60" s="1364"/>
      <c r="J60" s="1862"/>
    </row>
    <row r="61" spans="1:13" ht="17.25" customHeight="1">
      <c r="A61" s="43">
        <v>2</v>
      </c>
      <c r="B61" s="1860" t="s">
        <v>308</v>
      </c>
      <c r="C61" s="1860"/>
      <c r="D61" s="1860"/>
      <c r="E61" s="1861" t="s">
        <v>313</v>
      </c>
      <c r="F61" s="1364"/>
      <c r="G61" s="1364"/>
      <c r="H61" s="1364"/>
      <c r="I61" s="1364"/>
      <c r="J61" s="1862"/>
    </row>
    <row r="62" spans="1:13" ht="17.25" customHeight="1">
      <c r="A62" s="43">
        <v>3</v>
      </c>
      <c r="B62" s="1860" t="s">
        <v>309</v>
      </c>
      <c r="C62" s="1860"/>
      <c r="D62" s="1860"/>
      <c r="E62" s="1861" t="s">
        <v>314</v>
      </c>
      <c r="F62" s="1364"/>
      <c r="G62" s="1364"/>
      <c r="H62" s="1364"/>
      <c r="I62" s="1364"/>
      <c r="J62" s="1862"/>
    </row>
    <row r="63" spans="1:13" ht="17.25" customHeight="1">
      <c r="A63" s="43">
        <v>4</v>
      </c>
      <c r="B63" s="1860" t="s">
        <v>310</v>
      </c>
      <c r="C63" s="1860"/>
      <c r="D63" s="1860"/>
      <c r="E63" s="1861" t="s">
        <v>315</v>
      </c>
      <c r="F63" s="1364"/>
      <c r="G63" s="1364"/>
      <c r="H63" s="1364"/>
      <c r="I63" s="1364"/>
      <c r="J63" s="1862"/>
    </row>
    <row r="64" spans="1:13" ht="17.25" customHeight="1">
      <c r="A64" s="43">
        <v>5</v>
      </c>
      <c r="B64" s="1860" t="s">
        <v>311</v>
      </c>
      <c r="C64" s="1860"/>
      <c r="D64" s="1860"/>
      <c r="E64" s="1861" t="s">
        <v>316</v>
      </c>
      <c r="F64" s="1364"/>
      <c r="G64" s="1364"/>
      <c r="H64" s="1364"/>
      <c r="I64" s="1364"/>
      <c r="J64" s="1862"/>
    </row>
    <row r="66" spans="1:2" ht="17.25" customHeight="1">
      <c r="A66" s="3" t="s">
        <v>323</v>
      </c>
      <c r="B66" s="3" t="s">
        <v>1081</v>
      </c>
    </row>
  </sheetData>
  <mergeCells count="117">
    <mergeCell ref="B63:D63"/>
    <mergeCell ref="B64:D64"/>
    <mergeCell ref="E60:J60"/>
    <mergeCell ref="E61:J61"/>
    <mergeCell ref="E62:J62"/>
    <mergeCell ref="E63:J63"/>
    <mergeCell ref="E64:J64"/>
    <mergeCell ref="A57:C57"/>
    <mergeCell ref="B60:D60"/>
    <mergeCell ref="B61:D61"/>
    <mergeCell ref="B62:D62"/>
    <mergeCell ref="A2:M2"/>
    <mergeCell ref="F53:I53"/>
    <mergeCell ref="F54:I54"/>
    <mergeCell ref="F55:I55"/>
    <mergeCell ref="A4:A5"/>
    <mergeCell ref="F47:I47"/>
    <mergeCell ref="F48:I48"/>
    <mergeCell ref="F49:I49"/>
    <mergeCell ref="F50:I50"/>
    <mergeCell ref="F51:I51"/>
    <mergeCell ref="F52:I52"/>
    <mergeCell ref="F41:I41"/>
    <mergeCell ref="F42:I42"/>
    <mergeCell ref="F43:I43"/>
    <mergeCell ref="F44:I44"/>
    <mergeCell ref="F45:I45"/>
    <mergeCell ref="F46:I46"/>
    <mergeCell ref="F35:I35"/>
    <mergeCell ref="F36:I36"/>
    <mergeCell ref="F37:I37"/>
    <mergeCell ref="F38:I38"/>
    <mergeCell ref="F39:I39"/>
    <mergeCell ref="F40:I40"/>
    <mergeCell ref="F29:I29"/>
    <mergeCell ref="F11:I11"/>
    <mergeCell ref="F12:I12"/>
    <mergeCell ref="F13:I13"/>
    <mergeCell ref="F14:I14"/>
    <mergeCell ref="F15:I15"/>
    <mergeCell ref="F16:I16"/>
    <mergeCell ref="F30:I30"/>
    <mergeCell ref="F31:I31"/>
    <mergeCell ref="F32:I32"/>
    <mergeCell ref="F23:I23"/>
    <mergeCell ref="F24:I24"/>
    <mergeCell ref="F25:I25"/>
    <mergeCell ref="F26:I26"/>
    <mergeCell ref="F27:I27"/>
    <mergeCell ref="F28:I28"/>
    <mergeCell ref="F17:I17"/>
    <mergeCell ref="F18:I18"/>
    <mergeCell ref="F19:I19"/>
    <mergeCell ref="F20:I20"/>
    <mergeCell ref="F21:I21"/>
    <mergeCell ref="F22:I22"/>
    <mergeCell ref="F33:I33"/>
    <mergeCell ref="F34:I34"/>
    <mergeCell ref="C32:E32"/>
    <mergeCell ref="C33:E33"/>
    <mergeCell ref="C34:E34"/>
    <mergeCell ref="C26:E26"/>
    <mergeCell ref="C27:E27"/>
    <mergeCell ref="C28:E28"/>
    <mergeCell ref="C29:E29"/>
    <mergeCell ref="C30:E30"/>
    <mergeCell ref="C31:E31"/>
    <mergeCell ref="C53:E53"/>
    <mergeCell ref="C54:E54"/>
    <mergeCell ref="C55:E55"/>
    <mergeCell ref="C44:E44"/>
    <mergeCell ref="C45:E45"/>
    <mergeCell ref="C46:E46"/>
    <mergeCell ref="C47:E47"/>
    <mergeCell ref="C48:E48"/>
    <mergeCell ref="C49:E49"/>
    <mergeCell ref="C50:E50"/>
    <mergeCell ref="C51:E51"/>
    <mergeCell ref="C52:E52"/>
    <mergeCell ref="C38:E38"/>
    <mergeCell ref="C39:E39"/>
    <mergeCell ref="C40:E40"/>
    <mergeCell ref="C41:E41"/>
    <mergeCell ref="C42:E42"/>
    <mergeCell ref="C43:E43"/>
    <mergeCell ref="C35:E35"/>
    <mergeCell ref="C36:E36"/>
    <mergeCell ref="C37:E37"/>
    <mergeCell ref="K4:K5"/>
    <mergeCell ref="L4:L5"/>
    <mergeCell ref="C7:E7"/>
    <mergeCell ref="C8:E8"/>
    <mergeCell ref="C9:E9"/>
    <mergeCell ref="C10:E10"/>
    <mergeCell ref="F7:I7"/>
    <mergeCell ref="F8:I8"/>
    <mergeCell ref="F9:I9"/>
    <mergeCell ref="F10:I10"/>
    <mergeCell ref="F4:I5"/>
    <mergeCell ref="C6:E6"/>
    <mergeCell ref="F6:I6"/>
    <mergeCell ref="B4:E5"/>
    <mergeCell ref="C20:E20"/>
    <mergeCell ref="C21:E21"/>
    <mergeCell ref="C22:E22"/>
    <mergeCell ref="C23:E23"/>
    <mergeCell ref="C24:E24"/>
    <mergeCell ref="C25:E25"/>
    <mergeCell ref="C11:E11"/>
    <mergeCell ref="C12:E12"/>
    <mergeCell ref="C13:E13"/>
    <mergeCell ref="C14:E14"/>
    <mergeCell ref="C15:E15"/>
    <mergeCell ref="C16:E16"/>
    <mergeCell ref="C17:E17"/>
    <mergeCell ref="C18:E18"/>
    <mergeCell ref="C19:E19"/>
  </mergeCells>
  <phoneticPr fontId="1"/>
  <dataValidations disablePrompts="1" count="2">
    <dataValidation type="list" allowBlank="1" showInputMessage="1" showErrorMessage="1" errorTitle="入力エラー" error="プルダウンより選択してください。" sqref="B6:B55" xr:uid="{00000000-0002-0000-0F00-000000000000}">
      <formula1>"Mr.,Ms."</formula1>
    </dataValidation>
    <dataValidation type="list" allowBlank="1" showInputMessage="1" showErrorMessage="1" errorTitle="入力エラー" error="プルダウンより選択してください。" sqref="J6:J55" xr:uid="{00000000-0002-0000-0F00-000001000000}">
      <formula1>"1,2,3,4,5"</formula1>
    </dataValidation>
  </dataValidations>
  <printOptions horizontalCentered="1"/>
  <pageMargins left="0.51181102362204722" right="0.51181102362204722" top="0.74803149606299213" bottom="0.55118110236220474" header="0.31496062992125984" footer="0.31496062992125984"/>
  <pageSetup paperSize="9" scale="81" orientation="portrait" blackAndWhite="1" r:id="rId1"/>
  <drawing r:id="rId2"/>
  <legacyDrawing r:id="rId3"/>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8231E-E42F-46EE-BE63-6A93B6E8EF96}">
  <sheetPr codeName="Sheet39">
    <tabColor theme="9" tint="0.59999389629810485"/>
  </sheetPr>
  <dimension ref="A1:R63"/>
  <sheetViews>
    <sheetView showGridLines="0" showZeros="0" view="pageBreakPreview" zoomScaleNormal="100" zoomScaleSheetLayoutView="100" workbookViewId="0"/>
  </sheetViews>
  <sheetFormatPr defaultColWidth="9" defaultRowHeight="17.25" customHeight="1"/>
  <cols>
    <col min="1" max="15" width="7.90625" style="3" customWidth="1"/>
    <col min="16" max="17" width="9" style="3"/>
    <col min="18" max="18" width="9" style="536"/>
    <col min="19" max="16384" width="9" style="3"/>
  </cols>
  <sheetData>
    <row r="1" spans="1:18" ht="5.15" customHeight="1">
      <c r="R1" s="549" t="s">
        <v>657</v>
      </c>
    </row>
    <row r="2" spans="1:18" ht="5.15" customHeight="1">
      <c r="A2" s="1161"/>
      <c r="B2" s="1161"/>
      <c r="C2" s="1161"/>
      <c r="D2" s="1161"/>
      <c r="E2" s="1161"/>
      <c r="F2" s="1161"/>
      <c r="G2" s="1161"/>
      <c r="H2" s="1161"/>
      <c r="I2" s="1161"/>
      <c r="J2" s="1161"/>
      <c r="K2" s="1161"/>
      <c r="L2" s="1161"/>
      <c r="M2" s="1161"/>
      <c r="N2" s="1161"/>
      <c r="O2" s="1161"/>
      <c r="R2" s="549" t="s">
        <v>94</v>
      </c>
    </row>
    <row r="3" spans="1:18" ht="5.15" customHeight="1">
      <c r="A3" s="722"/>
      <c r="B3" s="722"/>
      <c r="C3" s="722"/>
      <c r="D3" s="722"/>
      <c r="E3" s="722"/>
      <c r="F3" s="722"/>
      <c r="G3" s="722"/>
      <c r="H3" s="722"/>
      <c r="I3" s="722"/>
      <c r="J3" s="722"/>
      <c r="K3" s="722"/>
      <c r="L3" s="722"/>
      <c r="M3" s="722"/>
      <c r="N3" s="722"/>
      <c r="O3" s="722"/>
      <c r="R3" s="549"/>
    </row>
    <row r="4" spans="1:18" ht="5.15" customHeight="1">
      <c r="R4" s="549" t="s">
        <v>95</v>
      </c>
    </row>
    <row r="5" spans="1:18" ht="17.25" customHeight="1">
      <c r="A5" s="1022" t="s">
        <v>1482</v>
      </c>
      <c r="B5" s="1022"/>
      <c r="C5" s="1022"/>
      <c r="D5" s="1022"/>
      <c r="E5" s="1022"/>
      <c r="F5" s="1022"/>
      <c r="G5" s="1022"/>
      <c r="H5" s="1022"/>
      <c r="I5" s="1022"/>
      <c r="J5" s="1022"/>
      <c r="K5" s="1022"/>
      <c r="L5" s="1022"/>
      <c r="M5" s="1022"/>
      <c r="N5" s="1022"/>
      <c r="O5" s="1022"/>
      <c r="R5" s="549" t="s">
        <v>96</v>
      </c>
    </row>
    <row r="6" spans="1:18" ht="17.25" customHeight="1">
      <c r="R6" s="549" t="s">
        <v>97</v>
      </c>
    </row>
    <row r="7" spans="1:18" ht="17.25" customHeight="1">
      <c r="A7" s="1001" t="s">
        <v>90</v>
      </c>
      <c r="B7" s="1032" t="s">
        <v>91</v>
      </c>
      <c r="C7" s="1032"/>
      <c r="D7" s="1032"/>
      <c r="E7" s="1032"/>
      <c r="F7" s="1148" t="s">
        <v>27</v>
      </c>
      <c r="G7" s="1146" t="s">
        <v>656</v>
      </c>
      <c r="H7" s="615" t="s">
        <v>1138</v>
      </c>
      <c r="I7" s="1032" t="s">
        <v>92</v>
      </c>
      <c r="J7" s="1032"/>
      <c r="K7" s="1032"/>
      <c r="L7" s="1032"/>
      <c r="M7" s="1148" t="s">
        <v>27</v>
      </c>
      <c r="N7" s="1146" t="s">
        <v>656</v>
      </c>
      <c r="O7" s="615" t="s">
        <v>1138</v>
      </c>
      <c r="R7" s="549" t="s">
        <v>658</v>
      </c>
    </row>
    <row r="8" spans="1:18" ht="17.25" customHeight="1">
      <c r="A8" s="1876"/>
      <c r="B8" s="1879" t="str">
        <f>'②海外研修日程案 '!B8</f>
        <v>（ 9:00 ～12:00 )</v>
      </c>
      <c r="C8" s="1373"/>
      <c r="D8" s="1373"/>
      <c r="E8" s="1373"/>
      <c r="F8" s="1877"/>
      <c r="G8" s="1878"/>
      <c r="H8" s="613" t="s">
        <v>1137</v>
      </c>
      <c r="I8" s="1879" t="str">
        <f>'②海外研修日程案 '!I8</f>
        <v>（ 13:30 ～ 16:30 )</v>
      </c>
      <c r="J8" s="1373"/>
      <c r="K8" s="1373"/>
      <c r="L8" s="1373"/>
      <c r="M8" s="1877"/>
      <c r="N8" s="1878"/>
      <c r="O8" s="613" t="s">
        <v>1137</v>
      </c>
    </row>
    <row r="9" spans="1:18" ht="36.75" customHeight="1">
      <c r="A9" s="619">
        <f>'②海外研修日程案 '!A9</f>
        <v>0</v>
      </c>
      <c r="B9" s="620">
        <f>'②海外研修日程案 '!B9</f>
        <v>0</v>
      </c>
      <c r="C9" s="1868">
        <f>'②海外研修日程案 '!C9</f>
        <v>0</v>
      </c>
      <c r="D9" s="1869"/>
      <c r="E9" s="1869"/>
      <c r="F9" s="621">
        <f>'②海外研修日程案 '!F9</f>
        <v>0</v>
      </c>
      <c r="G9" s="703">
        <f>'②海外研修日程案 '!G9</f>
        <v>0</v>
      </c>
      <c r="H9" s="622">
        <f>'②海外研修日程案 '!H9</f>
        <v>0</v>
      </c>
      <c r="I9" s="704">
        <f>'②海外研修日程案 '!I9</f>
        <v>0</v>
      </c>
      <c r="J9" s="1870">
        <f>'②海外研修日程案 '!J9</f>
        <v>0</v>
      </c>
      <c r="K9" s="1871"/>
      <c r="L9" s="1871"/>
      <c r="M9" s="705">
        <f>'②海外研修日程案 '!M9</f>
        <v>0</v>
      </c>
      <c r="N9" s="706">
        <f>'②海外研修日程案 '!N9</f>
        <v>0</v>
      </c>
      <c r="O9" s="622">
        <f>'②海外研修日程案 '!O9</f>
        <v>0</v>
      </c>
    </row>
    <row r="10" spans="1:18" ht="36.75" customHeight="1">
      <c r="A10" s="255">
        <f>A9</f>
        <v>0</v>
      </c>
      <c r="B10" s="623">
        <f>'②海外研修日程案 '!B10</f>
        <v>0</v>
      </c>
      <c r="C10" s="1864">
        <f>'②海外研修日程案 '!C10</f>
        <v>0</v>
      </c>
      <c r="D10" s="1865"/>
      <c r="E10" s="1865"/>
      <c r="F10" s="624">
        <f>'②海外研修日程案 '!F10</f>
        <v>0</v>
      </c>
      <c r="G10" s="707">
        <f>'②海外研修日程案 '!G10</f>
        <v>0</v>
      </c>
      <c r="H10" s="1903">
        <f>'②海外研修日程案 '!H10</f>
        <v>0</v>
      </c>
      <c r="I10" s="708">
        <f>'②海外研修日程案 '!I10</f>
        <v>0</v>
      </c>
      <c r="J10" s="1872">
        <f>'②海外研修日程案 '!J10</f>
        <v>0</v>
      </c>
      <c r="K10" s="1873"/>
      <c r="L10" s="1873"/>
      <c r="M10" s="709">
        <f>'②海外研修日程案 '!M10</f>
        <v>0</v>
      </c>
      <c r="N10" s="710">
        <f>'②海外研修日程案 '!N10</f>
        <v>0</v>
      </c>
      <c r="O10" s="1903">
        <f>'②海外研修日程案 '!O10</f>
        <v>0</v>
      </c>
    </row>
    <row r="11" spans="1:18" ht="33" customHeight="1">
      <c r="A11" s="256"/>
      <c r="B11" s="625">
        <f>'②海外研修日程案 '!B11</f>
        <v>0</v>
      </c>
      <c r="C11" s="1874">
        <f>'②海外研修日程案 '!C11</f>
        <v>0</v>
      </c>
      <c r="D11" s="1875"/>
      <c r="E11" s="1875"/>
      <c r="F11" s="626">
        <f>'②海外研修日程案 '!F11</f>
        <v>0</v>
      </c>
      <c r="G11" s="627">
        <f>'②海外研修日程案 '!G11</f>
        <v>0</v>
      </c>
      <c r="H11" s="1904"/>
      <c r="I11" s="625">
        <f>'②海外研修日程案 '!I11</f>
        <v>0</v>
      </c>
      <c r="J11" s="1874">
        <f>'②海外研修日程案 '!J11</f>
        <v>0</v>
      </c>
      <c r="K11" s="1875"/>
      <c r="L11" s="1875"/>
      <c r="M11" s="626">
        <f>'②海外研修日程案 '!M11</f>
        <v>0</v>
      </c>
      <c r="N11" s="628">
        <f>'②海外研修日程案 '!N11</f>
        <v>0</v>
      </c>
      <c r="O11" s="1904"/>
    </row>
    <row r="12" spans="1:18" ht="36.75" customHeight="1">
      <c r="A12" s="619">
        <f>A9+1</f>
        <v>1</v>
      </c>
      <c r="B12" s="620">
        <f>'②海外研修日程案 '!B12</f>
        <v>0</v>
      </c>
      <c r="C12" s="1868">
        <f>'②海外研修日程案 '!C12</f>
        <v>0</v>
      </c>
      <c r="D12" s="1869"/>
      <c r="E12" s="1869"/>
      <c r="F12" s="621">
        <f>'②海外研修日程案 '!F12</f>
        <v>0</v>
      </c>
      <c r="G12" s="703">
        <f>'②海外研修日程案 '!G12</f>
        <v>0</v>
      </c>
      <c r="H12" s="629">
        <f>'②海外研修日程案 '!H12</f>
        <v>0</v>
      </c>
      <c r="I12" s="704">
        <f>'②海外研修日程案 '!I12</f>
        <v>0</v>
      </c>
      <c r="J12" s="1870">
        <f>'②海外研修日程案 '!J12</f>
        <v>0</v>
      </c>
      <c r="K12" s="1871"/>
      <c r="L12" s="1871"/>
      <c r="M12" s="705">
        <f>'②海外研修日程案 '!M12</f>
        <v>0</v>
      </c>
      <c r="N12" s="706">
        <f>'②海外研修日程案 '!N12</f>
        <v>0</v>
      </c>
      <c r="O12" s="629">
        <f>'②海外研修日程案 '!O12</f>
        <v>0</v>
      </c>
    </row>
    <row r="13" spans="1:18" ht="36.75" customHeight="1">
      <c r="A13" s="255">
        <f>A12</f>
        <v>1</v>
      </c>
      <c r="B13" s="623">
        <f>'②海外研修日程案 '!B13</f>
        <v>0</v>
      </c>
      <c r="C13" s="1864">
        <f>'②海外研修日程案 '!C13</f>
        <v>0</v>
      </c>
      <c r="D13" s="1865"/>
      <c r="E13" s="1865"/>
      <c r="F13" s="624">
        <f>'②海外研修日程案 '!F13</f>
        <v>0</v>
      </c>
      <c r="G13" s="707">
        <f>'②海外研修日程案 '!G13</f>
        <v>0</v>
      </c>
      <c r="H13" s="1903">
        <f>'②海外研修日程案 '!H13</f>
        <v>0</v>
      </c>
      <c r="I13" s="708">
        <f>'②海外研修日程案 '!I13</f>
        <v>0</v>
      </c>
      <c r="J13" s="1872">
        <f>'②海外研修日程案 '!J13</f>
        <v>0</v>
      </c>
      <c r="K13" s="1873"/>
      <c r="L13" s="1873"/>
      <c r="M13" s="709">
        <f>'②海外研修日程案 '!M13</f>
        <v>0</v>
      </c>
      <c r="N13" s="710">
        <f>'②海外研修日程案 '!N13</f>
        <v>0</v>
      </c>
      <c r="O13" s="1903">
        <f>'②海外研修日程案 '!O13</f>
        <v>0</v>
      </c>
    </row>
    <row r="14" spans="1:18" ht="33" customHeight="1">
      <c r="A14" s="256"/>
      <c r="B14" s="625">
        <f>'②海外研修日程案 '!B14</f>
        <v>0</v>
      </c>
      <c r="C14" s="1874">
        <f>'②海外研修日程案 '!C14</f>
        <v>0</v>
      </c>
      <c r="D14" s="1875"/>
      <c r="E14" s="1875"/>
      <c r="F14" s="626">
        <f>'②海外研修日程案 '!F14</f>
        <v>0</v>
      </c>
      <c r="G14" s="627">
        <f>'②海外研修日程案 '!G14</f>
        <v>0</v>
      </c>
      <c r="H14" s="1904"/>
      <c r="I14" s="625">
        <f>'②海外研修日程案 '!I14</f>
        <v>0</v>
      </c>
      <c r="J14" s="1874">
        <f>'②海外研修日程案 '!J14</f>
        <v>0</v>
      </c>
      <c r="K14" s="1875"/>
      <c r="L14" s="1875"/>
      <c r="M14" s="626">
        <f>'②海外研修日程案 '!M14</f>
        <v>0</v>
      </c>
      <c r="N14" s="628">
        <f>'②海外研修日程案 '!N14</f>
        <v>0</v>
      </c>
      <c r="O14" s="1904"/>
    </row>
    <row r="15" spans="1:18" ht="36.75" customHeight="1">
      <c r="A15" s="635">
        <f>A12+1</f>
        <v>2</v>
      </c>
      <c r="B15" s="623">
        <f>'②海外研修日程案 '!B15</f>
        <v>0</v>
      </c>
      <c r="C15" s="1864">
        <f>'②海外研修日程案 '!C15</f>
        <v>0</v>
      </c>
      <c r="D15" s="1865"/>
      <c r="E15" s="1865"/>
      <c r="F15" s="624">
        <f>'②海外研修日程案 '!F15</f>
        <v>0</v>
      </c>
      <c r="G15" s="632">
        <f>'②海外研修日程案 '!G15</f>
        <v>0</v>
      </c>
      <c r="H15" s="629">
        <f>'②海外研修日程案 '!H15</f>
        <v>0</v>
      </c>
      <c r="I15" s="630">
        <f>'②海外研修日程案 '!I15</f>
        <v>0</v>
      </c>
      <c r="J15" s="1866">
        <f>'②海外研修日程案 '!J15</f>
        <v>0</v>
      </c>
      <c r="K15" s="1867"/>
      <c r="L15" s="1867"/>
      <c r="M15" s="631">
        <f>'②海外研修日程案 '!M15</f>
        <v>0</v>
      </c>
      <c r="N15" s="633">
        <f>'②海外研修日程案 '!N15</f>
        <v>0</v>
      </c>
      <c r="O15" s="629">
        <f>'②海外研修日程案 '!O15</f>
        <v>0</v>
      </c>
    </row>
    <row r="16" spans="1:18" ht="36.75" customHeight="1">
      <c r="A16" s="255">
        <f>A15</f>
        <v>2</v>
      </c>
      <c r="B16" s="623">
        <f>'②海外研修日程案 '!B16</f>
        <v>0</v>
      </c>
      <c r="C16" s="1864">
        <f>'②海外研修日程案 '!C16</f>
        <v>0</v>
      </c>
      <c r="D16" s="1865"/>
      <c r="E16" s="1865"/>
      <c r="F16" s="624">
        <f>'②海外研修日程案 '!F16</f>
        <v>0</v>
      </c>
      <c r="G16" s="707">
        <f>'②海外研修日程案 '!G16</f>
        <v>0</v>
      </c>
      <c r="H16" s="1903">
        <f>'②海外研修日程案 '!H16</f>
        <v>0</v>
      </c>
      <c r="I16" s="708">
        <f>'②海外研修日程案 '!I16</f>
        <v>0</v>
      </c>
      <c r="J16" s="1872">
        <f>'②海外研修日程案 '!J16</f>
        <v>0</v>
      </c>
      <c r="K16" s="1873"/>
      <c r="L16" s="1873"/>
      <c r="M16" s="709">
        <f>'②海外研修日程案 '!M16</f>
        <v>0</v>
      </c>
      <c r="N16" s="710">
        <f>'②海外研修日程案 '!N16</f>
        <v>0</v>
      </c>
      <c r="O16" s="1903">
        <f>'②海外研修日程案 '!O16</f>
        <v>0</v>
      </c>
    </row>
    <row r="17" spans="1:15" ht="33" customHeight="1">
      <c r="A17" s="636"/>
      <c r="B17" s="630">
        <f>'②海外研修日程案 '!B17</f>
        <v>0</v>
      </c>
      <c r="C17" s="1866">
        <f>'②海外研修日程案 '!C17</f>
        <v>0</v>
      </c>
      <c r="D17" s="1867"/>
      <c r="E17" s="1867"/>
      <c r="F17" s="631">
        <f>'②海外研修日程案 '!F17</f>
        <v>0</v>
      </c>
      <c r="G17" s="627">
        <f>'②海外研修日程案 '!G17</f>
        <v>0</v>
      </c>
      <c r="H17" s="1904"/>
      <c r="I17" s="625">
        <f>'②海外研修日程案 '!I17</f>
        <v>0</v>
      </c>
      <c r="J17" s="1874">
        <f>'②海外研修日程案 '!J17</f>
        <v>0</v>
      </c>
      <c r="K17" s="1875"/>
      <c r="L17" s="1875"/>
      <c r="M17" s="626">
        <f>'②海外研修日程案 '!M17</f>
        <v>0</v>
      </c>
      <c r="N17" s="628">
        <f>'②海外研修日程案 '!N17</f>
        <v>0</v>
      </c>
      <c r="O17" s="1904"/>
    </row>
    <row r="18" spans="1:15" ht="36.75" customHeight="1">
      <c r="A18" s="619">
        <f>A15+1</f>
        <v>3</v>
      </c>
      <c r="B18" s="620">
        <f>'②海外研修日程案 '!B18</f>
        <v>0</v>
      </c>
      <c r="C18" s="1868">
        <f>'②海外研修日程案 '!C18</f>
        <v>0</v>
      </c>
      <c r="D18" s="1869"/>
      <c r="E18" s="1869"/>
      <c r="F18" s="621">
        <f>'②海外研修日程案 '!F18</f>
        <v>0</v>
      </c>
      <c r="G18" s="703">
        <f>'②海外研修日程案 '!G18</f>
        <v>0</v>
      </c>
      <c r="H18" s="629">
        <f>'②海外研修日程案 '!H18</f>
        <v>0</v>
      </c>
      <c r="I18" s="704">
        <f>'②海外研修日程案 '!I18</f>
        <v>0</v>
      </c>
      <c r="J18" s="1870">
        <f>'②海外研修日程案 '!J18</f>
        <v>0</v>
      </c>
      <c r="K18" s="1871"/>
      <c r="L18" s="1871"/>
      <c r="M18" s="705">
        <f>'②海外研修日程案 '!M18</f>
        <v>0</v>
      </c>
      <c r="N18" s="706">
        <f>'②海外研修日程案 '!N18</f>
        <v>0</v>
      </c>
      <c r="O18" s="629">
        <f>'②海外研修日程案 '!O18</f>
        <v>0</v>
      </c>
    </row>
    <row r="19" spans="1:15" ht="36.75" customHeight="1">
      <c r="A19" s="255">
        <f>A18</f>
        <v>3</v>
      </c>
      <c r="B19" s="623">
        <f>'②海外研修日程案 '!B19</f>
        <v>0</v>
      </c>
      <c r="C19" s="1864">
        <f>'②海外研修日程案 '!C19</f>
        <v>0</v>
      </c>
      <c r="D19" s="1865"/>
      <c r="E19" s="1865"/>
      <c r="F19" s="624">
        <f>'②海外研修日程案 '!F19</f>
        <v>0</v>
      </c>
      <c r="G19" s="707">
        <f>'②海外研修日程案 '!G19</f>
        <v>0</v>
      </c>
      <c r="H19" s="1903">
        <f>'②海外研修日程案 '!H19</f>
        <v>0</v>
      </c>
      <c r="I19" s="708">
        <f>'②海外研修日程案 '!I19</f>
        <v>0</v>
      </c>
      <c r="J19" s="1872">
        <f>'②海外研修日程案 '!J19</f>
        <v>0</v>
      </c>
      <c r="K19" s="1873"/>
      <c r="L19" s="1873"/>
      <c r="M19" s="709">
        <f>'②海外研修日程案 '!M19</f>
        <v>0</v>
      </c>
      <c r="N19" s="710">
        <f>'②海外研修日程案 '!N19</f>
        <v>0</v>
      </c>
      <c r="O19" s="1903">
        <f>'②海外研修日程案 '!O19</f>
        <v>0</v>
      </c>
    </row>
    <row r="20" spans="1:15" ht="33" customHeight="1">
      <c r="A20" s="256"/>
      <c r="B20" s="625">
        <f>'②海外研修日程案 '!B20</f>
        <v>0</v>
      </c>
      <c r="C20" s="1874">
        <f>'②海外研修日程案 '!C20</f>
        <v>0</v>
      </c>
      <c r="D20" s="1875"/>
      <c r="E20" s="1875"/>
      <c r="F20" s="626">
        <f>'②海外研修日程案 '!F20</f>
        <v>0</v>
      </c>
      <c r="G20" s="627">
        <f>'②海外研修日程案 '!G20</f>
        <v>0</v>
      </c>
      <c r="H20" s="1904"/>
      <c r="I20" s="625">
        <f>'②海外研修日程案 '!I20</f>
        <v>0</v>
      </c>
      <c r="J20" s="1874">
        <f>'②海外研修日程案 '!J20</f>
        <v>0</v>
      </c>
      <c r="K20" s="1875"/>
      <c r="L20" s="1875"/>
      <c r="M20" s="626">
        <f>'②海外研修日程案 '!M20</f>
        <v>0</v>
      </c>
      <c r="N20" s="628">
        <f>'②海外研修日程案 '!N20</f>
        <v>0</v>
      </c>
      <c r="O20" s="1904"/>
    </row>
    <row r="21" spans="1:15" ht="36.75" customHeight="1">
      <c r="A21" s="619">
        <f>A18+1</f>
        <v>4</v>
      </c>
      <c r="B21" s="620">
        <f>'②海外研修日程案 '!B21</f>
        <v>0</v>
      </c>
      <c r="C21" s="1868">
        <f>'②海外研修日程案 '!C21</f>
        <v>0</v>
      </c>
      <c r="D21" s="1869"/>
      <c r="E21" s="1869"/>
      <c r="F21" s="621">
        <f>'②海外研修日程案 '!F21</f>
        <v>0</v>
      </c>
      <c r="G21" s="703">
        <f>'②海外研修日程案 '!G21</f>
        <v>0</v>
      </c>
      <c r="H21" s="629">
        <f>'②海外研修日程案 '!H21</f>
        <v>0</v>
      </c>
      <c r="I21" s="704">
        <f>'②海外研修日程案 '!I21</f>
        <v>0</v>
      </c>
      <c r="J21" s="1870">
        <f>'②海外研修日程案 '!J21</f>
        <v>0</v>
      </c>
      <c r="K21" s="1871"/>
      <c r="L21" s="1871"/>
      <c r="M21" s="705">
        <f>'②海外研修日程案 '!M21</f>
        <v>0</v>
      </c>
      <c r="N21" s="706">
        <f>'②海外研修日程案 '!N21</f>
        <v>0</v>
      </c>
      <c r="O21" s="629">
        <f>'②海外研修日程案 '!O21</f>
        <v>0</v>
      </c>
    </row>
    <row r="22" spans="1:15" ht="36.75" customHeight="1">
      <c r="A22" s="255">
        <f>A21</f>
        <v>4</v>
      </c>
      <c r="B22" s="623">
        <f>'②海外研修日程案 '!B22</f>
        <v>0</v>
      </c>
      <c r="C22" s="1864">
        <f>'②海外研修日程案 '!C22</f>
        <v>0</v>
      </c>
      <c r="D22" s="1865"/>
      <c r="E22" s="1865"/>
      <c r="F22" s="624">
        <f>'②海外研修日程案 '!F22</f>
        <v>0</v>
      </c>
      <c r="G22" s="707">
        <f>'②海外研修日程案 '!G22</f>
        <v>0</v>
      </c>
      <c r="H22" s="1903">
        <f>'②海外研修日程案 '!H22</f>
        <v>0</v>
      </c>
      <c r="I22" s="708">
        <f>'②海外研修日程案 '!I22</f>
        <v>0</v>
      </c>
      <c r="J22" s="1872">
        <f>'②海外研修日程案 '!J22</f>
        <v>0</v>
      </c>
      <c r="K22" s="1873"/>
      <c r="L22" s="1873"/>
      <c r="M22" s="709">
        <f>'②海外研修日程案 '!M22</f>
        <v>0</v>
      </c>
      <c r="N22" s="710">
        <f>'②海外研修日程案 '!N22</f>
        <v>0</v>
      </c>
      <c r="O22" s="1903">
        <f>'②海外研修日程案 '!O22</f>
        <v>0</v>
      </c>
    </row>
    <row r="23" spans="1:15" ht="33" customHeight="1">
      <c r="A23" s="256"/>
      <c r="B23" s="625">
        <f>'②海外研修日程案 '!B23</f>
        <v>0</v>
      </c>
      <c r="C23" s="1874">
        <f>'②海外研修日程案 '!C23</f>
        <v>0</v>
      </c>
      <c r="D23" s="1875"/>
      <c r="E23" s="1875"/>
      <c r="F23" s="626">
        <f>'②海外研修日程案 '!F23</f>
        <v>0</v>
      </c>
      <c r="G23" s="627">
        <f>'②海外研修日程案 '!G23</f>
        <v>0</v>
      </c>
      <c r="H23" s="1904"/>
      <c r="I23" s="625">
        <f>'②海外研修日程案 '!I23</f>
        <v>0</v>
      </c>
      <c r="J23" s="1874">
        <f>'②海外研修日程案 '!J23</f>
        <v>0</v>
      </c>
      <c r="K23" s="1875"/>
      <c r="L23" s="1875"/>
      <c r="M23" s="626">
        <f>'②海外研修日程案 '!M23</f>
        <v>0</v>
      </c>
      <c r="N23" s="628">
        <f>'②海外研修日程案 '!N23</f>
        <v>0</v>
      </c>
      <c r="O23" s="1904"/>
    </row>
    <row r="24" spans="1:15" ht="36.75" customHeight="1">
      <c r="A24" s="619">
        <f>A21+1</f>
        <v>5</v>
      </c>
      <c r="B24" s="620">
        <f>'②海外研修日程案 '!B24</f>
        <v>0</v>
      </c>
      <c r="C24" s="1868">
        <f>'②海外研修日程案 '!C24</f>
        <v>0</v>
      </c>
      <c r="D24" s="1869"/>
      <c r="E24" s="1869"/>
      <c r="F24" s="621">
        <f>'②海外研修日程案 '!F24</f>
        <v>0</v>
      </c>
      <c r="G24" s="703">
        <f>'②海外研修日程案 '!G24</f>
        <v>0</v>
      </c>
      <c r="H24" s="629">
        <f>'②海外研修日程案 '!H24</f>
        <v>0</v>
      </c>
      <c r="I24" s="704">
        <f>'②海外研修日程案 '!I24</f>
        <v>0</v>
      </c>
      <c r="J24" s="1870">
        <f>'②海外研修日程案 '!J24</f>
        <v>0</v>
      </c>
      <c r="K24" s="1871"/>
      <c r="L24" s="1871"/>
      <c r="M24" s="705">
        <f>'②海外研修日程案 '!M24</f>
        <v>0</v>
      </c>
      <c r="N24" s="706">
        <f>'②海外研修日程案 '!N24</f>
        <v>0</v>
      </c>
      <c r="O24" s="629">
        <f>'②海外研修日程案 '!O24</f>
        <v>0</v>
      </c>
    </row>
    <row r="25" spans="1:15" ht="36.75" customHeight="1">
      <c r="A25" s="255">
        <f>A24</f>
        <v>5</v>
      </c>
      <c r="B25" s="623">
        <f>'②海外研修日程案 '!B25</f>
        <v>0</v>
      </c>
      <c r="C25" s="1864">
        <f>'②海外研修日程案 '!C25</f>
        <v>0</v>
      </c>
      <c r="D25" s="1865"/>
      <c r="E25" s="1865"/>
      <c r="F25" s="624">
        <f>'②海外研修日程案 '!F25</f>
        <v>0</v>
      </c>
      <c r="G25" s="707">
        <f>'②海外研修日程案 '!G25</f>
        <v>0</v>
      </c>
      <c r="H25" s="1903">
        <f>'②海外研修日程案 '!H25</f>
        <v>0</v>
      </c>
      <c r="I25" s="708">
        <f>'②海外研修日程案 '!I25</f>
        <v>0</v>
      </c>
      <c r="J25" s="1872">
        <f>'②海外研修日程案 '!J25</f>
        <v>0</v>
      </c>
      <c r="K25" s="1873"/>
      <c r="L25" s="1873"/>
      <c r="M25" s="709">
        <f>'②海外研修日程案 '!M25</f>
        <v>0</v>
      </c>
      <c r="N25" s="710">
        <f>'②海外研修日程案 '!N25</f>
        <v>0</v>
      </c>
      <c r="O25" s="1903">
        <f>'②海外研修日程案 '!O25</f>
        <v>0</v>
      </c>
    </row>
    <row r="26" spans="1:15" ht="33" customHeight="1">
      <c r="A26" s="256"/>
      <c r="B26" s="625">
        <f>'②海外研修日程案 '!B26</f>
        <v>0</v>
      </c>
      <c r="C26" s="1874">
        <f>'②海外研修日程案 '!C26</f>
        <v>0</v>
      </c>
      <c r="D26" s="1875"/>
      <c r="E26" s="1875"/>
      <c r="F26" s="626">
        <f>'②海外研修日程案 '!F26</f>
        <v>0</v>
      </c>
      <c r="G26" s="627">
        <f>'②海外研修日程案 '!G26</f>
        <v>0</v>
      </c>
      <c r="H26" s="1904"/>
      <c r="I26" s="625">
        <f>'②海外研修日程案 '!I26</f>
        <v>0</v>
      </c>
      <c r="J26" s="1874">
        <f>'②海外研修日程案 '!J26</f>
        <v>0</v>
      </c>
      <c r="K26" s="1875"/>
      <c r="L26" s="1875"/>
      <c r="M26" s="626">
        <f>'②海外研修日程案 '!M26</f>
        <v>0</v>
      </c>
      <c r="N26" s="628">
        <f>'②海外研修日程案 '!N26</f>
        <v>0</v>
      </c>
      <c r="O26" s="1904"/>
    </row>
    <row r="27" spans="1:15" ht="36.75" customHeight="1">
      <c r="A27" s="619">
        <f>A24+1</f>
        <v>6</v>
      </c>
      <c r="B27" s="620">
        <f>'②海外研修日程案 '!B27</f>
        <v>0</v>
      </c>
      <c r="C27" s="1868">
        <f>'②海外研修日程案 '!C27</f>
        <v>0</v>
      </c>
      <c r="D27" s="1869"/>
      <c r="E27" s="1869"/>
      <c r="F27" s="621">
        <f>'②海外研修日程案 '!F27</f>
        <v>0</v>
      </c>
      <c r="G27" s="703">
        <f>'②海外研修日程案 '!G27</f>
        <v>0</v>
      </c>
      <c r="H27" s="629">
        <f>'②海外研修日程案 '!H27</f>
        <v>0</v>
      </c>
      <c r="I27" s="704">
        <f>'②海外研修日程案 '!I27</f>
        <v>0</v>
      </c>
      <c r="J27" s="1870">
        <f>'②海外研修日程案 '!J27</f>
        <v>0</v>
      </c>
      <c r="K27" s="1871"/>
      <c r="L27" s="1871"/>
      <c r="M27" s="705">
        <f>'②海外研修日程案 '!M27</f>
        <v>0</v>
      </c>
      <c r="N27" s="706">
        <f>'②海外研修日程案 '!N27</f>
        <v>0</v>
      </c>
      <c r="O27" s="629">
        <f>'②海外研修日程案 '!O27</f>
        <v>0</v>
      </c>
    </row>
    <row r="28" spans="1:15" ht="36.75" customHeight="1">
      <c r="A28" s="255">
        <f>A27</f>
        <v>6</v>
      </c>
      <c r="B28" s="623">
        <f>'②海外研修日程案 '!B28</f>
        <v>0</v>
      </c>
      <c r="C28" s="1864">
        <f>'②海外研修日程案 '!C28</f>
        <v>0</v>
      </c>
      <c r="D28" s="1865"/>
      <c r="E28" s="1865"/>
      <c r="F28" s="624">
        <f>'②海外研修日程案 '!F28</f>
        <v>0</v>
      </c>
      <c r="G28" s="707">
        <f>'②海外研修日程案 '!G28</f>
        <v>0</v>
      </c>
      <c r="H28" s="1903">
        <f>'②海外研修日程案 '!H28</f>
        <v>0</v>
      </c>
      <c r="I28" s="708">
        <f>'②海外研修日程案 '!I28</f>
        <v>0</v>
      </c>
      <c r="J28" s="1872">
        <f>'②海外研修日程案 '!J28</f>
        <v>0</v>
      </c>
      <c r="K28" s="1873"/>
      <c r="L28" s="1873"/>
      <c r="M28" s="709">
        <f>'②海外研修日程案 '!M28</f>
        <v>0</v>
      </c>
      <c r="N28" s="710">
        <f>'②海外研修日程案 '!N28</f>
        <v>0</v>
      </c>
      <c r="O28" s="1903">
        <f>'②海外研修日程案 '!O28</f>
        <v>0</v>
      </c>
    </row>
    <row r="29" spans="1:15" ht="33" customHeight="1">
      <c r="A29" s="256"/>
      <c r="B29" s="625">
        <f>'②海外研修日程案 '!B29</f>
        <v>0</v>
      </c>
      <c r="C29" s="1874">
        <f>'②海外研修日程案 '!C29</f>
        <v>0</v>
      </c>
      <c r="D29" s="1875"/>
      <c r="E29" s="1875"/>
      <c r="F29" s="626">
        <f>'②海外研修日程案 '!F29</f>
        <v>0</v>
      </c>
      <c r="G29" s="627">
        <f>'②海外研修日程案 '!G29</f>
        <v>0</v>
      </c>
      <c r="H29" s="1904"/>
      <c r="I29" s="625">
        <f>'②海外研修日程案 '!I29</f>
        <v>0</v>
      </c>
      <c r="J29" s="1874">
        <f>'②海外研修日程案 '!J29</f>
        <v>0</v>
      </c>
      <c r="K29" s="1875"/>
      <c r="L29" s="1875"/>
      <c r="M29" s="626">
        <f>'②海外研修日程案 '!M29</f>
        <v>0</v>
      </c>
      <c r="N29" s="628">
        <f>'②海外研修日程案 '!N29</f>
        <v>0</v>
      </c>
      <c r="O29" s="1904"/>
    </row>
    <row r="30" spans="1:15" ht="36.75" customHeight="1">
      <c r="A30" s="619">
        <f>A27+1</f>
        <v>7</v>
      </c>
      <c r="B30" s="620">
        <f>'②海外研修日程案 '!B30</f>
        <v>0</v>
      </c>
      <c r="C30" s="1868">
        <f>'②海外研修日程案 '!C30</f>
        <v>0</v>
      </c>
      <c r="D30" s="1869"/>
      <c r="E30" s="1869"/>
      <c r="F30" s="621">
        <f>'②海外研修日程案 '!F30</f>
        <v>0</v>
      </c>
      <c r="G30" s="703">
        <f>'②海外研修日程案 '!G30</f>
        <v>0</v>
      </c>
      <c r="H30" s="629">
        <f>'②海外研修日程案 '!H30</f>
        <v>0</v>
      </c>
      <c r="I30" s="704">
        <f>'②海外研修日程案 '!I30</f>
        <v>0</v>
      </c>
      <c r="J30" s="1870">
        <f>'②海外研修日程案 '!J30</f>
        <v>0</v>
      </c>
      <c r="K30" s="1871"/>
      <c r="L30" s="1871"/>
      <c r="M30" s="705">
        <f>'②海外研修日程案 '!M30</f>
        <v>0</v>
      </c>
      <c r="N30" s="706">
        <f>'②海外研修日程案 '!N30</f>
        <v>0</v>
      </c>
      <c r="O30" s="629">
        <f>'②海外研修日程案 '!O30</f>
        <v>0</v>
      </c>
    </row>
    <row r="31" spans="1:15" ht="36.75" customHeight="1">
      <c r="A31" s="255">
        <f>A30</f>
        <v>7</v>
      </c>
      <c r="B31" s="623">
        <f>'②海外研修日程案 '!B31</f>
        <v>0</v>
      </c>
      <c r="C31" s="1864">
        <f>'②海外研修日程案 '!C31</f>
        <v>0</v>
      </c>
      <c r="D31" s="1865"/>
      <c r="E31" s="1865"/>
      <c r="F31" s="624">
        <f>'②海外研修日程案 '!F31</f>
        <v>0</v>
      </c>
      <c r="G31" s="707">
        <f>'②海外研修日程案 '!G31</f>
        <v>0</v>
      </c>
      <c r="H31" s="1903">
        <f>'②海外研修日程案 '!H31</f>
        <v>0</v>
      </c>
      <c r="I31" s="708">
        <f>'②海外研修日程案 '!I31</f>
        <v>0</v>
      </c>
      <c r="J31" s="1872">
        <f>'②海外研修日程案 '!J31</f>
        <v>0</v>
      </c>
      <c r="K31" s="1873"/>
      <c r="L31" s="1873"/>
      <c r="M31" s="709">
        <f>'②海外研修日程案 '!M31</f>
        <v>0</v>
      </c>
      <c r="N31" s="710">
        <f>'②海外研修日程案 '!N31</f>
        <v>0</v>
      </c>
      <c r="O31" s="1903">
        <f>'②海外研修日程案 '!O31</f>
        <v>0</v>
      </c>
    </row>
    <row r="32" spans="1:15" ht="33" customHeight="1">
      <c r="A32" s="256"/>
      <c r="B32" s="625">
        <f>'②海外研修日程案 '!B32</f>
        <v>0</v>
      </c>
      <c r="C32" s="1874">
        <f>'②海外研修日程案 '!C32</f>
        <v>0</v>
      </c>
      <c r="D32" s="1875"/>
      <c r="E32" s="1875"/>
      <c r="F32" s="626">
        <f>'②海外研修日程案 '!F32</f>
        <v>0</v>
      </c>
      <c r="G32" s="627">
        <f>'②海外研修日程案 '!G32</f>
        <v>0</v>
      </c>
      <c r="H32" s="1904"/>
      <c r="I32" s="625">
        <f>'②海外研修日程案 '!I32</f>
        <v>0</v>
      </c>
      <c r="J32" s="1874">
        <f>'②海外研修日程案 '!J32</f>
        <v>0</v>
      </c>
      <c r="K32" s="1875"/>
      <c r="L32" s="1875"/>
      <c r="M32" s="626">
        <f>'②海外研修日程案 '!M32</f>
        <v>0</v>
      </c>
      <c r="N32" s="628">
        <f>'②海外研修日程案 '!N32</f>
        <v>0</v>
      </c>
      <c r="O32" s="1904"/>
    </row>
    <row r="33" spans="1:15" ht="36.75" customHeight="1">
      <c r="A33" s="619">
        <f>A30+1</f>
        <v>8</v>
      </c>
      <c r="B33" s="620">
        <f>'②海外研修日程案 '!B33</f>
        <v>0</v>
      </c>
      <c r="C33" s="1868">
        <f>'②海外研修日程案 '!C33</f>
        <v>0</v>
      </c>
      <c r="D33" s="1869"/>
      <c r="E33" s="1869"/>
      <c r="F33" s="621">
        <f>'②海外研修日程案 '!F33</f>
        <v>0</v>
      </c>
      <c r="G33" s="703">
        <f>'②海外研修日程案 '!G33</f>
        <v>0</v>
      </c>
      <c r="H33" s="629">
        <f>'②海外研修日程案 '!H33</f>
        <v>0</v>
      </c>
      <c r="I33" s="704">
        <f>'②海外研修日程案 '!I33</f>
        <v>0</v>
      </c>
      <c r="J33" s="1870">
        <f>'②海外研修日程案 '!J33</f>
        <v>0</v>
      </c>
      <c r="K33" s="1871"/>
      <c r="L33" s="1871"/>
      <c r="M33" s="705">
        <f>'②海外研修日程案 '!M33</f>
        <v>0</v>
      </c>
      <c r="N33" s="706">
        <f>'②海外研修日程案 '!N33</f>
        <v>0</v>
      </c>
      <c r="O33" s="629">
        <f>'②海外研修日程案 '!O33</f>
        <v>0</v>
      </c>
    </row>
    <row r="34" spans="1:15" ht="36.75" customHeight="1">
      <c r="A34" s="255">
        <f>A33</f>
        <v>8</v>
      </c>
      <c r="B34" s="623">
        <f>'②海外研修日程案 '!B34</f>
        <v>0</v>
      </c>
      <c r="C34" s="1864">
        <f>'②海外研修日程案 '!C34</f>
        <v>0</v>
      </c>
      <c r="D34" s="1865"/>
      <c r="E34" s="1865"/>
      <c r="F34" s="624">
        <f>'②海外研修日程案 '!F34</f>
        <v>0</v>
      </c>
      <c r="G34" s="707">
        <f>'②海外研修日程案 '!G34</f>
        <v>0</v>
      </c>
      <c r="H34" s="1903">
        <f>'②海外研修日程案 '!H34</f>
        <v>0</v>
      </c>
      <c r="I34" s="708">
        <f>'②海外研修日程案 '!I34</f>
        <v>0</v>
      </c>
      <c r="J34" s="1872">
        <f>'②海外研修日程案 '!J34</f>
        <v>0</v>
      </c>
      <c r="K34" s="1873"/>
      <c r="L34" s="1873"/>
      <c r="M34" s="709">
        <f>'②海外研修日程案 '!M34</f>
        <v>0</v>
      </c>
      <c r="N34" s="710">
        <f>'②海外研修日程案 '!N34</f>
        <v>0</v>
      </c>
      <c r="O34" s="1903">
        <f>'②海外研修日程案 '!O34</f>
        <v>0</v>
      </c>
    </row>
    <row r="35" spans="1:15" ht="33" customHeight="1">
      <c r="A35" s="256"/>
      <c r="B35" s="625">
        <f>'②海外研修日程案 '!B35</f>
        <v>0</v>
      </c>
      <c r="C35" s="1874">
        <f>'②海外研修日程案 '!C35</f>
        <v>0</v>
      </c>
      <c r="D35" s="1875"/>
      <c r="E35" s="1875"/>
      <c r="F35" s="626">
        <f>'②海外研修日程案 '!F35</f>
        <v>0</v>
      </c>
      <c r="G35" s="627">
        <f>'②海外研修日程案 '!G35</f>
        <v>0</v>
      </c>
      <c r="H35" s="1904"/>
      <c r="I35" s="625">
        <f>'②海外研修日程案 '!I35</f>
        <v>0</v>
      </c>
      <c r="J35" s="1874">
        <f>'②海外研修日程案 '!J35</f>
        <v>0</v>
      </c>
      <c r="K35" s="1875"/>
      <c r="L35" s="1875"/>
      <c r="M35" s="626">
        <f>'②海外研修日程案 '!M35</f>
        <v>0</v>
      </c>
      <c r="N35" s="628">
        <f>'②海外研修日程案 '!N35</f>
        <v>0</v>
      </c>
      <c r="O35" s="1904"/>
    </row>
    <row r="37" spans="1:15" ht="17.25" customHeight="1">
      <c r="H37" s="878" t="s">
        <v>1205</v>
      </c>
      <c r="I37" s="634">
        <f>'②海外研修日程案 '!I37</f>
        <v>0</v>
      </c>
      <c r="J37" s="634">
        <f>'②海外研修日程案 '!J37</f>
        <v>0</v>
      </c>
      <c r="K37" s="634">
        <f>'②海外研修日程案 '!K37</f>
        <v>0</v>
      </c>
      <c r="L37" s="634">
        <f>'②海外研修日程案 '!L37</f>
        <v>0</v>
      </c>
      <c r="M37" s="634">
        <f>'②海外研修日程案 '!M37</f>
        <v>0</v>
      </c>
      <c r="N37" s="249" t="s">
        <v>627</v>
      </c>
    </row>
    <row r="38" spans="1:15" ht="17.25" customHeight="1">
      <c r="A38" s="1153" t="s">
        <v>93</v>
      </c>
      <c r="B38" s="1153"/>
      <c r="C38" s="1391">
        <f>'②海外研修日程案 '!C38</f>
        <v>0</v>
      </c>
      <c r="D38" s="1391"/>
      <c r="E38" s="1391"/>
      <c r="F38" s="1391"/>
      <c r="G38" s="241"/>
      <c r="H38" s="43" t="s">
        <v>94</v>
      </c>
      <c r="I38" s="511">
        <f>SUMIFS($G$9:$G$35,$F$9:$F$35,I$37,$B$9:$B$35,$H38)+SUMIFS($N$9:$N$35,$M$9:$M$35,I$37,$I$9:$I$35,$H38)</f>
        <v>0</v>
      </c>
      <c r="J38" s="511">
        <f t="shared" ref="J38:L38" si="0">SUMIFS($G$9:$G$35,$F$9:$F$35,J$37,$B$9:$B$35,$H38)+SUMIFS($N$9:$N$35,$M$9:$M$35,J$37,$I$9:$I$35,$H38)</f>
        <v>0</v>
      </c>
      <c r="K38" s="511">
        <f t="shared" si="0"/>
        <v>0</v>
      </c>
      <c r="L38" s="511">
        <f t="shared" si="0"/>
        <v>0</v>
      </c>
      <c r="M38" s="511">
        <f>SUMIFS($G$9:$G$35,$F$9:$F$35,M$37,$B$9:$B$35,$H38)+SUMIFS($N$9:$N$35,$M$9:$M$35,M$37,$I$9:$I$35,$H38)</f>
        <v>0</v>
      </c>
      <c r="N38" s="513">
        <f>SUM(I38:M38)</f>
        <v>0</v>
      </c>
    </row>
    <row r="39" spans="1:15" ht="17.25" customHeight="1">
      <c r="A39" s="1153" t="s">
        <v>65</v>
      </c>
      <c r="B39" s="1153"/>
      <c r="C39" s="1154" t="str">
        <f>'②海外研修日程案 '!C39</f>
        <v>日本語</v>
      </c>
      <c r="D39" s="1154"/>
      <c r="E39" s="1154"/>
      <c r="F39" s="1154"/>
      <c r="G39" s="242"/>
      <c r="H39" s="43" t="s">
        <v>95</v>
      </c>
      <c r="I39" s="511">
        <f t="shared" ref="I39:M41" si="1">SUMIFS($G$9:$G$35,$F$9:$F$35,I$37,$B$9:$B$35,$H39)+SUMIFS($N$9:$N$35,$M$9:$M$35,I$37,$I$9:$I$35,$H39)</f>
        <v>0</v>
      </c>
      <c r="J39" s="511">
        <f t="shared" si="1"/>
        <v>0</v>
      </c>
      <c r="K39" s="511">
        <f t="shared" si="1"/>
        <v>0</v>
      </c>
      <c r="L39" s="511">
        <f t="shared" si="1"/>
        <v>0</v>
      </c>
      <c r="M39" s="511">
        <f t="shared" si="1"/>
        <v>0</v>
      </c>
      <c r="N39" s="513">
        <f t="shared" ref="N39:N41" si="2">SUM(I39:M39)</f>
        <v>0</v>
      </c>
    </row>
    <row r="40" spans="1:15" ht="17.25" customHeight="1">
      <c r="A40" s="1153" t="s">
        <v>66</v>
      </c>
      <c r="B40" s="1153"/>
      <c r="C40" s="1154" t="str">
        <f>'②海外研修日程案 '!C40</f>
        <v>インドネシア語</v>
      </c>
      <c r="D40" s="1154"/>
      <c r="E40" s="1154"/>
      <c r="F40" s="1154"/>
      <c r="G40" s="242"/>
      <c r="H40" s="43" t="s">
        <v>96</v>
      </c>
      <c r="I40" s="511">
        <f t="shared" si="1"/>
        <v>0</v>
      </c>
      <c r="J40" s="511">
        <f t="shared" si="1"/>
        <v>0</v>
      </c>
      <c r="K40" s="511">
        <f t="shared" si="1"/>
        <v>0</v>
      </c>
      <c r="L40" s="511">
        <f t="shared" si="1"/>
        <v>0</v>
      </c>
      <c r="M40" s="511">
        <f t="shared" si="1"/>
        <v>0</v>
      </c>
      <c r="N40" s="513">
        <f t="shared" si="2"/>
        <v>0</v>
      </c>
    </row>
    <row r="41" spans="1:15" ht="17.25" customHeight="1" thickBot="1">
      <c r="G41" s="243"/>
      <c r="H41" s="238" t="s">
        <v>97</v>
      </c>
      <c r="I41" s="724">
        <f t="shared" si="1"/>
        <v>0</v>
      </c>
      <c r="J41" s="724">
        <f t="shared" si="1"/>
        <v>0</v>
      </c>
      <c r="K41" s="724">
        <f t="shared" si="1"/>
        <v>0</v>
      </c>
      <c r="L41" s="724">
        <f t="shared" si="1"/>
        <v>0</v>
      </c>
      <c r="M41" s="724">
        <f t="shared" si="1"/>
        <v>0</v>
      </c>
      <c r="N41" s="725">
        <f t="shared" si="2"/>
        <v>0</v>
      </c>
    </row>
    <row r="42" spans="1:15" ht="17.25" customHeight="1" thickTop="1">
      <c r="H42" s="55" t="s">
        <v>627</v>
      </c>
      <c r="I42" s="726">
        <f>SUM(I38:I41)</f>
        <v>0</v>
      </c>
      <c r="J42" s="726">
        <f t="shared" ref="J42:K42" si="3">SUM(J38:J41)</f>
        <v>0</v>
      </c>
      <c r="K42" s="726">
        <f t="shared" si="3"/>
        <v>0</v>
      </c>
      <c r="L42" s="729">
        <f>SUM(L38:L41)</f>
        <v>0</v>
      </c>
      <c r="M42" s="729">
        <f>SUM(M38:M41)</f>
        <v>0</v>
      </c>
      <c r="N42" s="727">
        <f>SUM(N38:N41)</f>
        <v>0</v>
      </c>
    </row>
    <row r="45" spans="1:15" ht="17.25" customHeight="1">
      <c r="B45" s="81" t="s">
        <v>324</v>
      </c>
      <c r="C45" s="81"/>
      <c r="D45" s="81"/>
      <c r="E45" s="81"/>
      <c r="F45" s="81"/>
      <c r="G45" s="81"/>
      <c r="H45" s="81"/>
      <c r="I45" s="81"/>
      <c r="J45" s="81"/>
      <c r="K45" s="88"/>
      <c r="L45" s="81"/>
      <c r="M45" s="81"/>
    </row>
    <row r="46" spans="1:15" ht="17.25" customHeight="1">
      <c r="B46" s="1031" t="s">
        <v>325</v>
      </c>
      <c r="C46" s="1277"/>
      <c r="D46" s="1278"/>
      <c r="E46" s="1031" t="s">
        <v>327</v>
      </c>
      <c r="F46" s="1053"/>
      <c r="G46" s="1888" t="s">
        <v>1139</v>
      </c>
      <c r="H46" s="1889"/>
      <c r="I46" s="1888" t="s">
        <v>1140</v>
      </c>
      <c r="J46" s="1892"/>
      <c r="K46" s="1887" t="s">
        <v>328</v>
      </c>
      <c r="L46" s="1278"/>
      <c r="M46" s="81"/>
    </row>
    <row r="47" spans="1:15" ht="17.25" customHeight="1">
      <c r="B47" s="1279"/>
      <c r="C47" s="1280"/>
      <c r="D47" s="1281"/>
      <c r="E47" s="1033"/>
      <c r="F47" s="1041"/>
      <c r="G47" s="1890"/>
      <c r="H47" s="1891"/>
      <c r="I47" s="1890"/>
      <c r="J47" s="1893"/>
      <c r="K47" s="1279"/>
      <c r="L47" s="1281"/>
      <c r="M47" s="81"/>
    </row>
    <row r="48" spans="1:15" ht="17.25" customHeight="1">
      <c r="A48" s="81"/>
      <c r="B48" s="1882">
        <f>I37</f>
        <v>0</v>
      </c>
      <c r="C48" s="1883"/>
      <c r="D48" s="1884"/>
      <c r="E48" s="1885">
        <v>6000</v>
      </c>
      <c r="F48" s="1886"/>
      <c r="G48" s="1900">
        <v>10</v>
      </c>
      <c r="H48" s="1901"/>
      <c r="I48" s="1900">
        <v>7.5</v>
      </c>
      <c r="J48" s="1902"/>
      <c r="K48" s="1880">
        <f>E48*I48</f>
        <v>45000</v>
      </c>
      <c r="L48" s="1881"/>
      <c r="M48" s="81"/>
    </row>
    <row r="49" spans="1:13" ht="17.25" customHeight="1">
      <c r="A49" s="81"/>
      <c r="B49" s="1882">
        <f>J37</f>
        <v>0</v>
      </c>
      <c r="C49" s="1883"/>
      <c r="D49" s="1884"/>
      <c r="E49" s="1885">
        <v>7900</v>
      </c>
      <c r="F49" s="1886"/>
      <c r="G49" s="1900"/>
      <c r="H49" s="1901"/>
      <c r="I49" s="1900"/>
      <c r="J49" s="1902"/>
      <c r="K49" s="1880">
        <f t="shared" ref="K49:K51" si="4">E49*I49</f>
        <v>0</v>
      </c>
      <c r="L49" s="1881"/>
      <c r="M49" s="81"/>
    </row>
    <row r="50" spans="1:13" ht="17.25" customHeight="1">
      <c r="A50" s="81"/>
      <c r="B50" s="1882">
        <f>K37</f>
        <v>0</v>
      </c>
      <c r="C50" s="1883"/>
      <c r="D50" s="1884"/>
      <c r="E50" s="1885"/>
      <c r="F50" s="1886"/>
      <c r="G50" s="1900"/>
      <c r="H50" s="1901"/>
      <c r="I50" s="1900"/>
      <c r="J50" s="1902"/>
      <c r="K50" s="1880">
        <f t="shared" si="4"/>
        <v>0</v>
      </c>
      <c r="L50" s="1881"/>
      <c r="M50" s="81"/>
    </row>
    <row r="51" spans="1:13" ht="17.25" customHeight="1">
      <c r="A51" s="81"/>
      <c r="B51" s="1882">
        <f>L37</f>
        <v>0</v>
      </c>
      <c r="C51" s="1883"/>
      <c r="D51" s="1884"/>
      <c r="E51" s="1885"/>
      <c r="F51" s="1886"/>
      <c r="G51" s="1900"/>
      <c r="H51" s="1901"/>
      <c r="I51" s="1900"/>
      <c r="J51" s="1902"/>
      <c r="K51" s="1880">
        <f t="shared" si="4"/>
        <v>0</v>
      </c>
      <c r="L51" s="1881"/>
      <c r="M51" s="81"/>
    </row>
    <row r="52" spans="1:13" ht="17.25" customHeight="1">
      <c r="A52" s="81"/>
      <c r="B52" s="81"/>
      <c r="C52" s="81"/>
      <c r="D52" s="81"/>
      <c r="E52" s="81"/>
      <c r="F52" s="81"/>
      <c r="G52" s="81"/>
      <c r="H52" s="81"/>
      <c r="I52" s="81"/>
      <c r="J52" s="89" t="s">
        <v>98</v>
      </c>
      <c r="K52" s="1880">
        <f>SUM(K48:L51)</f>
        <v>45000</v>
      </c>
      <c r="L52" s="1881"/>
      <c r="M52" s="81"/>
    </row>
    <row r="53" spans="1:13" ht="17.25" hidden="1" customHeight="1">
      <c r="A53" s="81"/>
      <c r="B53" s="81" t="s">
        <v>329</v>
      </c>
      <c r="C53" s="81"/>
      <c r="D53" s="81"/>
      <c r="E53" s="81"/>
      <c r="F53" s="81"/>
      <c r="G53" s="81"/>
      <c r="H53" s="81"/>
      <c r="I53" s="81"/>
      <c r="J53" s="88"/>
      <c r="K53" s="81"/>
      <c r="L53" s="81"/>
      <c r="M53" s="81"/>
    </row>
    <row r="54" spans="1:13" ht="17.25" hidden="1" customHeight="1">
      <c r="A54" s="81"/>
      <c r="B54" s="1080" t="s">
        <v>330</v>
      </c>
      <c r="C54" s="1395"/>
      <c r="D54" s="1081"/>
      <c r="E54" s="1080" t="s">
        <v>331</v>
      </c>
      <c r="F54" s="1081"/>
      <c r="G54" s="43" t="s">
        <v>326</v>
      </c>
      <c r="H54" s="1080" t="s">
        <v>327</v>
      </c>
      <c r="I54" s="1081"/>
      <c r="J54" s="90" t="s">
        <v>332</v>
      </c>
      <c r="K54" s="1004" t="s">
        <v>333</v>
      </c>
      <c r="L54" s="1004"/>
      <c r="M54" s="81"/>
    </row>
    <row r="55" spans="1:13" ht="17.25" hidden="1" customHeight="1">
      <c r="A55" s="81"/>
      <c r="B55" s="1895"/>
      <c r="C55" s="1896"/>
      <c r="D55" s="1897"/>
      <c r="E55" s="1895"/>
      <c r="F55" s="1897"/>
      <c r="G55" s="155"/>
      <c r="H55" s="1898"/>
      <c r="I55" s="1899"/>
      <c r="J55" s="161"/>
      <c r="K55" s="1894">
        <f>H55*J55</f>
        <v>0</v>
      </c>
      <c r="L55" s="1894"/>
      <c r="M55" s="81"/>
    </row>
    <row r="56" spans="1:13" ht="17.25" hidden="1" customHeight="1">
      <c r="A56" s="81"/>
      <c r="B56" s="1895"/>
      <c r="C56" s="1896"/>
      <c r="D56" s="1897"/>
      <c r="E56" s="1895"/>
      <c r="F56" s="1897"/>
      <c r="G56" s="155"/>
      <c r="H56" s="1898"/>
      <c r="I56" s="1899"/>
      <c r="J56" s="161"/>
      <c r="K56" s="1894">
        <f>H56*J56</f>
        <v>0</v>
      </c>
      <c r="L56" s="1894"/>
      <c r="M56" s="81"/>
    </row>
    <row r="57" spans="1:13" ht="17.25" hidden="1" customHeight="1">
      <c r="A57" s="81"/>
      <c r="B57" s="81"/>
      <c r="C57" s="81"/>
      <c r="D57" s="81"/>
      <c r="E57" s="81"/>
      <c r="F57" s="81"/>
      <c r="G57" s="81"/>
      <c r="H57" s="81"/>
      <c r="I57" s="81"/>
      <c r="J57" s="89" t="s">
        <v>98</v>
      </c>
      <c r="K57" s="1894">
        <f>SUM(K55:L56)</f>
        <v>0</v>
      </c>
      <c r="L57" s="1894"/>
      <c r="M57" s="81"/>
    </row>
    <row r="58" spans="1:13" ht="17.25" hidden="1" customHeight="1">
      <c r="A58" s="81"/>
      <c r="B58" s="81" t="s">
        <v>335</v>
      </c>
      <c r="C58" s="81"/>
      <c r="D58" s="81"/>
      <c r="E58" s="81"/>
      <c r="F58" s="81"/>
      <c r="G58" s="81"/>
      <c r="H58" s="81"/>
      <c r="I58" s="81"/>
      <c r="J58" s="88"/>
      <c r="K58" s="81"/>
      <c r="L58" s="81"/>
      <c r="M58" s="81"/>
    </row>
    <row r="59" spans="1:13" ht="17.25" hidden="1" customHeight="1">
      <c r="A59" s="81"/>
      <c r="B59" s="1080" t="s">
        <v>330</v>
      </c>
      <c r="C59" s="1395"/>
      <c r="D59" s="1081"/>
      <c r="E59" s="1080" t="s">
        <v>331</v>
      </c>
      <c r="F59" s="1081"/>
      <c r="G59" s="43" t="s">
        <v>326</v>
      </c>
      <c r="H59" s="1080" t="s">
        <v>327</v>
      </c>
      <c r="I59" s="1081"/>
      <c r="J59" s="90" t="s">
        <v>332</v>
      </c>
      <c r="K59" s="1004" t="s">
        <v>334</v>
      </c>
      <c r="L59" s="1004"/>
      <c r="M59" s="81"/>
    </row>
    <row r="60" spans="1:13" ht="17.25" hidden="1" customHeight="1">
      <c r="A60" s="81"/>
      <c r="B60" s="1895"/>
      <c r="C60" s="1896"/>
      <c r="D60" s="1897"/>
      <c r="E60" s="1895"/>
      <c r="F60" s="1897"/>
      <c r="G60" s="155"/>
      <c r="H60" s="1898"/>
      <c r="I60" s="1899"/>
      <c r="J60" s="161"/>
      <c r="K60" s="1894">
        <f>H60*J60</f>
        <v>0</v>
      </c>
      <c r="L60" s="1894"/>
      <c r="M60" s="81"/>
    </row>
    <row r="61" spans="1:13" ht="17.25" hidden="1" customHeight="1">
      <c r="A61" s="81"/>
      <c r="B61" s="1895"/>
      <c r="C61" s="1896"/>
      <c r="D61" s="1897"/>
      <c r="E61" s="1895"/>
      <c r="F61" s="1897"/>
      <c r="G61" s="155"/>
      <c r="H61" s="1898"/>
      <c r="I61" s="1899"/>
      <c r="J61" s="161"/>
      <c r="K61" s="1894">
        <f>H61*J61</f>
        <v>0</v>
      </c>
      <c r="L61" s="1894"/>
      <c r="M61" s="81"/>
    </row>
    <row r="62" spans="1:13" ht="17.25" hidden="1" customHeight="1">
      <c r="A62" s="81"/>
      <c r="B62" s="81"/>
      <c r="C62" s="81"/>
      <c r="D62" s="81"/>
      <c r="E62" s="81"/>
      <c r="F62" s="81"/>
      <c r="G62" s="81"/>
      <c r="H62" s="81"/>
      <c r="I62" s="81"/>
      <c r="J62" s="89" t="s">
        <v>98</v>
      </c>
      <c r="K62" s="1894">
        <f>SUM(K60:L61)</f>
        <v>0</v>
      </c>
      <c r="L62" s="1894"/>
      <c r="M62" s="81"/>
    </row>
    <row r="63" spans="1:13" ht="17.25" hidden="1" customHeight="1">
      <c r="A63" s="81"/>
      <c r="B63" s="81"/>
      <c r="C63" s="81"/>
      <c r="D63" s="81"/>
      <c r="E63" s="81"/>
      <c r="F63" s="81"/>
      <c r="G63" s="81"/>
      <c r="H63" s="81"/>
      <c r="I63" s="81"/>
      <c r="J63" s="81"/>
      <c r="K63" s="81"/>
      <c r="L63" s="81"/>
      <c r="M63" s="81"/>
    </row>
  </sheetData>
  <mergeCells count="141">
    <mergeCell ref="I48:J48"/>
    <mergeCell ref="I49:J49"/>
    <mergeCell ref="I50:J50"/>
    <mergeCell ref="I51:J51"/>
    <mergeCell ref="H10:H11"/>
    <mergeCell ref="H25:H26"/>
    <mergeCell ref="J14:L14"/>
    <mergeCell ref="O25:O26"/>
    <mergeCell ref="O28:O29"/>
    <mergeCell ref="H28:H29"/>
    <mergeCell ref="H31:H32"/>
    <mergeCell ref="O31:O32"/>
    <mergeCell ref="H34:H35"/>
    <mergeCell ref="O34:O35"/>
    <mergeCell ref="O10:O11"/>
    <mergeCell ref="H13:H14"/>
    <mergeCell ref="O13:O14"/>
    <mergeCell ref="H16:H17"/>
    <mergeCell ref="O16:O17"/>
    <mergeCell ref="H19:H20"/>
    <mergeCell ref="O19:O20"/>
    <mergeCell ref="O22:O23"/>
    <mergeCell ref="H22:H23"/>
    <mergeCell ref="J16:L16"/>
    <mergeCell ref="K62:L62"/>
    <mergeCell ref="K59:L59"/>
    <mergeCell ref="B61:D61"/>
    <mergeCell ref="E61:F61"/>
    <mergeCell ref="H61:I61"/>
    <mergeCell ref="K61:L61"/>
    <mergeCell ref="B60:D60"/>
    <mergeCell ref="E60:F60"/>
    <mergeCell ref="H60:I60"/>
    <mergeCell ref="K60:L60"/>
    <mergeCell ref="E50:F50"/>
    <mergeCell ref="K50:L50"/>
    <mergeCell ref="G46:H47"/>
    <mergeCell ref="I46:J47"/>
    <mergeCell ref="K57:L57"/>
    <mergeCell ref="B59:D59"/>
    <mergeCell ref="E59:F59"/>
    <mergeCell ref="H59:I59"/>
    <mergeCell ref="K54:L54"/>
    <mergeCell ref="B55:D55"/>
    <mergeCell ref="E55:F55"/>
    <mergeCell ref="H55:I55"/>
    <mergeCell ref="K55:L55"/>
    <mergeCell ref="B56:D56"/>
    <mergeCell ref="E56:F56"/>
    <mergeCell ref="H56:I56"/>
    <mergeCell ref="K56:L56"/>
    <mergeCell ref="B54:D54"/>
    <mergeCell ref="E54:F54"/>
    <mergeCell ref="H54:I54"/>
    <mergeCell ref="G48:H48"/>
    <mergeCell ref="G49:H49"/>
    <mergeCell ref="G50:H50"/>
    <mergeCell ref="G51:H51"/>
    <mergeCell ref="K46:L47"/>
    <mergeCell ref="C19:E19"/>
    <mergeCell ref="J19:L19"/>
    <mergeCell ref="C20:E20"/>
    <mergeCell ref="J20:L20"/>
    <mergeCell ref="C33:E33"/>
    <mergeCell ref="J33:L33"/>
    <mergeCell ref="C34:E34"/>
    <mergeCell ref="J34:L34"/>
    <mergeCell ref="C22:E22"/>
    <mergeCell ref="J22:L22"/>
    <mergeCell ref="C23:E23"/>
    <mergeCell ref="J23:L23"/>
    <mergeCell ref="C24:E24"/>
    <mergeCell ref="J24:L24"/>
    <mergeCell ref="C25:E25"/>
    <mergeCell ref="J25:L25"/>
    <mergeCell ref="C26:E26"/>
    <mergeCell ref="J26:L26"/>
    <mergeCell ref="C35:E35"/>
    <mergeCell ref="J21:L21"/>
    <mergeCell ref="C9:E9"/>
    <mergeCell ref="J9:L9"/>
    <mergeCell ref="C10:E10"/>
    <mergeCell ref="K52:L52"/>
    <mergeCell ref="B48:D48"/>
    <mergeCell ref="E48:F48"/>
    <mergeCell ref="K48:L48"/>
    <mergeCell ref="B51:D51"/>
    <mergeCell ref="E51:F51"/>
    <mergeCell ref="K51:L51"/>
    <mergeCell ref="J35:L35"/>
    <mergeCell ref="A38:B38"/>
    <mergeCell ref="C38:F38"/>
    <mergeCell ref="A39:B39"/>
    <mergeCell ref="C39:F39"/>
    <mergeCell ref="B49:D49"/>
    <mergeCell ref="E49:F49"/>
    <mergeCell ref="K49:L49"/>
    <mergeCell ref="B50:D50"/>
    <mergeCell ref="C21:E21"/>
    <mergeCell ref="A40:B40"/>
    <mergeCell ref="C40:F40"/>
    <mergeCell ref="B46:D47"/>
    <mergeCell ref="E46:F47"/>
    <mergeCell ref="A2:O2"/>
    <mergeCell ref="A5:O5"/>
    <mergeCell ref="A7:A8"/>
    <mergeCell ref="B7:E7"/>
    <mergeCell ref="F7:F8"/>
    <mergeCell ref="G7:G8"/>
    <mergeCell ref="I7:L7"/>
    <mergeCell ref="M7:M8"/>
    <mergeCell ref="N7:N8"/>
    <mergeCell ref="B8:E8"/>
    <mergeCell ref="I8:L8"/>
    <mergeCell ref="J10:L10"/>
    <mergeCell ref="C12:E12"/>
    <mergeCell ref="J12:L12"/>
    <mergeCell ref="C13:E13"/>
    <mergeCell ref="J13:L13"/>
    <mergeCell ref="C11:E11"/>
    <mergeCell ref="J11:L11"/>
    <mergeCell ref="C14:E14"/>
    <mergeCell ref="C15:E15"/>
    <mergeCell ref="J15:L15"/>
    <mergeCell ref="C16:E16"/>
    <mergeCell ref="C17:E17"/>
    <mergeCell ref="C30:E30"/>
    <mergeCell ref="J30:L30"/>
    <mergeCell ref="C31:E31"/>
    <mergeCell ref="J31:L31"/>
    <mergeCell ref="C32:E32"/>
    <mergeCell ref="J32:L32"/>
    <mergeCell ref="C27:E27"/>
    <mergeCell ref="J27:L27"/>
    <mergeCell ref="C28:E28"/>
    <mergeCell ref="J28:L28"/>
    <mergeCell ref="C29:E29"/>
    <mergeCell ref="J29:L29"/>
    <mergeCell ref="J17:L17"/>
    <mergeCell ref="C18:E18"/>
    <mergeCell ref="J18:L18"/>
  </mergeCells>
  <phoneticPr fontId="1"/>
  <dataValidations count="1">
    <dataValidation type="list" allowBlank="1" showInputMessage="1" showErrorMessage="1" sqref="I9:I35 B9:B35" xr:uid="{9689344A-AB3A-4219-9B9E-D9586DF1169C}">
      <formula1>$R$1:$R$7</formula1>
    </dataValidation>
  </dataValidations>
  <printOptions horizontalCentered="1"/>
  <pageMargins left="0.51181102362204722" right="0.51181102362204722" top="0.74803149606299213" bottom="0.55118110236220474" header="0.31496062992125984" footer="0.31496062992125984"/>
  <pageSetup paperSize="9" scale="60" fitToHeight="2" orientation="portrait" blackAndWhite="1" r:id="rId1"/>
  <drawing r:id="rId2"/>
  <legacy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A37BB-9252-45CE-9FC2-0C7DF35866FC}">
  <sheetPr codeName="Sheet40">
    <tabColor theme="9" tint="0.59999389629810485"/>
  </sheetPr>
  <dimension ref="A1:AR62"/>
  <sheetViews>
    <sheetView showZeros="0" view="pageBreakPreview" zoomScaleNormal="100" zoomScaleSheetLayoutView="100" workbookViewId="0"/>
  </sheetViews>
  <sheetFormatPr defaultColWidth="9" defaultRowHeight="11"/>
  <cols>
    <col min="1" max="1" width="3.08984375" style="301" customWidth="1"/>
    <col min="2" max="2" width="2.08984375" style="301" customWidth="1"/>
    <col min="3" max="3" width="3.08984375" style="301" customWidth="1"/>
    <col min="4" max="4" width="2.08984375" style="301" customWidth="1"/>
    <col min="5" max="23" width="2.453125" style="301" customWidth="1"/>
    <col min="24" max="35" width="2.36328125" style="301" customWidth="1"/>
    <col min="36" max="49" width="2.08984375" style="301" customWidth="1"/>
    <col min="50" max="16384" width="9" style="301"/>
  </cols>
  <sheetData>
    <row r="1" spans="1:44" ht="13">
      <c r="A1" s="3"/>
    </row>
    <row r="2" spans="1:44" ht="14">
      <c r="A2" s="1161" t="s">
        <v>765</v>
      </c>
      <c r="B2" s="1161"/>
      <c r="C2" s="1161"/>
      <c r="D2" s="1161"/>
      <c r="E2" s="1161"/>
      <c r="F2" s="1161"/>
      <c r="G2" s="1161"/>
      <c r="H2" s="1161"/>
      <c r="I2" s="1161"/>
      <c r="J2" s="1161"/>
      <c r="K2" s="1161"/>
      <c r="L2" s="1161"/>
      <c r="M2" s="1161"/>
      <c r="N2" s="1161"/>
      <c r="O2" s="1161"/>
      <c r="P2" s="1161"/>
      <c r="Q2" s="1161"/>
      <c r="R2" s="1161"/>
      <c r="S2" s="1161"/>
      <c r="T2" s="1161"/>
      <c r="U2" s="1161"/>
      <c r="V2" s="1161"/>
      <c r="W2" s="1161"/>
      <c r="X2" s="1161"/>
      <c r="Y2" s="1161"/>
      <c r="Z2" s="1161"/>
      <c r="AA2" s="1161"/>
      <c r="AB2" s="1161"/>
      <c r="AC2" s="1161"/>
      <c r="AD2" s="1161"/>
      <c r="AE2" s="1161"/>
      <c r="AF2" s="1161"/>
      <c r="AG2" s="1161"/>
      <c r="AH2" s="1161"/>
      <c r="AI2" s="1161"/>
      <c r="AJ2" s="1161"/>
      <c r="AK2" s="1161"/>
      <c r="AL2" s="1161"/>
      <c r="AM2" s="1161"/>
    </row>
    <row r="3" spans="1:44" ht="12" customHeight="1">
      <c r="A3" s="1931" t="s">
        <v>781</v>
      </c>
      <c r="B3" s="1931"/>
      <c r="C3" s="1931"/>
      <c r="D3" s="1931"/>
      <c r="E3" s="1931"/>
      <c r="F3" s="1931"/>
      <c r="G3" s="1931"/>
      <c r="H3" s="1931"/>
      <c r="I3" s="1931"/>
      <c r="J3" s="1931"/>
      <c r="K3" s="1931"/>
      <c r="L3" s="1931"/>
      <c r="M3" s="1931"/>
      <c r="N3" s="1931"/>
      <c r="O3" s="1931"/>
      <c r="P3" s="1931"/>
      <c r="Q3" s="1931"/>
      <c r="R3" s="1931"/>
      <c r="S3" s="1931"/>
      <c r="T3" s="1931"/>
      <c r="U3" s="1931"/>
      <c r="V3" s="1931"/>
      <c r="W3" s="1931"/>
      <c r="X3" s="1931"/>
      <c r="Y3" s="1931"/>
      <c r="Z3" s="1931"/>
      <c r="AA3" s="1931"/>
      <c r="AB3" s="1931"/>
      <c r="AC3" s="1931"/>
      <c r="AD3" s="1931"/>
      <c r="AE3" s="1931"/>
      <c r="AF3" s="1931"/>
      <c r="AG3" s="1931"/>
      <c r="AH3" s="1931"/>
      <c r="AI3" s="1931"/>
      <c r="AJ3" s="1931"/>
      <c r="AK3" s="1931"/>
      <c r="AL3" s="1931"/>
      <c r="AM3" s="1931"/>
      <c r="AN3" s="302"/>
      <c r="AO3" s="302"/>
      <c r="AP3" s="302"/>
      <c r="AQ3" s="302"/>
    </row>
    <row r="4" spans="1:44" ht="12" customHeight="1">
      <c r="A4" s="1931"/>
      <c r="B4" s="1931"/>
      <c r="C4" s="1931"/>
      <c r="D4" s="1931"/>
      <c r="E4" s="1931"/>
      <c r="F4" s="1931"/>
      <c r="G4" s="1931"/>
      <c r="H4" s="1931"/>
      <c r="I4" s="1931"/>
      <c r="J4" s="1931"/>
      <c r="K4" s="1931"/>
      <c r="L4" s="1931"/>
      <c r="M4" s="1931"/>
      <c r="N4" s="1931"/>
      <c r="O4" s="1931"/>
      <c r="P4" s="1931"/>
      <c r="Q4" s="1931"/>
      <c r="R4" s="1931"/>
      <c r="S4" s="1931"/>
      <c r="T4" s="1931"/>
      <c r="U4" s="1931"/>
      <c r="V4" s="1931"/>
      <c r="W4" s="1931"/>
      <c r="X4" s="1931"/>
      <c r="Y4" s="1931"/>
      <c r="Z4" s="1931"/>
      <c r="AA4" s="1931"/>
      <c r="AB4" s="1931"/>
      <c r="AC4" s="1931"/>
      <c r="AD4" s="1931"/>
      <c r="AE4" s="1931"/>
      <c r="AF4" s="1931"/>
      <c r="AG4" s="1931"/>
      <c r="AH4" s="1931"/>
      <c r="AI4" s="1931"/>
      <c r="AJ4" s="1931"/>
      <c r="AK4" s="1931"/>
      <c r="AL4" s="1931"/>
      <c r="AM4" s="1931"/>
      <c r="AN4" s="302"/>
      <c r="AO4" s="302"/>
      <c r="AP4" s="302"/>
      <c r="AQ4" s="302"/>
    </row>
    <row r="5" spans="1:44" ht="12" customHeight="1">
      <c r="A5" s="302"/>
      <c r="B5" s="302"/>
      <c r="C5" s="302"/>
      <c r="D5" s="302"/>
      <c r="E5" s="302"/>
      <c r="F5" s="302"/>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row>
    <row r="7" spans="1:44" ht="13.5" customHeight="1">
      <c r="A7" s="1194" t="s">
        <v>749</v>
      </c>
      <c r="B7" s="1195"/>
      <c r="C7" s="1195"/>
      <c r="D7" s="1196"/>
      <c r="E7" s="1194" t="s">
        <v>750</v>
      </c>
      <c r="F7" s="1195"/>
      <c r="G7" s="1195"/>
      <c r="H7" s="1195"/>
      <c r="I7" s="1195"/>
      <c r="J7" s="1195"/>
      <c r="K7" s="1195"/>
      <c r="L7" s="1196"/>
      <c r="M7" s="1194" t="s">
        <v>751</v>
      </c>
      <c r="N7" s="1195"/>
      <c r="O7" s="1195"/>
      <c r="P7" s="1195"/>
      <c r="Q7" s="1195"/>
      <c r="R7" s="1195"/>
      <c r="S7" s="1195"/>
      <c r="T7" s="1195"/>
      <c r="U7" s="1195"/>
      <c r="V7" s="1195"/>
      <c r="W7" s="1196"/>
      <c r="X7" s="1194" t="s">
        <v>752</v>
      </c>
      <c r="Y7" s="1195"/>
      <c r="Z7" s="1195"/>
      <c r="AA7" s="1195"/>
      <c r="AB7" s="1196"/>
      <c r="AC7" s="1194" t="s">
        <v>753</v>
      </c>
      <c r="AD7" s="1195"/>
      <c r="AE7" s="1195"/>
      <c r="AF7" s="1195"/>
      <c r="AG7" s="1195"/>
      <c r="AH7" s="1195"/>
      <c r="AI7" s="1195"/>
      <c r="AJ7" s="1195"/>
      <c r="AK7" s="1195"/>
      <c r="AL7" s="1195"/>
      <c r="AM7" s="1196"/>
    </row>
    <row r="8" spans="1:44">
      <c r="A8" s="303"/>
      <c r="D8" s="304"/>
      <c r="E8" s="1906">
        <f>'②-b（三国型実務）日程案'!E8</f>
        <v>0</v>
      </c>
      <c r="F8" s="1907"/>
      <c r="G8" s="1907"/>
      <c r="H8" s="1907"/>
      <c r="I8" s="1907"/>
      <c r="J8" s="1907"/>
      <c r="K8" s="1907"/>
      <c r="L8" s="1908"/>
      <c r="M8" s="1915">
        <f>'②-b（三国型実務）日程案'!M8</f>
        <v>0</v>
      </c>
      <c r="N8" s="1916"/>
      <c r="O8" s="1916"/>
      <c r="P8" s="1916"/>
      <c r="Q8" s="1916"/>
      <c r="R8" s="1916"/>
      <c r="S8" s="1916"/>
      <c r="T8" s="1916"/>
      <c r="U8" s="1916"/>
      <c r="V8" s="1916"/>
      <c r="W8" s="1917"/>
      <c r="X8" s="641">
        <f>'②-b（三国型実務）日程案'!X8</f>
        <v>0</v>
      </c>
      <c r="Y8" s="306" t="s">
        <v>754</v>
      </c>
      <c r="Z8" s="306"/>
      <c r="AA8" s="306"/>
      <c r="AB8" s="307"/>
      <c r="AC8" s="303" t="s">
        <v>755</v>
      </c>
      <c r="AD8" s="308"/>
      <c r="AE8" s="308"/>
      <c r="AF8" s="308"/>
      <c r="AG8" s="309"/>
      <c r="AH8" s="310"/>
      <c r="AI8" s="310"/>
      <c r="AJ8" s="310"/>
      <c r="AK8" s="310"/>
      <c r="AL8" s="310"/>
      <c r="AM8" s="311"/>
    </row>
    <row r="9" spans="1:44">
      <c r="A9" s="639">
        <f>'②-b（三国型実務）日程案'!A9</f>
        <v>0</v>
      </c>
      <c r="B9" s="301" t="s">
        <v>756</v>
      </c>
      <c r="C9" s="640">
        <f>'②-b（三国型実務）日程案'!C9</f>
        <v>0</v>
      </c>
      <c r="D9" s="304" t="s">
        <v>757</v>
      </c>
      <c r="E9" s="1909"/>
      <c r="F9" s="1910"/>
      <c r="G9" s="1910"/>
      <c r="H9" s="1910"/>
      <c r="I9" s="1910"/>
      <c r="J9" s="1910"/>
      <c r="K9" s="1910"/>
      <c r="L9" s="1911"/>
      <c r="M9" s="1918"/>
      <c r="N9" s="1919"/>
      <c r="O9" s="1919"/>
      <c r="P9" s="1919"/>
      <c r="Q9" s="1919"/>
      <c r="R9" s="1919"/>
      <c r="S9" s="1919"/>
      <c r="T9" s="1919"/>
      <c r="U9" s="1919"/>
      <c r="V9" s="1919"/>
      <c r="W9" s="1920"/>
      <c r="X9" s="642">
        <f>'②-b（三国型実務）日程案'!X9</f>
        <v>0</v>
      </c>
      <c r="Y9" s="301" t="s">
        <v>95</v>
      </c>
      <c r="AB9" s="304"/>
      <c r="AC9" s="642">
        <f>'②-b（三国型実務）日程案'!AC9</f>
        <v>0</v>
      </c>
      <c r="AD9" s="301" t="s">
        <v>758</v>
      </c>
      <c r="AF9" s="308"/>
      <c r="AG9" s="309"/>
      <c r="AH9" s="315"/>
      <c r="AI9" s="315"/>
      <c r="AJ9" s="315"/>
      <c r="AK9" s="315"/>
      <c r="AL9" s="315"/>
      <c r="AM9" s="316"/>
    </row>
    <row r="10" spans="1:44">
      <c r="A10" s="303"/>
      <c r="B10" s="1184" t="s">
        <v>190</v>
      </c>
      <c r="C10" s="1184"/>
      <c r="D10" s="304"/>
      <c r="E10" s="1909"/>
      <c r="F10" s="1910"/>
      <c r="G10" s="1910"/>
      <c r="H10" s="1910"/>
      <c r="I10" s="1910"/>
      <c r="J10" s="1910"/>
      <c r="K10" s="1910"/>
      <c r="L10" s="1911"/>
      <c r="M10" s="1918"/>
      <c r="N10" s="1919"/>
      <c r="O10" s="1919"/>
      <c r="P10" s="1919"/>
      <c r="Q10" s="1919"/>
      <c r="R10" s="1919"/>
      <c r="S10" s="1919"/>
      <c r="T10" s="1919"/>
      <c r="U10" s="1919"/>
      <c r="V10" s="1919"/>
      <c r="W10" s="1920"/>
      <c r="X10" s="642">
        <f>'②-b（三国型実務）日程案'!X10</f>
        <v>0</v>
      </c>
      <c r="Y10" s="301" t="s">
        <v>96</v>
      </c>
      <c r="AB10" s="304"/>
      <c r="AC10" s="642">
        <f>'②-b（三国型実務）日程案'!AC10</f>
        <v>0</v>
      </c>
      <c r="AD10" s="301" t="s">
        <v>759</v>
      </c>
      <c r="AH10" s="315"/>
      <c r="AI10" s="315"/>
      <c r="AJ10" s="310"/>
      <c r="AK10" s="310"/>
      <c r="AL10" s="310"/>
      <c r="AM10" s="311"/>
    </row>
    <row r="11" spans="1:44">
      <c r="A11" s="639">
        <f>'②-b（三国型実務）日程案'!A11</f>
        <v>0</v>
      </c>
      <c r="B11" s="301" t="s">
        <v>756</v>
      </c>
      <c r="C11" s="640">
        <f>'②-b（三国型実務）日程案'!C11</f>
        <v>0</v>
      </c>
      <c r="D11" s="304" t="s">
        <v>757</v>
      </c>
      <c r="E11" s="1909"/>
      <c r="F11" s="1910"/>
      <c r="G11" s="1910"/>
      <c r="H11" s="1910"/>
      <c r="I11" s="1910"/>
      <c r="J11" s="1910"/>
      <c r="K11" s="1910"/>
      <c r="L11" s="1911"/>
      <c r="M11" s="1918"/>
      <c r="N11" s="1919"/>
      <c r="O11" s="1919"/>
      <c r="P11" s="1919"/>
      <c r="Q11" s="1919"/>
      <c r="R11" s="1919"/>
      <c r="S11" s="1919"/>
      <c r="T11" s="1919"/>
      <c r="U11" s="1919"/>
      <c r="V11" s="1919"/>
      <c r="W11" s="1920"/>
      <c r="X11" s="642">
        <f>'②-b（三国型実務）日程案'!X11</f>
        <v>0</v>
      </c>
      <c r="Y11" s="301" t="s">
        <v>30</v>
      </c>
      <c r="AB11" s="304"/>
      <c r="AC11" s="303"/>
      <c r="AD11" s="1185" t="s">
        <v>760</v>
      </c>
      <c r="AE11" s="1185"/>
      <c r="AF11" s="1185"/>
      <c r="AG11" s="1185"/>
      <c r="AH11" s="1924">
        <f>'②-b（三国型実務）日程案'!AH11</f>
        <v>0</v>
      </c>
      <c r="AI11" s="1924"/>
      <c r="AJ11" s="1924"/>
      <c r="AK11" s="1924"/>
      <c r="AL11" s="1924"/>
      <c r="AM11" s="1925"/>
    </row>
    <row r="12" spans="1:44">
      <c r="A12" s="1926" t="str">
        <f>'②-b（三国型実務）日程案'!A12</f>
        <v>（●日間）※</v>
      </c>
      <c r="B12" s="1927"/>
      <c r="C12" s="1927"/>
      <c r="D12" s="1928"/>
      <c r="E12" s="1909"/>
      <c r="F12" s="1910"/>
      <c r="G12" s="1910"/>
      <c r="H12" s="1910"/>
      <c r="I12" s="1910"/>
      <c r="J12" s="1910"/>
      <c r="K12" s="1910"/>
      <c r="L12" s="1911"/>
      <c r="M12" s="1918"/>
      <c r="N12" s="1919"/>
      <c r="O12" s="1919"/>
      <c r="P12" s="1919"/>
      <c r="Q12" s="1919"/>
      <c r="R12" s="1919"/>
      <c r="S12" s="1919"/>
      <c r="T12" s="1919"/>
      <c r="U12" s="1919"/>
      <c r="V12" s="1919"/>
      <c r="W12" s="1920"/>
      <c r="X12" s="303"/>
      <c r="Y12" s="1929">
        <f>'②-b（三国型実務）日程案'!Y12</f>
        <v>0</v>
      </c>
      <c r="Z12" s="1929"/>
      <c r="AA12" s="1929"/>
      <c r="AB12" s="304"/>
      <c r="AC12" s="317"/>
      <c r="AD12" s="1185" t="s">
        <v>762</v>
      </c>
      <c r="AE12" s="1185"/>
      <c r="AF12" s="1185"/>
      <c r="AG12" s="1185"/>
      <c r="AH12" s="1924">
        <f>'②-b（三国型実務）日程案'!AH12</f>
        <v>0</v>
      </c>
      <c r="AI12" s="1924"/>
      <c r="AJ12" s="1924"/>
      <c r="AK12" s="1924"/>
      <c r="AL12" s="1924"/>
      <c r="AM12" s="1925"/>
    </row>
    <row r="13" spans="1:44">
      <c r="A13" s="318" t="s">
        <v>763</v>
      </c>
      <c r="B13" s="319"/>
      <c r="C13" s="319"/>
      <c r="D13" s="320"/>
      <c r="E13" s="1912"/>
      <c r="F13" s="1913"/>
      <c r="G13" s="1913"/>
      <c r="H13" s="1913"/>
      <c r="I13" s="1913"/>
      <c r="J13" s="1913"/>
      <c r="K13" s="1913"/>
      <c r="L13" s="1914"/>
      <c r="M13" s="1921"/>
      <c r="N13" s="1922"/>
      <c r="O13" s="1922"/>
      <c r="P13" s="1922"/>
      <c r="Q13" s="1922"/>
      <c r="R13" s="1922"/>
      <c r="S13" s="1922"/>
      <c r="T13" s="1922"/>
      <c r="U13" s="1922"/>
      <c r="V13" s="1922"/>
      <c r="W13" s="1923"/>
      <c r="X13" s="318"/>
      <c r="Y13" s="1930"/>
      <c r="Z13" s="1930"/>
      <c r="AA13" s="1930"/>
      <c r="AB13" s="320"/>
      <c r="AC13" s="321"/>
      <c r="AD13" s="1193" t="s">
        <v>215</v>
      </c>
      <c r="AE13" s="1193"/>
      <c r="AF13" s="1193"/>
      <c r="AG13" s="1193"/>
      <c r="AH13" s="1905">
        <f>'②-b（三国型実務）日程案'!AH13</f>
        <v>0</v>
      </c>
      <c r="AI13" s="1905"/>
      <c r="AJ13" s="1905"/>
      <c r="AK13" s="637" t="s">
        <v>764</v>
      </c>
      <c r="AL13" s="637"/>
      <c r="AM13" s="638"/>
    </row>
    <row r="14" spans="1:44" ht="13.5" customHeight="1">
      <c r="A14" s="1194" t="s">
        <v>749</v>
      </c>
      <c r="B14" s="1195"/>
      <c r="C14" s="1195"/>
      <c r="D14" s="1196"/>
      <c r="E14" s="1194" t="s">
        <v>750</v>
      </c>
      <c r="F14" s="1195"/>
      <c r="G14" s="1195"/>
      <c r="H14" s="1195"/>
      <c r="I14" s="1195"/>
      <c r="J14" s="1195"/>
      <c r="K14" s="1195"/>
      <c r="L14" s="1196"/>
      <c r="M14" s="1194" t="s">
        <v>751</v>
      </c>
      <c r="N14" s="1195"/>
      <c r="O14" s="1195"/>
      <c r="P14" s="1195"/>
      <c r="Q14" s="1195"/>
      <c r="R14" s="1195"/>
      <c r="S14" s="1195"/>
      <c r="T14" s="1195"/>
      <c r="U14" s="1195"/>
      <c r="V14" s="1195"/>
      <c r="W14" s="1196"/>
      <c r="X14" s="1194" t="s">
        <v>752</v>
      </c>
      <c r="Y14" s="1195"/>
      <c r="Z14" s="1195"/>
      <c r="AA14" s="1195"/>
      <c r="AB14" s="1196"/>
      <c r="AC14" s="1194" t="s">
        <v>753</v>
      </c>
      <c r="AD14" s="1195"/>
      <c r="AE14" s="1195"/>
      <c r="AF14" s="1195"/>
      <c r="AG14" s="1195"/>
      <c r="AH14" s="1195"/>
      <c r="AI14" s="1195"/>
      <c r="AJ14" s="1195"/>
      <c r="AK14" s="1195"/>
      <c r="AL14" s="1195"/>
      <c r="AM14" s="1196"/>
    </row>
    <row r="15" spans="1:44">
      <c r="A15" s="303"/>
      <c r="D15" s="304"/>
      <c r="E15" s="1906">
        <f>'②-b（三国型実務）日程案'!E15</f>
        <v>0</v>
      </c>
      <c r="F15" s="1907"/>
      <c r="G15" s="1907"/>
      <c r="H15" s="1907"/>
      <c r="I15" s="1907"/>
      <c r="J15" s="1907"/>
      <c r="K15" s="1907"/>
      <c r="L15" s="1908"/>
      <c r="M15" s="1915">
        <f>'②-b（三国型実務）日程案'!M15</f>
        <v>0</v>
      </c>
      <c r="N15" s="1916"/>
      <c r="O15" s="1916"/>
      <c r="P15" s="1916"/>
      <c r="Q15" s="1916"/>
      <c r="R15" s="1916"/>
      <c r="S15" s="1916"/>
      <c r="T15" s="1916"/>
      <c r="U15" s="1916"/>
      <c r="V15" s="1916"/>
      <c r="W15" s="1917"/>
      <c r="X15" s="641">
        <f>'②-b（三国型実務）日程案'!X15</f>
        <v>0</v>
      </c>
      <c r="Y15" s="306" t="s">
        <v>754</v>
      </c>
      <c r="Z15" s="306"/>
      <c r="AA15" s="306"/>
      <c r="AB15" s="307"/>
      <c r="AC15" s="303" t="s">
        <v>755</v>
      </c>
      <c r="AD15" s="308"/>
      <c r="AE15" s="308"/>
      <c r="AF15" s="308"/>
      <c r="AG15" s="309"/>
      <c r="AH15" s="310"/>
      <c r="AI15" s="310"/>
      <c r="AJ15" s="310"/>
      <c r="AK15" s="310"/>
      <c r="AL15" s="310"/>
      <c r="AM15" s="311"/>
    </row>
    <row r="16" spans="1:44">
      <c r="A16" s="639">
        <f>'②-b（三国型実務）日程案'!A16</f>
        <v>0</v>
      </c>
      <c r="B16" s="301" t="s">
        <v>756</v>
      </c>
      <c r="C16" s="640">
        <f>'②-b（三国型実務）日程案'!C16</f>
        <v>0</v>
      </c>
      <c r="D16" s="304" t="s">
        <v>757</v>
      </c>
      <c r="E16" s="1909"/>
      <c r="F16" s="1910"/>
      <c r="G16" s="1910"/>
      <c r="H16" s="1910"/>
      <c r="I16" s="1910"/>
      <c r="J16" s="1910"/>
      <c r="K16" s="1910"/>
      <c r="L16" s="1911"/>
      <c r="M16" s="1918"/>
      <c r="N16" s="1919"/>
      <c r="O16" s="1919"/>
      <c r="P16" s="1919"/>
      <c r="Q16" s="1919"/>
      <c r="R16" s="1919"/>
      <c r="S16" s="1919"/>
      <c r="T16" s="1919"/>
      <c r="U16" s="1919"/>
      <c r="V16" s="1919"/>
      <c r="W16" s="1920"/>
      <c r="X16" s="642">
        <f>'②-b（三国型実務）日程案'!X16</f>
        <v>0</v>
      </c>
      <c r="Y16" s="301" t="s">
        <v>95</v>
      </c>
      <c r="AB16" s="304"/>
      <c r="AC16" s="642">
        <f>'②-b（三国型実務）日程案'!AC16</f>
        <v>0</v>
      </c>
      <c r="AD16" s="301" t="s">
        <v>758</v>
      </c>
      <c r="AF16" s="308"/>
      <c r="AG16" s="309"/>
      <c r="AH16" s="315"/>
      <c r="AI16" s="315"/>
      <c r="AJ16" s="315"/>
      <c r="AK16" s="315"/>
      <c r="AL16" s="315"/>
      <c r="AM16" s="316"/>
    </row>
    <row r="17" spans="1:39">
      <c r="A17" s="303"/>
      <c r="B17" s="1184" t="s">
        <v>190</v>
      </c>
      <c r="C17" s="1184"/>
      <c r="D17" s="304"/>
      <c r="E17" s="1909"/>
      <c r="F17" s="1910"/>
      <c r="G17" s="1910"/>
      <c r="H17" s="1910"/>
      <c r="I17" s="1910"/>
      <c r="J17" s="1910"/>
      <c r="K17" s="1910"/>
      <c r="L17" s="1911"/>
      <c r="M17" s="1918"/>
      <c r="N17" s="1919"/>
      <c r="O17" s="1919"/>
      <c r="P17" s="1919"/>
      <c r="Q17" s="1919"/>
      <c r="R17" s="1919"/>
      <c r="S17" s="1919"/>
      <c r="T17" s="1919"/>
      <c r="U17" s="1919"/>
      <c r="V17" s="1919"/>
      <c r="W17" s="1920"/>
      <c r="X17" s="642">
        <f>'②-b（三国型実務）日程案'!X17</f>
        <v>0</v>
      </c>
      <c r="Y17" s="301" t="s">
        <v>96</v>
      </c>
      <c r="AB17" s="304"/>
      <c r="AC17" s="642">
        <f>'②-b（三国型実務）日程案'!AC17</f>
        <v>0</v>
      </c>
      <c r="AD17" s="301" t="s">
        <v>759</v>
      </c>
      <c r="AH17" s="315"/>
      <c r="AI17" s="315"/>
      <c r="AJ17" s="310"/>
      <c r="AK17" s="310"/>
      <c r="AL17" s="310"/>
      <c r="AM17" s="311"/>
    </row>
    <row r="18" spans="1:39">
      <c r="A18" s="639">
        <f>'②-b（三国型実務）日程案'!A18</f>
        <v>0</v>
      </c>
      <c r="B18" s="301" t="s">
        <v>756</v>
      </c>
      <c r="C18" s="640">
        <f>'②-b（三国型実務）日程案'!C18</f>
        <v>0</v>
      </c>
      <c r="D18" s="304" t="s">
        <v>757</v>
      </c>
      <c r="E18" s="1909"/>
      <c r="F18" s="1910"/>
      <c r="G18" s="1910"/>
      <c r="H18" s="1910"/>
      <c r="I18" s="1910"/>
      <c r="J18" s="1910"/>
      <c r="K18" s="1910"/>
      <c r="L18" s="1911"/>
      <c r="M18" s="1918"/>
      <c r="N18" s="1919"/>
      <c r="O18" s="1919"/>
      <c r="P18" s="1919"/>
      <c r="Q18" s="1919"/>
      <c r="R18" s="1919"/>
      <c r="S18" s="1919"/>
      <c r="T18" s="1919"/>
      <c r="U18" s="1919"/>
      <c r="V18" s="1919"/>
      <c r="W18" s="1920"/>
      <c r="X18" s="642">
        <f>'②-b（三国型実務）日程案'!X18</f>
        <v>0</v>
      </c>
      <c r="Y18" s="301" t="s">
        <v>30</v>
      </c>
      <c r="AB18" s="304"/>
      <c r="AC18" s="303"/>
      <c r="AD18" s="1185" t="s">
        <v>760</v>
      </c>
      <c r="AE18" s="1185"/>
      <c r="AF18" s="1185"/>
      <c r="AG18" s="1185"/>
      <c r="AH18" s="1924">
        <f>'②-b（三国型実務）日程案'!AH18</f>
        <v>0</v>
      </c>
      <c r="AI18" s="1924"/>
      <c r="AJ18" s="1924"/>
      <c r="AK18" s="1924"/>
      <c r="AL18" s="1924"/>
      <c r="AM18" s="1925"/>
    </row>
    <row r="19" spans="1:39">
      <c r="A19" s="1926" t="str">
        <f>'②-b（三国型実務）日程案'!A19</f>
        <v>（●日間）※</v>
      </c>
      <c r="B19" s="1927"/>
      <c r="C19" s="1927"/>
      <c r="D19" s="1928"/>
      <c r="E19" s="1909"/>
      <c r="F19" s="1910"/>
      <c r="G19" s="1910"/>
      <c r="H19" s="1910"/>
      <c r="I19" s="1910"/>
      <c r="J19" s="1910"/>
      <c r="K19" s="1910"/>
      <c r="L19" s="1911"/>
      <c r="M19" s="1918"/>
      <c r="N19" s="1919"/>
      <c r="O19" s="1919"/>
      <c r="P19" s="1919"/>
      <c r="Q19" s="1919"/>
      <c r="R19" s="1919"/>
      <c r="S19" s="1919"/>
      <c r="T19" s="1919"/>
      <c r="U19" s="1919"/>
      <c r="V19" s="1919"/>
      <c r="W19" s="1920"/>
      <c r="X19" s="303"/>
      <c r="Y19" s="1929">
        <f>'②-b（三国型実務）日程案'!Y19</f>
        <v>0</v>
      </c>
      <c r="Z19" s="1929"/>
      <c r="AA19" s="1929"/>
      <c r="AB19" s="304"/>
      <c r="AC19" s="317"/>
      <c r="AD19" s="1185" t="s">
        <v>762</v>
      </c>
      <c r="AE19" s="1185"/>
      <c r="AF19" s="1185"/>
      <c r="AG19" s="1185"/>
      <c r="AH19" s="1924">
        <f>'②-b（三国型実務）日程案'!AH19</f>
        <v>0</v>
      </c>
      <c r="AI19" s="1924"/>
      <c r="AJ19" s="1924"/>
      <c r="AK19" s="1924"/>
      <c r="AL19" s="1924"/>
      <c r="AM19" s="1925"/>
    </row>
    <row r="20" spans="1:39">
      <c r="A20" s="318" t="s">
        <v>763</v>
      </c>
      <c r="B20" s="319"/>
      <c r="C20" s="319"/>
      <c r="D20" s="320"/>
      <c r="E20" s="1912"/>
      <c r="F20" s="1913"/>
      <c r="G20" s="1913"/>
      <c r="H20" s="1913"/>
      <c r="I20" s="1913"/>
      <c r="J20" s="1913"/>
      <c r="K20" s="1913"/>
      <c r="L20" s="1914"/>
      <c r="M20" s="1921"/>
      <c r="N20" s="1922"/>
      <c r="O20" s="1922"/>
      <c r="P20" s="1922"/>
      <c r="Q20" s="1922"/>
      <c r="R20" s="1922"/>
      <c r="S20" s="1922"/>
      <c r="T20" s="1922"/>
      <c r="U20" s="1922"/>
      <c r="V20" s="1922"/>
      <c r="W20" s="1923"/>
      <c r="X20" s="318"/>
      <c r="Y20" s="1930"/>
      <c r="Z20" s="1930"/>
      <c r="AA20" s="1930"/>
      <c r="AB20" s="320"/>
      <c r="AC20" s="321"/>
      <c r="AD20" s="1193" t="s">
        <v>215</v>
      </c>
      <c r="AE20" s="1193"/>
      <c r="AF20" s="1193"/>
      <c r="AG20" s="1193"/>
      <c r="AH20" s="1905">
        <f>'②-b（三国型実務）日程案'!AH20</f>
        <v>0</v>
      </c>
      <c r="AI20" s="1905"/>
      <c r="AJ20" s="1905"/>
      <c r="AK20" s="918" t="s">
        <v>764</v>
      </c>
      <c r="AL20" s="643"/>
      <c r="AM20" s="644"/>
    </row>
    <row r="21" spans="1:39" ht="13.5" customHeight="1">
      <c r="A21" s="1194" t="s">
        <v>749</v>
      </c>
      <c r="B21" s="1195"/>
      <c r="C21" s="1195"/>
      <c r="D21" s="1196"/>
      <c r="E21" s="1194" t="s">
        <v>750</v>
      </c>
      <c r="F21" s="1195"/>
      <c r="G21" s="1195"/>
      <c r="H21" s="1195"/>
      <c r="I21" s="1195"/>
      <c r="J21" s="1195"/>
      <c r="K21" s="1195"/>
      <c r="L21" s="1196"/>
      <c r="M21" s="1194" t="s">
        <v>751</v>
      </c>
      <c r="N21" s="1195"/>
      <c r="O21" s="1195"/>
      <c r="P21" s="1195"/>
      <c r="Q21" s="1195"/>
      <c r="R21" s="1195"/>
      <c r="S21" s="1195"/>
      <c r="T21" s="1195"/>
      <c r="U21" s="1195"/>
      <c r="V21" s="1195"/>
      <c r="W21" s="1196"/>
      <c r="X21" s="1194" t="s">
        <v>752</v>
      </c>
      <c r="Y21" s="1195"/>
      <c r="Z21" s="1195"/>
      <c r="AA21" s="1195"/>
      <c r="AB21" s="1196"/>
      <c r="AC21" s="1194" t="s">
        <v>753</v>
      </c>
      <c r="AD21" s="1195"/>
      <c r="AE21" s="1195"/>
      <c r="AF21" s="1195"/>
      <c r="AG21" s="1195"/>
      <c r="AH21" s="1195"/>
      <c r="AI21" s="1195"/>
      <c r="AJ21" s="1195"/>
      <c r="AK21" s="1195"/>
      <c r="AL21" s="1195"/>
      <c r="AM21" s="1196"/>
    </row>
    <row r="22" spans="1:39">
      <c r="A22" s="303"/>
      <c r="D22" s="304"/>
      <c r="E22" s="1906">
        <f>'②-b（三国型実務）日程案'!E22</f>
        <v>0</v>
      </c>
      <c r="F22" s="1907"/>
      <c r="G22" s="1907"/>
      <c r="H22" s="1907"/>
      <c r="I22" s="1907"/>
      <c r="J22" s="1907"/>
      <c r="K22" s="1907"/>
      <c r="L22" s="1908"/>
      <c r="M22" s="1915">
        <f>'②-b（三国型実務）日程案'!M22</f>
        <v>0</v>
      </c>
      <c r="N22" s="1916"/>
      <c r="O22" s="1916"/>
      <c r="P22" s="1916"/>
      <c r="Q22" s="1916"/>
      <c r="R22" s="1916"/>
      <c r="S22" s="1916"/>
      <c r="T22" s="1916"/>
      <c r="U22" s="1916"/>
      <c r="V22" s="1916"/>
      <c r="W22" s="1917"/>
      <c r="X22" s="641">
        <f>'②-b（三国型実務）日程案'!X22</f>
        <v>0</v>
      </c>
      <c r="Y22" s="306" t="s">
        <v>754</v>
      </c>
      <c r="Z22" s="306"/>
      <c r="AA22" s="306"/>
      <c r="AB22" s="307"/>
      <c r="AC22" s="303" t="s">
        <v>755</v>
      </c>
      <c r="AD22" s="308"/>
      <c r="AE22" s="308"/>
      <c r="AF22" s="308"/>
      <c r="AG22" s="309"/>
      <c r="AH22" s="310"/>
      <c r="AI22" s="310"/>
      <c r="AJ22" s="310"/>
      <c r="AK22" s="310"/>
      <c r="AL22" s="310"/>
      <c r="AM22" s="311"/>
    </row>
    <row r="23" spans="1:39">
      <c r="A23" s="639">
        <f>'②-b（三国型実務）日程案'!A23</f>
        <v>0</v>
      </c>
      <c r="B23" s="301" t="s">
        <v>756</v>
      </c>
      <c r="C23" s="640">
        <f>'②-b（三国型実務）日程案'!C23</f>
        <v>0</v>
      </c>
      <c r="D23" s="304" t="s">
        <v>757</v>
      </c>
      <c r="E23" s="1909"/>
      <c r="F23" s="1910"/>
      <c r="G23" s="1910"/>
      <c r="H23" s="1910"/>
      <c r="I23" s="1910"/>
      <c r="J23" s="1910"/>
      <c r="K23" s="1910"/>
      <c r="L23" s="1911"/>
      <c r="M23" s="1918"/>
      <c r="N23" s="1919"/>
      <c r="O23" s="1919"/>
      <c r="P23" s="1919"/>
      <c r="Q23" s="1919"/>
      <c r="R23" s="1919"/>
      <c r="S23" s="1919"/>
      <c r="T23" s="1919"/>
      <c r="U23" s="1919"/>
      <c r="V23" s="1919"/>
      <c r="W23" s="1920"/>
      <c r="X23" s="642">
        <f>'②-b（三国型実務）日程案'!X23</f>
        <v>0</v>
      </c>
      <c r="Y23" s="301" t="s">
        <v>95</v>
      </c>
      <c r="AB23" s="304"/>
      <c r="AC23" s="642">
        <f>'②-b（三国型実務）日程案'!AC23</f>
        <v>0</v>
      </c>
      <c r="AD23" s="301" t="s">
        <v>758</v>
      </c>
      <c r="AF23" s="308"/>
      <c r="AG23" s="309"/>
      <c r="AH23" s="315"/>
      <c r="AI23" s="315"/>
      <c r="AJ23" s="315"/>
      <c r="AK23" s="315"/>
      <c r="AL23" s="315"/>
      <c r="AM23" s="316"/>
    </row>
    <row r="24" spans="1:39">
      <c r="A24" s="303"/>
      <c r="B24" s="1184" t="s">
        <v>190</v>
      </c>
      <c r="C24" s="1184"/>
      <c r="D24" s="304"/>
      <c r="E24" s="1909"/>
      <c r="F24" s="1910"/>
      <c r="G24" s="1910"/>
      <c r="H24" s="1910"/>
      <c r="I24" s="1910"/>
      <c r="J24" s="1910"/>
      <c r="K24" s="1910"/>
      <c r="L24" s="1911"/>
      <c r="M24" s="1918"/>
      <c r="N24" s="1919"/>
      <c r="O24" s="1919"/>
      <c r="P24" s="1919"/>
      <c r="Q24" s="1919"/>
      <c r="R24" s="1919"/>
      <c r="S24" s="1919"/>
      <c r="T24" s="1919"/>
      <c r="U24" s="1919"/>
      <c r="V24" s="1919"/>
      <c r="W24" s="1920"/>
      <c r="X24" s="642">
        <f>'②-b（三国型実務）日程案'!X24</f>
        <v>0</v>
      </c>
      <c r="Y24" s="301" t="s">
        <v>96</v>
      </c>
      <c r="AB24" s="304"/>
      <c r="AC24" s="642">
        <f>'②-b（三国型実務）日程案'!AC24</f>
        <v>0</v>
      </c>
      <c r="AD24" s="301" t="s">
        <v>759</v>
      </c>
      <c r="AH24" s="315"/>
      <c r="AI24" s="315"/>
      <c r="AJ24" s="310"/>
      <c r="AK24" s="310"/>
      <c r="AL24" s="310"/>
      <c r="AM24" s="311"/>
    </row>
    <row r="25" spans="1:39">
      <c r="A25" s="639">
        <f>'②-b（三国型実務）日程案'!A25</f>
        <v>0</v>
      </c>
      <c r="B25" s="301" t="s">
        <v>756</v>
      </c>
      <c r="C25" s="640">
        <f>'②-b（三国型実務）日程案'!C25</f>
        <v>0</v>
      </c>
      <c r="D25" s="304" t="s">
        <v>757</v>
      </c>
      <c r="E25" s="1909"/>
      <c r="F25" s="1910"/>
      <c r="G25" s="1910"/>
      <c r="H25" s="1910"/>
      <c r="I25" s="1910"/>
      <c r="J25" s="1910"/>
      <c r="K25" s="1910"/>
      <c r="L25" s="1911"/>
      <c r="M25" s="1918"/>
      <c r="N25" s="1919"/>
      <c r="O25" s="1919"/>
      <c r="P25" s="1919"/>
      <c r="Q25" s="1919"/>
      <c r="R25" s="1919"/>
      <c r="S25" s="1919"/>
      <c r="T25" s="1919"/>
      <c r="U25" s="1919"/>
      <c r="V25" s="1919"/>
      <c r="W25" s="1920"/>
      <c r="X25" s="642">
        <f>'②-b（三国型実務）日程案'!X25</f>
        <v>0</v>
      </c>
      <c r="Y25" s="301" t="s">
        <v>30</v>
      </c>
      <c r="AB25" s="304"/>
      <c r="AC25" s="303"/>
      <c r="AD25" s="1185" t="s">
        <v>760</v>
      </c>
      <c r="AE25" s="1185"/>
      <c r="AF25" s="1185"/>
      <c r="AG25" s="1185"/>
      <c r="AH25" s="1924">
        <f>'②-b（三国型実務）日程案'!AH25</f>
        <v>0</v>
      </c>
      <c r="AI25" s="1924"/>
      <c r="AJ25" s="1924"/>
      <c r="AK25" s="1924"/>
      <c r="AL25" s="1924"/>
      <c r="AM25" s="1925"/>
    </row>
    <row r="26" spans="1:39">
      <c r="A26" s="1926" t="str">
        <f>'②-b（三国型実務）日程案'!A26</f>
        <v>（●日間）※</v>
      </c>
      <c r="B26" s="1927"/>
      <c r="C26" s="1927"/>
      <c r="D26" s="1928"/>
      <c r="E26" s="1909"/>
      <c r="F26" s="1910"/>
      <c r="G26" s="1910"/>
      <c r="H26" s="1910"/>
      <c r="I26" s="1910"/>
      <c r="J26" s="1910"/>
      <c r="K26" s="1910"/>
      <c r="L26" s="1911"/>
      <c r="M26" s="1918"/>
      <c r="N26" s="1919"/>
      <c r="O26" s="1919"/>
      <c r="P26" s="1919"/>
      <c r="Q26" s="1919"/>
      <c r="R26" s="1919"/>
      <c r="S26" s="1919"/>
      <c r="T26" s="1919"/>
      <c r="U26" s="1919"/>
      <c r="V26" s="1919"/>
      <c r="W26" s="1920"/>
      <c r="X26" s="303"/>
      <c r="Y26" s="1929">
        <f>'②-b（三国型実務）日程案'!Y26</f>
        <v>0</v>
      </c>
      <c r="Z26" s="1929"/>
      <c r="AA26" s="1929"/>
      <c r="AB26" s="304"/>
      <c r="AC26" s="317"/>
      <c r="AD26" s="1185" t="s">
        <v>762</v>
      </c>
      <c r="AE26" s="1185"/>
      <c r="AF26" s="1185"/>
      <c r="AG26" s="1185"/>
      <c r="AH26" s="1924">
        <f>'②-b（三国型実務）日程案'!AH26</f>
        <v>0</v>
      </c>
      <c r="AI26" s="1924"/>
      <c r="AJ26" s="1924"/>
      <c r="AK26" s="1924"/>
      <c r="AL26" s="1924"/>
      <c r="AM26" s="1925"/>
    </row>
    <row r="27" spans="1:39">
      <c r="A27" s="318" t="s">
        <v>763</v>
      </c>
      <c r="B27" s="319"/>
      <c r="C27" s="319"/>
      <c r="D27" s="320"/>
      <c r="E27" s="1912"/>
      <c r="F27" s="1913"/>
      <c r="G27" s="1913"/>
      <c r="H27" s="1913"/>
      <c r="I27" s="1913"/>
      <c r="J27" s="1913"/>
      <c r="K27" s="1913"/>
      <c r="L27" s="1914"/>
      <c r="M27" s="1921"/>
      <c r="N27" s="1922"/>
      <c r="O27" s="1922"/>
      <c r="P27" s="1922"/>
      <c r="Q27" s="1922"/>
      <c r="R27" s="1922"/>
      <c r="S27" s="1922"/>
      <c r="T27" s="1922"/>
      <c r="U27" s="1922"/>
      <c r="V27" s="1922"/>
      <c r="W27" s="1923"/>
      <c r="X27" s="318"/>
      <c r="Y27" s="1930"/>
      <c r="Z27" s="1930"/>
      <c r="AA27" s="1930"/>
      <c r="AB27" s="320"/>
      <c r="AC27" s="321"/>
      <c r="AD27" s="1193" t="s">
        <v>215</v>
      </c>
      <c r="AE27" s="1193"/>
      <c r="AF27" s="1193"/>
      <c r="AG27" s="1193"/>
      <c r="AH27" s="1905">
        <f>'②-b（三国型実務）日程案'!AH27</f>
        <v>0</v>
      </c>
      <c r="AI27" s="1905"/>
      <c r="AJ27" s="1905"/>
      <c r="AK27" s="918" t="s">
        <v>764</v>
      </c>
      <c r="AL27" s="643"/>
      <c r="AM27" s="644"/>
    </row>
    <row r="28" spans="1:39" ht="13.5" customHeight="1">
      <c r="A28" s="1194" t="s">
        <v>749</v>
      </c>
      <c r="B28" s="1195"/>
      <c r="C28" s="1195"/>
      <c r="D28" s="1196"/>
      <c r="E28" s="1194" t="s">
        <v>750</v>
      </c>
      <c r="F28" s="1195"/>
      <c r="G28" s="1195"/>
      <c r="H28" s="1195"/>
      <c r="I28" s="1195"/>
      <c r="J28" s="1195"/>
      <c r="K28" s="1195"/>
      <c r="L28" s="1196"/>
      <c r="M28" s="1194" t="s">
        <v>751</v>
      </c>
      <c r="N28" s="1195"/>
      <c r="O28" s="1195"/>
      <c r="P28" s="1195"/>
      <c r="Q28" s="1195"/>
      <c r="R28" s="1195"/>
      <c r="S28" s="1195"/>
      <c r="T28" s="1195"/>
      <c r="U28" s="1195"/>
      <c r="V28" s="1195"/>
      <c r="W28" s="1196"/>
      <c r="X28" s="1194" t="s">
        <v>752</v>
      </c>
      <c r="Y28" s="1195"/>
      <c r="Z28" s="1195"/>
      <c r="AA28" s="1195"/>
      <c r="AB28" s="1196"/>
      <c r="AC28" s="1194" t="s">
        <v>753</v>
      </c>
      <c r="AD28" s="1195"/>
      <c r="AE28" s="1195"/>
      <c r="AF28" s="1195"/>
      <c r="AG28" s="1195"/>
      <c r="AH28" s="1195"/>
      <c r="AI28" s="1195"/>
      <c r="AJ28" s="1195"/>
      <c r="AK28" s="1195"/>
      <c r="AL28" s="1195"/>
      <c r="AM28" s="1196"/>
    </row>
    <row r="29" spans="1:39">
      <c r="A29" s="303"/>
      <c r="D29" s="304"/>
      <c r="E29" s="1906">
        <f>'②-b（三国型実務）日程案'!E29</f>
        <v>0</v>
      </c>
      <c r="F29" s="1907"/>
      <c r="G29" s="1907"/>
      <c r="H29" s="1907"/>
      <c r="I29" s="1907"/>
      <c r="J29" s="1907"/>
      <c r="K29" s="1907"/>
      <c r="L29" s="1908"/>
      <c r="M29" s="1915">
        <f>'②-b（三国型実務）日程案'!M29</f>
        <v>0</v>
      </c>
      <c r="N29" s="1916"/>
      <c r="O29" s="1916"/>
      <c r="P29" s="1916"/>
      <c r="Q29" s="1916"/>
      <c r="R29" s="1916"/>
      <c r="S29" s="1916"/>
      <c r="T29" s="1916"/>
      <c r="U29" s="1916"/>
      <c r="V29" s="1916"/>
      <c r="W29" s="1917"/>
      <c r="X29" s="641">
        <f>'②-b（三国型実務）日程案'!X29</f>
        <v>0</v>
      </c>
      <c r="Y29" s="306" t="s">
        <v>754</v>
      </c>
      <c r="Z29" s="306"/>
      <c r="AA29" s="306"/>
      <c r="AB29" s="307"/>
      <c r="AC29" s="303" t="s">
        <v>755</v>
      </c>
      <c r="AD29" s="308"/>
      <c r="AE29" s="308"/>
      <c r="AF29" s="308"/>
      <c r="AG29" s="309"/>
      <c r="AH29" s="310"/>
      <c r="AI29" s="310"/>
      <c r="AJ29" s="310"/>
      <c r="AK29" s="310"/>
      <c r="AL29" s="310"/>
      <c r="AM29" s="311"/>
    </row>
    <row r="30" spans="1:39">
      <c r="A30" s="639">
        <f>'②-b（三国型実務）日程案'!A30</f>
        <v>0</v>
      </c>
      <c r="B30" s="301" t="s">
        <v>756</v>
      </c>
      <c r="C30" s="640">
        <f>'②-b（三国型実務）日程案'!C30</f>
        <v>0</v>
      </c>
      <c r="D30" s="304" t="s">
        <v>757</v>
      </c>
      <c r="E30" s="1909"/>
      <c r="F30" s="1910"/>
      <c r="G30" s="1910"/>
      <c r="H30" s="1910"/>
      <c r="I30" s="1910"/>
      <c r="J30" s="1910"/>
      <c r="K30" s="1910"/>
      <c r="L30" s="1911"/>
      <c r="M30" s="1918"/>
      <c r="N30" s="1919"/>
      <c r="O30" s="1919"/>
      <c r="P30" s="1919"/>
      <c r="Q30" s="1919"/>
      <c r="R30" s="1919"/>
      <c r="S30" s="1919"/>
      <c r="T30" s="1919"/>
      <c r="U30" s="1919"/>
      <c r="V30" s="1919"/>
      <c r="W30" s="1920"/>
      <c r="X30" s="642">
        <f>'②-b（三国型実務）日程案'!X30</f>
        <v>0</v>
      </c>
      <c r="Y30" s="301" t="s">
        <v>95</v>
      </c>
      <c r="AB30" s="304"/>
      <c r="AC30" s="642">
        <f>'②-b（三国型実務）日程案'!AC30</f>
        <v>0</v>
      </c>
      <c r="AD30" s="301" t="s">
        <v>758</v>
      </c>
      <c r="AF30" s="308"/>
      <c r="AG30" s="309"/>
      <c r="AH30" s="315"/>
      <c r="AI30" s="315"/>
      <c r="AJ30" s="315"/>
      <c r="AK30" s="315"/>
      <c r="AL30" s="315"/>
      <c r="AM30" s="316"/>
    </row>
    <row r="31" spans="1:39">
      <c r="A31" s="303"/>
      <c r="B31" s="1184" t="s">
        <v>190</v>
      </c>
      <c r="C31" s="1184"/>
      <c r="D31" s="304"/>
      <c r="E31" s="1909"/>
      <c r="F31" s="1910"/>
      <c r="G31" s="1910"/>
      <c r="H31" s="1910"/>
      <c r="I31" s="1910"/>
      <c r="J31" s="1910"/>
      <c r="K31" s="1910"/>
      <c r="L31" s="1911"/>
      <c r="M31" s="1918"/>
      <c r="N31" s="1919"/>
      <c r="O31" s="1919"/>
      <c r="P31" s="1919"/>
      <c r="Q31" s="1919"/>
      <c r="R31" s="1919"/>
      <c r="S31" s="1919"/>
      <c r="T31" s="1919"/>
      <c r="U31" s="1919"/>
      <c r="V31" s="1919"/>
      <c r="W31" s="1920"/>
      <c r="X31" s="642">
        <f>'②-b（三国型実務）日程案'!X31</f>
        <v>0</v>
      </c>
      <c r="Y31" s="301" t="s">
        <v>96</v>
      </c>
      <c r="AB31" s="304"/>
      <c r="AC31" s="642">
        <f>'②-b（三国型実務）日程案'!AC31</f>
        <v>0</v>
      </c>
      <c r="AD31" s="301" t="s">
        <v>759</v>
      </c>
      <c r="AH31" s="315"/>
      <c r="AI31" s="315"/>
      <c r="AJ31" s="310"/>
      <c r="AK31" s="310"/>
      <c r="AL31" s="310"/>
      <c r="AM31" s="311"/>
    </row>
    <row r="32" spans="1:39">
      <c r="A32" s="639">
        <f>'②-b（三国型実務）日程案'!A32</f>
        <v>0</v>
      </c>
      <c r="B32" s="301" t="s">
        <v>756</v>
      </c>
      <c r="C32" s="640">
        <f>'②-b（三国型実務）日程案'!C32</f>
        <v>0</v>
      </c>
      <c r="D32" s="304" t="s">
        <v>757</v>
      </c>
      <c r="E32" s="1909"/>
      <c r="F32" s="1910"/>
      <c r="G32" s="1910"/>
      <c r="H32" s="1910"/>
      <c r="I32" s="1910"/>
      <c r="J32" s="1910"/>
      <c r="K32" s="1910"/>
      <c r="L32" s="1911"/>
      <c r="M32" s="1918"/>
      <c r="N32" s="1919"/>
      <c r="O32" s="1919"/>
      <c r="P32" s="1919"/>
      <c r="Q32" s="1919"/>
      <c r="R32" s="1919"/>
      <c r="S32" s="1919"/>
      <c r="T32" s="1919"/>
      <c r="U32" s="1919"/>
      <c r="V32" s="1919"/>
      <c r="W32" s="1920"/>
      <c r="X32" s="642">
        <f>'②-b（三国型実務）日程案'!X32</f>
        <v>0</v>
      </c>
      <c r="Y32" s="301" t="s">
        <v>30</v>
      </c>
      <c r="AB32" s="304"/>
      <c r="AC32" s="303"/>
      <c r="AD32" s="1185" t="s">
        <v>760</v>
      </c>
      <c r="AE32" s="1185"/>
      <c r="AF32" s="1185"/>
      <c r="AG32" s="1185"/>
      <c r="AH32" s="1924">
        <f>'②-b（三国型実務）日程案'!AH32</f>
        <v>0</v>
      </c>
      <c r="AI32" s="1924"/>
      <c r="AJ32" s="1924"/>
      <c r="AK32" s="1924"/>
      <c r="AL32" s="1924"/>
      <c r="AM32" s="1925"/>
    </row>
    <row r="33" spans="1:39">
      <c r="A33" s="1926" t="str">
        <f>'②-b（三国型実務）日程案'!A33</f>
        <v>（●日間）※</v>
      </c>
      <c r="B33" s="1927"/>
      <c r="C33" s="1927"/>
      <c r="D33" s="1928"/>
      <c r="E33" s="1909"/>
      <c r="F33" s="1910"/>
      <c r="G33" s="1910"/>
      <c r="H33" s="1910"/>
      <c r="I33" s="1910"/>
      <c r="J33" s="1910"/>
      <c r="K33" s="1910"/>
      <c r="L33" s="1911"/>
      <c r="M33" s="1918"/>
      <c r="N33" s="1919"/>
      <c r="O33" s="1919"/>
      <c r="P33" s="1919"/>
      <c r="Q33" s="1919"/>
      <c r="R33" s="1919"/>
      <c r="S33" s="1919"/>
      <c r="T33" s="1919"/>
      <c r="U33" s="1919"/>
      <c r="V33" s="1919"/>
      <c r="W33" s="1920"/>
      <c r="X33" s="303"/>
      <c r="Y33" s="1929">
        <f>'②-b（三国型実務）日程案'!Y33</f>
        <v>0</v>
      </c>
      <c r="Z33" s="1929"/>
      <c r="AA33" s="1929"/>
      <c r="AB33" s="304"/>
      <c r="AC33" s="317"/>
      <c r="AD33" s="1185" t="s">
        <v>762</v>
      </c>
      <c r="AE33" s="1185"/>
      <c r="AF33" s="1185"/>
      <c r="AG33" s="1185"/>
      <c r="AH33" s="1924">
        <f>'②-b（三国型実務）日程案'!AH33</f>
        <v>0</v>
      </c>
      <c r="AI33" s="1924"/>
      <c r="AJ33" s="1924"/>
      <c r="AK33" s="1924"/>
      <c r="AL33" s="1924"/>
      <c r="AM33" s="1925"/>
    </row>
    <row r="34" spans="1:39">
      <c r="A34" s="318" t="s">
        <v>763</v>
      </c>
      <c r="B34" s="319"/>
      <c r="C34" s="319"/>
      <c r="D34" s="320"/>
      <c r="E34" s="1912"/>
      <c r="F34" s="1913"/>
      <c r="G34" s="1913"/>
      <c r="H34" s="1913"/>
      <c r="I34" s="1913"/>
      <c r="J34" s="1913"/>
      <c r="K34" s="1913"/>
      <c r="L34" s="1914"/>
      <c r="M34" s="1921"/>
      <c r="N34" s="1922"/>
      <c r="O34" s="1922"/>
      <c r="P34" s="1922"/>
      <c r="Q34" s="1922"/>
      <c r="R34" s="1922"/>
      <c r="S34" s="1922"/>
      <c r="T34" s="1922"/>
      <c r="U34" s="1922"/>
      <c r="V34" s="1922"/>
      <c r="W34" s="1923"/>
      <c r="X34" s="318"/>
      <c r="Y34" s="1930"/>
      <c r="Z34" s="1930"/>
      <c r="AA34" s="1930"/>
      <c r="AB34" s="320"/>
      <c r="AC34" s="321"/>
      <c r="AD34" s="1193" t="s">
        <v>215</v>
      </c>
      <c r="AE34" s="1193"/>
      <c r="AF34" s="1193"/>
      <c r="AG34" s="1193"/>
      <c r="AH34" s="1905">
        <f>'②-b（三国型実務）日程案'!AH34</f>
        <v>0</v>
      </c>
      <c r="AI34" s="1905"/>
      <c r="AJ34" s="1905"/>
      <c r="AK34" s="918" t="s">
        <v>764</v>
      </c>
      <c r="AL34" s="643"/>
      <c r="AM34" s="644"/>
    </row>
    <row r="35" spans="1:39" ht="13.5" customHeight="1">
      <c r="A35" s="1194" t="s">
        <v>749</v>
      </c>
      <c r="B35" s="1195"/>
      <c r="C35" s="1195"/>
      <c r="D35" s="1196"/>
      <c r="E35" s="1194" t="s">
        <v>750</v>
      </c>
      <c r="F35" s="1195"/>
      <c r="G35" s="1195"/>
      <c r="H35" s="1195"/>
      <c r="I35" s="1195"/>
      <c r="J35" s="1195"/>
      <c r="K35" s="1195"/>
      <c r="L35" s="1196"/>
      <c r="M35" s="1194" t="s">
        <v>751</v>
      </c>
      <c r="N35" s="1195"/>
      <c r="O35" s="1195"/>
      <c r="P35" s="1195"/>
      <c r="Q35" s="1195"/>
      <c r="R35" s="1195"/>
      <c r="S35" s="1195"/>
      <c r="T35" s="1195"/>
      <c r="U35" s="1195"/>
      <c r="V35" s="1195"/>
      <c r="W35" s="1196"/>
      <c r="X35" s="1194" t="s">
        <v>752</v>
      </c>
      <c r="Y35" s="1195"/>
      <c r="Z35" s="1195"/>
      <c r="AA35" s="1195"/>
      <c r="AB35" s="1196"/>
      <c r="AC35" s="1194" t="s">
        <v>753</v>
      </c>
      <c r="AD35" s="1195"/>
      <c r="AE35" s="1195"/>
      <c r="AF35" s="1195"/>
      <c r="AG35" s="1195"/>
      <c r="AH35" s="1195"/>
      <c r="AI35" s="1195"/>
      <c r="AJ35" s="1195"/>
      <c r="AK35" s="1195"/>
      <c r="AL35" s="1195"/>
      <c r="AM35" s="1196"/>
    </row>
    <row r="36" spans="1:39">
      <c r="A36" s="303"/>
      <c r="D36" s="304"/>
      <c r="E36" s="1906">
        <f>'②-b（三国型実務）日程案'!E36</f>
        <v>0</v>
      </c>
      <c r="F36" s="1907"/>
      <c r="G36" s="1907"/>
      <c r="H36" s="1907"/>
      <c r="I36" s="1907"/>
      <c r="J36" s="1907"/>
      <c r="K36" s="1907"/>
      <c r="L36" s="1908"/>
      <c r="M36" s="1915">
        <f>'②-b（三国型実務）日程案'!M36</f>
        <v>0</v>
      </c>
      <c r="N36" s="1916"/>
      <c r="O36" s="1916"/>
      <c r="P36" s="1916"/>
      <c r="Q36" s="1916"/>
      <c r="R36" s="1916"/>
      <c r="S36" s="1916"/>
      <c r="T36" s="1916"/>
      <c r="U36" s="1916"/>
      <c r="V36" s="1916"/>
      <c r="W36" s="1917"/>
      <c r="X36" s="641">
        <f>'②-b（三国型実務）日程案'!X36</f>
        <v>0</v>
      </c>
      <c r="Y36" s="306" t="s">
        <v>754</v>
      </c>
      <c r="Z36" s="306"/>
      <c r="AA36" s="306"/>
      <c r="AB36" s="307"/>
      <c r="AC36" s="303" t="s">
        <v>755</v>
      </c>
      <c r="AD36" s="308"/>
      <c r="AE36" s="308"/>
      <c r="AF36" s="308"/>
      <c r="AG36" s="309"/>
      <c r="AH36" s="310"/>
      <c r="AI36" s="310"/>
      <c r="AJ36" s="310"/>
      <c r="AK36" s="310"/>
      <c r="AL36" s="310"/>
      <c r="AM36" s="311"/>
    </row>
    <row r="37" spans="1:39">
      <c r="A37" s="639">
        <f>'②-b（三国型実務）日程案'!A37</f>
        <v>0</v>
      </c>
      <c r="B37" s="301" t="s">
        <v>756</v>
      </c>
      <c r="C37" s="640">
        <f>'②-b（三国型実務）日程案'!C37</f>
        <v>0</v>
      </c>
      <c r="D37" s="304" t="s">
        <v>757</v>
      </c>
      <c r="E37" s="1909"/>
      <c r="F37" s="1910"/>
      <c r="G37" s="1910"/>
      <c r="H37" s="1910"/>
      <c r="I37" s="1910"/>
      <c r="J37" s="1910"/>
      <c r="K37" s="1910"/>
      <c r="L37" s="1911"/>
      <c r="M37" s="1918"/>
      <c r="N37" s="1919"/>
      <c r="O37" s="1919"/>
      <c r="P37" s="1919"/>
      <c r="Q37" s="1919"/>
      <c r="R37" s="1919"/>
      <c r="S37" s="1919"/>
      <c r="T37" s="1919"/>
      <c r="U37" s="1919"/>
      <c r="V37" s="1919"/>
      <c r="W37" s="1920"/>
      <c r="X37" s="642">
        <f>'②-b（三国型実務）日程案'!X37</f>
        <v>0</v>
      </c>
      <c r="Y37" s="301" t="s">
        <v>95</v>
      </c>
      <c r="AB37" s="304"/>
      <c r="AC37" s="642">
        <f>'②-b（三国型実務）日程案'!AC37</f>
        <v>0</v>
      </c>
      <c r="AD37" s="301" t="s">
        <v>758</v>
      </c>
      <c r="AF37" s="308"/>
      <c r="AG37" s="309"/>
      <c r="AH37" s="315"/>
      <c r="AI37" s="315"/>
      <c r="AJ37" s="315"/>
      <c r="AK37" s="315"/>
      <c r="AL37" s="315"/>
      <c r="AM37" s="316"/>
    </row>
    <row r="38" spans="1:39">
      <c r="A38" s="303"/>
      <c r="B38" s="1184" t="s">
        <v>190</v>
      </c>
      <c r="C38" s="1184"/>
      <c r="D38" s="304"/>
      <c r="E38" s="1909"/>
      <c r="F38" s="1910"/>
      <c r="G38" s="1910"/>
      <c r="H38" s="1910"/>
      <c r="I38" s="1910"/>
      <c r="J38" s="1910"/>
      <c r="K38" s="1910"/>
      <c r="L38" s="1911"/>
      <c r="M38" s="1918"/>
      <c r="N38" s="1919"/>
      <c r="O38" s="1919"/>
      <c r="P38" s="1919"/>
      <c r="Q38" s="1919"/>
      <c r="R38" s="1919"/>
      <c r="S38" s="1919"/>
      <c r="T38" s="1919"/>
      <c r="U38" s="1919"/>
      <c r="V38" s="1919"/>
      <c r="W38" s="1920"/>
      <c r="X38" s="642">
        <f>'②-b（三国型実務）日程案'!X38</f>
        <v>0</v>
      </c>
      <c r="Y38" s="301" t="s">
        <v>96</v>
      </c>
      <c r="AB38" s="304"/>
      <c r="AC38" s="642">
        <f>'②-b（三国型実務）日程案'!AC38</f>
        <v>0</v>
      </c>
      <c r="AD38" s="301" t="s">
        <v>759</v>
      </c>
      <c r="AH38" s="315"/>
      <c r="AI38" s="315"/>
      <c r="AJ38" s="310"/>
      <c r="AK38" s="310"/>
      <c r="AL38" s="310"/>
      <c r="AM38" s="311"/>
    </row>
    <row r="39" spans="1:39">
      <c r="A39" s="639">
        <f>'②-b（三国型実務）日程案'!A39</f>
        <v>0</v>
      </c>
      <c r="B39" s="301" t="s">
        <v>756</v>
      </c>
      <c r="C39" s="640">
        <f>'②-b（三国型実務）日程案'!C39</f>
        <v>0</v>
      </c>
      <c r="D39" s="304" t="s">
        <v>757</v>
      </c>
      <c r="E39" s="1909"/>
      <c r="F39" s="1910"/>
      <c r="G39" s="1910"/>
      <c r="H39" s="1910"/>
      <c r="I39" s="1910"/>
      <c r="J39" s="1910"/>
      <c r="K39" s="1910"/>
      <c r="L39" s="1911"/>
      <c r="M39" s="1918"/>
      <c r="N39" s="1919"/>
      <c r="O39" s="1919"/>
      <c r="P39" s="1919"/>
      <c r="Q39" s="1919"/>
      <c r="R39" s="1919"/>
      <c r="S39" s="1919"/>
      <c r="T39" s="1919"/>
      <c r="U39" s="1919"/>
      <c r="V39" s="1919"/>
      <c r="W39" s="1920"/>
      <c r="X39" s="642">
        <f>'②-b（三国型実務）日程案'!X39</f>
        <v>0</v>
      </c>
      <c r="Y39" s="301" t="s">
        <v>30</v>
      </c>
      <c r="AB39" s="304"/>
      <c r="AC39" s="303"/>
      <c r="AD39" s="1185" t="s">
        <v>760</v>
      </c>
      <c r="AE39" s="1185"/>
      <c r="AF39" s="1185"/>
      <c r="AG39" s="1185"/>
      <c r="AH39" s="1924">
        <f>'②-b（三国型実務）日程案'!AH39</f>
        <v>0</v>
      </c>
      <c r="AI39" s="1924"/>
      <c r="AJ39" s="1924"/>
      <c r="AK39" s="1924"/>
      <c r="AL39" s="1924"/>
      <c r="AM39" s="1925"/>
    </row>
    <row r="40" spans="1:39">
      <c r="A40" s="1926" t="str">
        <f>'②-b（三国型実務）日程案'!A40</f>
        <v>（●日間）※</v>
      </c>
      <c r="B40" s="1927"/>
      <c r="C40" s="1927"/>
      <c r="D40" s="1928"/>
      <c r="E40" s="1909"/>
      <c r="F40" s="1910"/>
      <c r="G40" s="1910"/>
      <c r="H40" s="1910"/>
      <c r="I40" s="1910"/>
      <c r="J40" s="1910"/>
      <c r="K40" s="1910"/>
      <c r="L40" s="1911"/>
      <c r="M40" s="1918"/>
      <c r="N40" s="1919"/>
      <c r="O40" s="1919"/>
      <c r="P40" s="1919"/>
      <c r="Q40" s="1919"/>
      <c r="R40" s="1919"/>
      <c r="S40" s="1919"/>
      <c r="T40" s="1919"/>
      <c r="U40" s="1919"/>
      <c r="V40" s="1919"/>
      <c r="W40" s="1920"/>
      <c r="X40" s="303"/>
      <c r="Y40" s="1929">
        <f>'②-b（三国型実務）日程案'!Y40</f>
        <v>0</v>
      </c>
      <c r="Z40" s="1929"/>
      <c r="AA40" s="1929"/>
      <c r="AB40" s="304"/>
      <c r="AC40" s="317"/>
      <c r="AD40" s="1185" t="s">
        <v>762</v>
      </c>
      <c r="AE40" s="1185"/>
      <c r="AF40" s="1185"/>
      <c r="AG40" s="1185"/>
      <c r="AH40" s="1924">
        <f>'②-b（三国型実務）日程案'!AH40</f>
        <v>0</v>
      </c>
      <c r="AI40" s="1924"/>
      <c r="AJ40" s="1924"/>
      <c r="AK40" s="1924"/>
      <c r="AL40" s="1924"/>
      <c r="AM40" s="1925"/>
    </row>
    <row r="41" spans="1:39">
      <c r="A41" s="318" t="s">
        <v>763</v>
      </c>
      <c r="B41" s="319"/>
      <c r="C41" s="319"/>
      <c r="D41" s="320"/>
      <c r="E41" s="1912"/>
      <c r="F41" s="1913"/>
      <c r="G41" s="1913"/>
      <c r="H41" s="1913"/>
      <c r="I41" s="1913"/>
      <c r="J41" s="1913"/>
      <c r="K41" s="1913"/>
      <c r="L41" s="1914"/>
      <c r="M41" s="1921"/>
      <c r="N41" s="1922"/>
      <c r="O41" s="1922"/>
      <c r="P41" s="1922"/>
      <c r="Q41" s="1922"/>
      <c r="R41" s="1922"/>
      <c r="S41" s="1922"/>
      <c r="T41" s="1922"/>
      <c r="U41" s="1922"/>
      <c r="V41" s="1922"/>
      <c r="W41" s="1923"/>
      <c r="X41" s="318"/>
      <c r="Y41" s="1930"/>
      <c r="Z41" s="1930"/>
      <c r="AA41" s="1930"/>
      <c r="AB41" s="320"/>
      <c r="AC41" s="321"/>
      <c r="AD41" s="1193" t="s">
        <v>215</v>
      </c>
      <c r="AE41" s="1193"/>
      <c r="AF41" s="1193"/>
      <c r="AG41" s="1193"/>
      <c r="AH41" s="1905">
        <f>'②-b（三国型実務）日程案'!AH41</f>
        <v>0</v>
      </c>
      <c r="AI41" s="1905"/>
      <c r="AJ41" s="1905"/>
      <c r="AK41" s="918" t="s">
        <v>764</v>
      </c>
      <c r="AL41" s="643"/>
      <c r="AM41" s="644"/>
    </row>
    <row r="42" spans="1:39" ht="13.5" customHeight="1">
      <c r="A42" s="1194" t="s">
        <v>749</v>
      </c>
      <c r="B42" s="1195"/>
      <c r="C42" s="1195"/>
      <c r="D42" s="1196"/>
      <c r="E42" s="1194" t="s">
        <v>750</v>
      </c>
      <c r="F42" s="1195"/>
      <c r="G42" s="1195"/>
      <c r="H42" s="1195"/>
      <c r="I42" s="1195"/>
      <c r="J42" s="1195"/>
      <c r="K42" s="1195"/>
      <c r="L42" s="1196"/>
      <c r="M42" s="1194" t="s">
        <v>751</v>
      </c>
      <c r="N42" s="1195"/>
      <c r="O42" s="1195"/>
      <c r="P42" s="1195"/>
      <c r="Q42" s="1195"/>
      <c r="R42" s="1195"/>
      <c r="S42" s="1195"/>
      <c r="T42" s="1195"/>
      <c r="U42" s="1195"/>
      <c r="V42" s="1195"/>
      <c r="W42" s="1196"/>
      <c r="X42" s="1194" t="s">
        <v>752</v>
      </c>
      <c r="Y42" s="1195"/>
      <c r="Z42" s="1195"/>
      <c r="AA42" s="1195"/>
      <c r="AB42" s="1196"/>
      <c r="AC42" s="1194" t="s">
        <v>753</v>
      </c>
      <c r="AD42" s="1195"/>
      <c r="AE42" s="1195"/>
      <c r="AF42" s="1195"/>
      <c r="AG42" s="1195"/>
      <c r="AH42" s="1195"/>
      <c r="AI42" s="1195"/>
      <c r="AJ42" s="1195"/>
      <c r="AK42" s="1195"/>
      <c r="AL42" s="1195"/>
      <c r="AM42" s="1196"/>
    </row>
    <row r="43" spans="1:39">
      <c r="A43" s="303"/>
      <c r="D43" s="304"/>
      <c r="E43" s="1906">
        <f>'②-b（三国型実務）日程案'!E43</f>
        <v>0</v>
      </c>
      <c r="F43" s="1907"/>
      <c r="G43" s="1907"/>
      <c r="H43" s="1907"/>
      <c r="I43" s="1907"/>
      <c r="J43" s="1907"/>
      <c r="K43" s="1907"/>
      <c r="L43" s="1908"/>
      <c r="M43" s="1915">
        <f>'②-b（三国型実務）日程案'!M43</f>
        <v>0</v>
      </c>
      <c r="N43" s="1916"/>
      <c r="O43" s="1916"/>
      <c r="P43" s="1916"/>
      <c r="Q43" s="1916"/>
      <c r="R43" s="1916"/>
      <c r="S43" s="1916"/>
      <c r="T43" s="1916"/>
      <c r="U43" s="1916"/>
      <c r="V43" s="1916"/>
      <c r="W43" s="1917"/>
      <c r="X43" s="641">
        <f>'②-b（三国型実務）日程案'!X43</f>
        <v>0</v>
      </c>
      <c r="Y43" s="306" t="s">
        <v>754</v>
      </c>
      <c r="Z43" s="306"/>
      <c r="AA43" s="306"/>
      <c r="AB43" s="307"/>
      <c r="AC43" s="303" t="s">
        <v>755</v>
      </c>
      <c r="AD43" s="308"/>
      <c r="AE43" s="308"/>
      <c r="AF43" s="308"/>
      <c r="AG43" s="309"/>
      <c r="AH43" s="310"/>
      <c r="AI43" s="310"/>
      <c r="AJ43" s="310"/>
      <c r="AK43" s="310"/>
      <c r="AL43" s="310"/>
      <c r="AM43" s="311"/>
    </row>
    <row r="44" spans="1:39">
      <c r="A44" s="639">
        <f>'②-b（三国型実務）日程案'!A44</f>
        <v>0</v>
      </c>
      <c r="B44" s="301" t="s">
        <v>756</v>
      </c>
      <c r="C44" s="640">
        <f>'②-b（三国型実務）日程案'!C44</f>
        <v>0</v>
      </c>
      <c r="D44" s="304" t="s">
        <v>757</v>
      </c>
      <c r="E44" s="1909"/>
      <c r="F44" s="1910"/>
      <c r="G44" s="1910"/>
      <c r="H44" s="1910"/>
      <c r="I44" s="1910"/>
      <c r="J44" s="1910"/>
      <c r="K44" s="1910"/>
      <c r="L44" s="1911"/>
      <c r="M44" s="1918"/>
      <c r="N44" s="1919"/>
      <c r="O44" s="1919"/>
      <c r="P44" s="1919"/>
      <c r="Q44" s="1919"/>
      <c r="R44" s="1919"/>
      <c r="S44" s="1919"/>
      <c r="T44" s="1919"/>
      <c r="U44" s="1919"/>
      <c r="V44" s="1919"/>
      <c r="W44" s="1920"/>
      <c r="X44" s="642">
        <f>'②-b（三国型実務）日程案'!X44</f>
        <v>0</v>
      </c>
      <c r="Y44" s="301" t="s">
        <v>95</v>
      </c>
      <c r="AB44" s="304"/>
      <c r="AC44" s="642">
        <f>'②-b（三国型実務）日程案'!AC44</f>
        <v>0</v>
      </c>
      <c r="AD44" s="301" t="s">
        <v>758</v>
      </c>
      <c r="AF44" s="308"/>
      <c r="AG44" s="309"/>
      <c r="AH44" s="315"/>
      <c r="AI44" s="315"/>
      <c r="AJ44" s="315"/>
      <c r="AK44" s="315"/>
      <c r="AL44" s="315"/>
      <c r="AM44" s="316"/>
    </row>
    <row r="45" spans="1:39">
      <c r="A45" s="303"/>
      <c r="B45" s="1184" t="s">
        <v>190</v>
      </c>
      <c r="C45" s="1184"/>
      <c r="D45" s="304"/>
      <c r="E45" s="1909"/>
      <c r="F45" s="1910"/>
      <c r="G45" s="1910"/>
      <c r="H45" s="1910"/>
      <c r="I45" s="1910"/>
      <c r="J45" s="1910"/>
      <c r="K45" s="1910"/>
      <c r="L45" s="1911"/>
      <c r="M45" s="1918"/>
      <c r="N45" s="1919"/>
      <c r="O45" s="1919"/>
      <c r="P45" s="1919"/>
      <c r="Q45" s="1919"/>
      <c r="R45" s="1919"/>
      <c r="S45" s="1919"/>
      <c r="T45" s="1919"/>
      <c r="U45" s="1919"/>
      <c r="V45" s="1919"/>
      <c r="W45" s="1920"/>
      <c r="X45" s="642">
        <f>'②-b（三国型実務）日程案'!X45</f>
        <v>0</v>
      </c>
      <c r="Y45" s="301" t="s">
        <v>96</v>
      </c>
      <c r="AB45" s="304"/>
      <c r="AC45" s="642">
        <f>'②-b（三国型実務）日程案'!AC45</f>
        <v>0</v>
      </c>
      <c r="AD45" s="301" t="s">
        <v>759</v>
      </c>
      <c r="AH45" s="315"/>
      <c r="AI45" s="315"/>
      <c r="AJ45" s="310"/>
      <c r="AK45" s="310"/>
      <c r="AL45" s="310"/>
      <c r="AM45" s="311"/>
    </row>
    <row r="46" spans="1:39">
      <c r="A46" s="639">
        <f>'②-b（三国型実務）日程案'!A46</f>
        <v>0</v>
      </c>
      <c r="B46" s="301" t="s">
        <v>756</v>
      </c>
      <c r="C46" s="640">
        <f>'②-b（三国型実務）日程案'!C46</f>
        <v>0</v>
      </c>
      <c r="D46" s="304" t="s">
        <v>757</v>
      </c>
      <c r="E46" s="1909"/>
      <c r="F46" s="1910"/>
      <c r="G46" s="1910"/>
      <c r="H46" s="1910"/>
      <c r="I46" s="1910"/>
      <c r="J46" s="1910"/>
      <c r="K46" s="1910"/>
      <c r="L46" s="1911"/>
      <c r="M46" s="1918"/>
      <c r="N46" s="1919"/>
      <c r="O46" s="1919"/>
      <c r="P46" s="1919"/>
      <c r="Q46" s="1919"/>
      <c r="R46" s="1919"/>
      <c r="S46" s="1919"/>
      <c r="T46" s="1919"/>
      <c r="U46" s="1919"/>
      <c r="V46" s="1919"/>
      <c r="W46" s="1920"/>
      <c r="X46" s="642">
        <f>'②-b（三国型実務）日程案'!X46</f>
        <v>0</v>
      </c>
      <c r="Y46" s="301" t="s">
        <v>30</v>
      </c>
      <c r="AB46" s="304"/>
      <c r="AC46" s="303"/>
      <c r="AD46" s="1185" t="s">
        <v>760</v>
      </c>
      <c r="AE46" s="1185"/>
      <c r="AF46" s="1185"/>
      <c r="AG46" s="1185"/>
      <c r="AH46" s="1924">
        <f>'②-b（三国型実務）日程案'!AH46</f>
        <v>0</v>
      </c>
      <c r="AI46" s="1924"/>
      <c r="AJ46" s="1924"/>
      <c r="AK46" s="1924"/>
      <c r="AL46" s="1924"/>
      <c r="AM46" s="1925"/>
    </row>
    <row r="47" spans="1:39">
      <c r="A47" s="1926" t="str">
        <f>'②-b（三国型実務）日程案'!A47</f>
        <v>（●日間）※</v>
      </c>
      <c r="B47" s="1927"/>
      <c r="C47" s="1927"/>
      <c r="D47" s="1928"/>
      <c r="E47" s="1909"/>
      <c r="F47" s="1910"/>
      <c r="G47" s="1910"/>
      <c r="H47" s="1910"/>
      <c r="I47" s="1910"/>
      <c r="J47" s="1910"/>
      <c r="K47" s="1910"/>
      <c r="L47" s="1911"/>
      <c r="M47" s="1918"/>
      <c r="N47" s="1919"/>
      <c r="O47" s="1919"/>
      <c r="P47" s="1919"/>
      <c r="Q47" s="1919"/>
      <c r="R47" s="1919"/>
      <c r="S47" s="1919"/>
      <c r="T47" s="1919"/>
      <c r="U47" s="1919"/>
      <c r="V47" s="1919"/>
      <c r="W47" s="1920"/>
      <c r="X47" s="303"/>
      <c r="Y47" s="1929">
        <f>'②-b（三国型実務）日程案'!Y47</f>
        <v>0</v>
      </c>
      <c r="Z47" s="1929"/>
      <c r="AA47" s="1929"/>
      <c r="AB47" s="304"/>
      <c r="AC47" s="317"/>
      <c r="AD47" s="1185" t="s">
        <v>762</v>
      </c>
      <c r="AE47" s="1185"/>
      <c r="AF47" s="1185"/>
      <c r="AG47" s="1185"/>
      <c r="AH47" s="1924">
        <f>'②-b（三国型実務）日程案'!AH47</f>
        <v>0</v>
      </c>
      <c r="AI47" s="1924"/>
      <c r="AJ47" s="1924"/>
      <c r="AK47" s="1924"/>
      <c r="AL47" s="1924"/>
      <c r="AM47" s="1925"/>
    </row>
    <row r="48" spans="1:39">
      <c r="A48" s="318" t="s">
        <v>763</v>
      </c>
      <c r="B48" s="319"/>
      <c r="C48" s="319"/>
      <c r="D48" s="320"/>
      <c r="E48" s="1912"/>
      <c r="F48" s="1913"/>
      <c r="G48" s="1913"/>
      <c r="H48" s="1913"/>
      <c r="I48" s="1913"/>
      <c r="J48" s="1913"/>
      <c r="K48" s="1913"/>
      <c r="L48" s="1914"/>
      <c r="M48" s="1921"/>
      <c r="N48" s="1922"/>
      <c r="O48" s="1922"/>
      <c r="P48" s="1922"/>
      <c r="Q48" s="1922"/>
      <c r="R48" s="1922"/>
      <c r="S48" s="1922"/>
      <c r="T48" s="1922"/>
      <c r="U48" s="1922"/>
      <c r="V48" s="1922"/>
      <c r="W48" s="1923"/>
      <c r="X48" s="318"/>
      <c r="Y48" s="1930"/>
      <c r="Z48" s="1930"/>
      <c r="AA48" s="1930"/>
      <c r="AB48" s="320"/>
      <c r="AC48" s="321"/>
      <c r="AD48" s="1193" t="s">
        <v>215</v>
      </c>
      <c r="AE48" s="1193"/>
      <c r="AF48" s="1193"/>
      <c r="AG48" s="1193"/>
      <c r="AH48" s="1905">
        <f>'②-b（三国型実務）日程案'!AH48</f>
        <v>0</v>
      </c>
      <c r="AI48" s="1905"/>
      <c r="AJ48" s="1905"/>
      <c r="AK48" s="918" t="s">
        <v>764</v>
      </c>
      <c r="AL48" s="643"/>
      <c r="AM48" s="644"/>
    </row>
    <row r="49" spans="1:39" ht="13.5" customHeight="1">
      <c r="A49" s="1194" t="s">
        <v>749</v>
      </c>
      <c r="B49" s="1195"/>
      <c r="C49" s="1195"/>
      <c r="D49" s="1196"/>
      <c r="E49" s="1194" t="s">
        <v>750</v>
      </c>
      <c r="F49" s="1195"/>
      <c r="G49" s="1195"/>
      <c r="H49" s="1195"/>
      <c r="I49" s="1195"/>
      <c r="J49" s="1195"/>
      <c r="K49" s="1195"/>
      <c r="L49" s="1196"/>
      <c r="M49" s="1194" t="s">
        <v>751</v>
      </c>
      <c r="N49" s="1195"/>
      <c r="O49" s="1195"/>
      <c r="P49" s="1195"/>
      <c r="Q49" s="1195"/>
      <c r="R49" s="1195"/>
      <c r="S49" s="1195"/>
      <c r="T49" s="1195"/>
      <c r="U49" s="1195"/>
      <c r="V49" s="1195"/>
      <c r="W49" s="1196"/>
      <c r="X49" s="1194" t="s">
        <v>752</v>
      </c>
      <c r="Y49" s="1195"/>
      <c r="Z49" s="1195"/>
      <c r="AA49" s="1195"/>
      <c r="AB49" s="1196"/>
      <c r="AC49" s="1194" t="s">
        <v>753</v>
      </c>
      <c r="AD49" s="1195"/>
      <c r="AE49" s="1195"/>
      <c r="AF49" s="1195"/>
      <c r="AG49" s="1195"/>
      <c r="AH49" s="1195"/>
      <c r="AI49" s="1195"/>
      <c r="AJ49" s="1195"/>
      <c r="AK49" s="1195"/>
      <c r="AL49" s="1195"/>
      <c r="AM49" s="1196"/>
    </row>
    <row r="50" spans="1:39">
      <c r="A50" s="303"/>
      <c r="D50" s="304"/>
      <c r="E50" s="1906">
        <f>'②-b（三国型実務）日程案'!E50</f>
        <v>0</v>
      </c>
      <c r="F50" s="1907"/>
      <c r="G50" s="1907"/>
      <c r="H50" s="1907"/>
      <c r="I50" s="1907"/>
      <c r="J50" s="1907"/>
      <c r="K50" s="1907"/>
      <c r="L50" s="1908"/>
      <c r="M50" s="1915">
        <f>'②-b（三国型実務）日程案'!M50</f>
        <v>0</v>
      </c>
      <c r="N50" s="1916"/>
      <c r="O50" s="1916"/>
      <c r="P50" s="1916"/>
      <c r="Q50" s="1916"/>
      <c r="R50" s="1916"/>
      <c r="S50" s="1916"/>
      <c r="T50" s="1916"/>
      <c r="U50" s="1916"/>
      <c r="V50" s="1916"/>
      <c r="W50" s="1917"/>
      <c r="X50" s="641">
        <f>'②-b（三国型実務）日程案'!X50</f>
        <v>0</v>
      </c>
      <c r="Y50" s="306" t="s">
        <v>754</v>
      </c>
      <c r="Z50" s="306"/>
      <c r="AA50" s="306"/>
      <c r="AB50" s="307"/>
      <c r="AC50" s="303" t="s">
        <v>755</v>
      </c>
      <c r="AD50" s="308"/>
      <c r="AE50" s="308"/>
      <c r="AF50" s="308"/>
      <c r="AG50" s="309"/>
      <c r="AH50" s="310"/>
      <c r="AI50" s="310"/>
      <c r="AJ50" s="310"/>
      <c r="AK50" s="310"/>
      <c r="AL50" s="310"/>
      <c r="AM50" s="311"/>
    </row>
    <row r="51" spans="1:39">
      <c r="A51" s="639">
        <f>'②-b（三国型実務）日程案'!A51</f>
        <v>0</v>
      </c>
      <c r="B51" s="301" t="s">
        <v>756</v>
      </c>
      <c r="C51" s="640">
        <f>'②-b（三国型実務）日程案'!C51</f>
        <v>0</v>
      </c>
      <c r="D51" s="304" t="s">
        <v>757</v>
      </c>
      <c r="E51" s="1909"/>
      <c r="F51" s="1910"/>
      <c r="G51" s="1910"/>
      <c r="H51" s="1910"/>
      <c r="I51" s="1910"/>
      <c r="J51" s="1910"/>
      <c r="K51" s="1910"/>
      <c r="L51" s="1911"/>
      <c r="M51" s="1918"/>
      <c r="N51" s="1919"/>
      <c r="O51" s="1919"/>
      <c r="P51" s="1919"/>
      <c r="Q51" s="1919"/>
      <c r="R51" s="1919"/>
      <c r="S51" s="1919"/>
      <c r="T51" s="1919"/>
      <c r="U51" s="1919"/>
      <c r="V51" s="1919"/>
      <c r="W51" s="1920"/>
      <c r="X51" s="642">
        <f>'②-b（三国型実務）日程案'!X51</f>
        <v>0</v>
      </c>
      <c r="Y51" s="301" t="s">
        <v>95</v>
      </c>
      <c r="AB51" s="304"/>
      <c r="AC51" s="642">
        <f>'②-b（三国型実務）日程案'!AC51</f>
        <v>0</v>
      </c>
      <c r="AD51" s="301" t="s">
        <v>758</v>
      </c>
      <c r="AF51" s="308"/>
      <c r="AG51" s="309"/>
      <c r="AH51" s="315"/>
      <c r="AI51" s="315"/>
      <c r="AJ51" s="315"/>
      <c r="AK51" s="315"/>
      <c r="AL51" s="315"/>
      <c r="AM51" s="316"/>
    </row>
    <row r="52" spans="1:39">
      <c r="A52" s="303"/>
      <c r="B52" s="1184" t="s">
        <v>190</v>
      </c>
      <c r="C52" s="1184"/>
      <c r="D52" s="304"/>
      <c r="E52" s="1909"/>
      <c r="F52" s="1910"/>
      <c r="G52" s="1910"/>
      <c r="H52" s="1910"/>
      <c r="I52" s="1910"/>
      <c r="J52" s="1910"/>
      <c r="K52" s="1910"/>
      <c r="L52" s="1911"/>
      <c r="M52" s="1918"/>
      <c r="N52" s="1919"/>
      <c r="O52" s="1919"/>
      <c r="P52" s="1919"/>
      <c r="Q52" s="1919"/>
      <c r="R52" s="1919"/>
      <c r="S52" s="1919"/>
      <c r="T52" s="1919"/>
      <c r="U52" s="1919"/>
      <c r="V52" s="1919"/>
      <c r="W52" s="1920"/>
      <c r="X52" s="642">
        <f>'②-b（三国型実務）日程案'!X52</f>
        <v>0</v>
      </c>
      <c r="Y52" s="301" t="s">
        <v>96</v>
      </c>
      <c r="AB52" s="304"/>
      <c r="AC52" s="642">
        <f>'②-b（三国型実務）日程案'!AC52</f>
        <v>0</v>
      </c>
      <c r="AD52" s="301" t="s">
        <v>759</v>
      </c>
      <c r="AH52" s="315"/>
      <c r="AI52" s="315"/>
      <c r="AJ52" s="310"/>
      <c r="AK52" s="310"/>
      <c r="AL52" s="310"/>
      <c r="AM52" s="311"/>
    </row>
    <row r="53" spans="1:39">
      <c r="A53" s="639">
        <f>'②-b（三国型実務）日程案'!A53</f>
        <v>0</v>
      </c>
      <c r="B53" s="301" t="s">
        <v>756</v>
      </c>
      <c r="C53" s="640">
        <f>'②-b（三国型実務）日程案'!C53</f>
        <v>0</v>
      </c>
      <c r="D53" s="304" t="s">
        <v>757</v>
      </c>
      <c r="E53" s="1909"/>
      <c r="F53" s="1910"/>
      <c r="G53" s="1910"/>
      <c r="H53" s="1910"/>
      <c r="I53" s="1910"/>
      <c r="J53" s="1910"/>
      <c r="K53" s="1910"/>
      <c r="L53" s="1911"/>
      <c r="M53" s="1918"/>
      <c r="N53" s="1919"/>
      <c r="O53" s="1919"/>
      <c r="P53" s="1919"/>
      <c r="Q53" s="1919"/>
      <c r="R53" s="1919"/>
      <c r="S53" s="1919"/>
      <c r="T53" s="1919"/>
      <c r="U53" s="1919"/>
      <c r="V53" s="1919"/>
      <c r="W53" s="1920"/>
      <c r="X53" s="642">
        <f>'②-b（三国型実務）日程案'!X53</f>
        <v>0</v>
      </c>
      <c r="Y53" s="301" t="s">
        <v>30</v>
      </c>
      <c r="AB53" s="304"/>
      <c r="AC53" s="303"/>
      <c r="AD53" s="1185" t="s">
        <v>760</v>
      </c>
      <c r="AE53" s="1185"/>
      <c r="AF53" s="1185"/>
      <c r="AG53" s="1185"/>
      <c r="AH53" s="1924">
        <f>'②-b（三国型実務）日程案'!AH53</f>
        <v>0</v>
      </c>
      <c r="AI53" s="1924"/>
      <c r="AJ53" s="1924"/>
      <c r="AK53" s="1924"/>
      <c r="AL53" s="1924"/>
      <c r="AM53" s="1925"/>
    </row>
    <row r="54" spans="1:39">
      <c r="A54" s="1926" t="str">
        <f>'②-b（三国型実務）日程案'!A54</f>
        <v>（●日間）※</v>
      </c>
      <c r="B54" s="1927"/>
      <c r="C54" s="1927"/>
      <c r="D54" s="1928"/>
      <c r="E54" s="1909"/>
      <c r="F54" s="1910"/>
      <c r="G54" s="1910"/>
      <c r="H54" s="1910"/>
      <c r="I54" s="1910"/>
      <c r="J54" s="1910"/>
      <c r="K54" s="1910"/>
      <c r="L54" s="1911"/>
      <c r="M54" s="1918"/>
      <c r="N54" s="1919"/>
      <c r="O54" s="1919"/>
      <c r="P54" s="1919"/>
      <c r="Q54" s="1919"/>
      <c r="R54" s="1919"/>
      <c r="S54" s="1919"/>
      <c r="T54" s="1919"/>
      <c r="U54" s="1919"/>
      <c r="V54" s="1919"/>
      <c r="W54" s="1920"/>
      <c r="X54" s="303"/>
      <c r="Y54" s="1929">
        <f>'②-b（三国型実務）日程案'!Y54</f>
        <v>0</v>
      </c>
      <c r="Z54" s="1929"/>
      <c r="AA54" s="1929"/>
      <c r="AB54" s="304"/>
      <c r="AC54" s="317"/>
      <c r="AD54" s="1185" t="s">
        <v>762</v>
      </c>
      <c r="AE54" s="1185"/>
      <c r="AF54" s="1185"/>
      <c r="AG54" s="1185"/>
      <c r="AH54" s="1924">
        <f>'②-b（三国型実務）日程案'!AH54</f>
        <v>0</v>
      </c>
      <c r="AI54" s="1924"/>
      <c r="AJ54" s="1924"/>
      <c r="AK54" s="1924"/>
      <c r="AL54" s="1924"/>
      <c r="AM54" s="1925"/>
    </row>
    <row r="55" spans="1:39">
      <c r="A55" s="318" t="s">
        <v>763</v>
      </c>
      <c r="B55" s="319"/>
      <c r="C55" s="319"/>
      <c r="D55" s="320"/>
      <c r="E55" s="1912"/>
      <c r="F55" s="1913"/>
      <c r="G55" s="1913"/>
      <c r="H55" s="1913"/>
      <c r="I55" s="1913"/>
      <c r="J55" s="1913"/>
      <c r="K55" s="1913"/>
      <c r="L55" s="1914"/>
      <c r="M55" s="1921"/>
      <c r="N55" s="1922"/>
      <c r="O55" s="1922"/>
      <c r="P55" s="1922"/>
      <c r="Q55" s="1922"/>
      <c r="R55" s="1922"/>
      <c r="S55" s="1922"/>
      <c r="T55" s="1922"/>
      <c r="U55" s="1922"/>
      <c r="V55" s="1922"/>
      <c r="W55" s="1923"/>
      <c r="X55" s="318"/>
      <c r="Y55" s="1930"/>
      <c r="Z55" s="1930"/>
      <c r="AA55" s="1930"/>
      <c r="AB55" s="320"/>
      <c r="AC55" s="321"/>
      <c r="AD55" s="1193" t="s">
        <v>215</v>
      </c>
      <c r="AE55" s="1193"/>
      <c r="AF55" s="1193"/>
      <c r="AG55" s="1193"/>
      <c r="AH55" s="1905">
        <f>'②-b（三国型実務）日程案'!AH55</f>
        <v>0</v>
      </c>
      <c r="AI55" s="1905"/>
      <c r="AJ55" s="1905"/>
      <c r="AK55" s="918" t="s">
        <v>764</v>
      </c>
      <c r="AL55" s="643"/>
      <c r="AM55" s="644"/>
    </row>
    <row r="56" spans="1:39" ht="13.5" customHeight="1">
      <c r="A56" s="1194" t="s">
        <v>749</v>
      </c>
      <c r="B56" s="1195"/>
      <c r="C56" s="1195"/>
      <c r="D56" s="1196"/>
      <c r="E56" s="1194" t="s">
        <v>750</v>
      </c>
      <c r="F56" s="1195"/>
      <c r="G56" s="1195"/>
      <c r="H56" s="1195"/>
      <c r="I56" s="1195"/>
      <c r="J56" s="1195"/>
      <c r="K56" s="1195"/>
      <c r="L56" s="1196"/>
      <c r="M56" s="1194" t="s">
        <v>751</v>
      </c>
      <c r="N56" s="1195"/>
      <c r="O56" s="1195"/>
      <c r="P56" s="1195"/>
      <c r="Q56" s="1195"/>
      <c r="R56" s="1195"/>
      <c r="S56" s="1195"/>
      <c r="T56" s="1195"/>
      <c r="U56" s="1195"/>
      <c r="V56" s="1195"/>
      <c r="W56" s="1196"/>
      <c r="X56" s="1194" t="s">
        <v>752</v>
      </c>
      <c r="Y56" s="1195"/>
      <c r="Z56" s="1195"/>
      <c r="AA56" s="1195"/>
      <c r="AB56" s="1196"/>
      <c r="AC56" s="1194" t="s">
        <v>753</v>
      </c>
      <c r="AD56" s="1195"/>
      <c r="AE56" s="1195"/>
      <c r="AF56" s="1195"/>
      <c r="AG56" s="1195"/>
      <c r="AH56" s="1195"/>
      <c r="AI56" s="1195"/>
      <c r="AJ56" s="1195"/>
      <c r="AK56" s="1195"/>
      <c r="AL56" s="1195"/>
      <c r="AM56" s="1196"/>
    </row>
    <row r="57" spans="1:39">
      <c r="A57" s="303"/>
      <c r="D57" s="304"/>
      <c r="E57" s="1906">
        <f>'②-b（三国型実務）日程案'!E57</f>
        <v>0</v>
      </c>
      <c r="F57" s="1907"/>
      <c r="G57" s="1907"/>
      <c r="H57" s="1907"/>
      <c r="I57" s="1907"/>
      <c r="J57" s="1907"/>
      <c r="K57" s="1907"/>
      <c r="L57" s="1908"/>
      <c r="M57" s="1915">
        <f>'②-b（三国型実務）日程案'!M57</f>
        <v>0</v>
      </c>
      <c r="N57" s="1916"/>
      <c r="O57" s="1916"/>
      <c r="P57" s="1916"/>
      <c r="Q57" s="1916"/>
      <c r="R57" s="1916"/>
      <c r="S57" s="1916"/>
      <c r="T57" s="1916"/>
      <c r="U57" s="1916"/>
      <c r="V57" s="1916"/>
      <c r="W57" s="1917"/>
      <c r="X57" s="641">
        <f>'②-b（三国型実務）日程案'!X57</f>
        <v>0</v>
      </c>
      <c r="Y57" s="306" t="s">
        <v>754</v>
      </c>
      <c r="Z57" s="306"/>
      <c r="AA57" s="306"/>
      <c r="AB57" s="307"/>
      <c r="AC57" s="303" t="s">
        <v>755</v>
      </c>
      <c r="AD57" s="308"/>
      <c r="AE57" s="308"/>
      <c r="AF57" s="308"/>
      <c r="AG57" s="309"/>
      <c r="AH57" s="310"/>
      <c r="AI57" s="310"/>
      <c r="AJ57" s="310"/>
      <c r="AK57" s="310"/>
      <c r="AL57" s="310"/>
      <c r="AM57" s="311"/>
    </row>
    <row r="58" spans="1:39">
      <c r="A58" s="639">
        <f>'②-b（三国型実務）日程案'!A58</f>
        <v>0</v>
      </c>
      <c r="B58" s="301" t="s">
        <v>756</v>
      </c>
      <c r="C58" s="640">
        <f>'②-b（三国型実務）日程案'!C58</f>
        <v>0</v>
      </c>
      <c r="D58" s="304" t="s">
        <v>757</v>
      </c>
      <c r="E58" s="1909"/>
      <c r="F58" s="1910"/>
      <c r="G58" s="1910"/>
      <c r="H58" s="1910"/>
      <c r="I58" s="1910"/>
      <c r="J58" s="1910"/>
      <c r="K58" s="1910"/>
      <c r="L58" s="1911"/>
      <c r="M58" s="1918"/>
      <c r="N58" s="1919"/>
      <c r="O58" s="1919"/>
      <c r="P58" s="1919"/>
      <c r="Q58" s="1919"/>
      <c r="R58" s="1919"/>
      <c r="S58" s="1919"/>
      <c r="T58" s="1919"/>
      <c r="U58" s="1919"/>
      <c r="V58" s="1919"/>
      <c r="W58" s="1920"/>
      <c r="X58" s="642">
        <f>'②-b（三国型実務）日程案'!X58</f>
        <v>0</v>
      </c>
      <c r="Y58" s="301" t="s">
        <v>95</v>
      </c>
      <c r="AB58" s="304"/>
      <c r="AC58" s="642">
        <f>'②-b（三国型実務）日程案'!AC58</f>
        <v>0</v>
      </c>
      <c r="AD58" s="301" t="s">
        <v>758</v>
      </c>
      <c r="AF58" s="308"/>
      <c r="AG58" s="309"/>
      <c r="AH58" s="315"/>
      <c r="AI58" s="315"/>
      <c r="AJ58" s="315"/>
      <c r="AK58" s="315"/>
      <c r="AL58" s="315"/>
      <c r="AM58" s="316"/>
    </row>
    <row r="59" spans="1:39">
      <c r="A59" s="303"/>
      <c r="B59" s="1184" t="s">
        <v>190</v>
      </c>
      <c r="C59" s="1184"/>
      <c r="D59" s="304"/>
      <c r="E59" s="1909"/>
      <c r="F59" s="1910"/>
      <c r="G59" s="1910"/>
      <c r="H59" s="1910"/>
      <c r="I59" s="1910"/>
      <c r="J59" s="1910"/>
      <c r="K59" s="1910"/>
      <c r="L59" s="1911"/>
      <c r="M59" s="1918"/>
      <c r="N59" s="1919"/>
      <c r="O59" s="1919"/>
      <c r="P59" s="1919"/>
      <c r="Q59" s="1919"/>
      <c r="R59" s="1919"/>
      <c r="S59" s="1919"/>
      <c r="T59" s="1919"/>
      <c r="U59" s="1919"/>
      <c r="V59" s="1919"/>
      <c r="W59" s="1920"/>
      <c r="X59" s="642">
        <f>'②-b（三国型実務）日程案'!X59</f>
        <v>0</v>
      </c>
      <c r="Y59" s="301" t="s">
        <v>96</v>
      </c>
      <c r="AB59" s="304"/>
      <c r="AC59" s="642">
        <f>'②-b（三国型実務）日程案'!AC59</f>
        <v>0</v>
      </c>
      <c r="AD59" s="301" t="s">
        <v>759</v>
      </c>
      <c r="AH59" s="315"/>
      <c r="AI59" s="315"/>
      <c r="AJ59" s="310"/>
      <c r="AK59" s="310"/>
      <c r="AL59" s="310"/>
      <c r="AM59" s="311"/>
    </row>
    <row r="60" spans="1:39">
      <c r="A60" s="639">
        <f>'②-b（三国型実務）日程案'!A60</f>
        <v>0</v>
      </c>
      <c r="B60" s="301" t="s">
        <v>756</v>
      </c>
      <c r="C60" s="640">
        <f>'②-b（三国型実務）日程案'!C60</f>
        <v>0</v>
      </c>
      <c r="D60" s="304" t="s">
        <v>757</v>
      </c>
      <c r="E60" s="1909"/>
      <c r="F60" s="1910"/>
      <c r="G60" s="1910"/>
      <c r="H60" s="1910"/>
      <c r="I60" s="1910"/>
      <c r="J60" s="1910"/>
      <c r="K60" s="1910"/>
      <c r="L60" s="1911"/>
      <c r="M60" s="1918"/>
      <c r="N60" s="1919"/>
      <c r="O60" s="1919"/>
      <c r="P60" s="1919"/>
      <c r="Q60" s="1919"/>
      <c r="R60" s="1919"/>
      <c r="S60" s="1919"/>
      <c r="T60" s="1919"/>
      <c r="U60" s="1919"/>
      <c r="V60" s="1919"/>
      <c r="W60" s="1920"/>
      <c r="X60" s="642">
        <f>'②-b（三国型実務）日程案'!X60</f>
        <v>0</v>
      </c>
      <c r="Y60" s="301" t="s">
        <v>30</v>
      </c>
      <c r="AB60" s="304"/>
      <c r="AC60" s="303"/>
      <c r="AD60" s="1185" t="s">
        <v>760</v>
      </c>
      <c r="AE60" s="1185"/>
      <c r="AF60" s="1185"/>
      <c r="AG60" s="1185"/>
      <c r="AH60" s="1924">
        <f>'②-b（三国型実務）日程案'!AH60</f>
        <v>0</v>
      </c>
      <c r="AI60" s="1924"/>
      <c r="AJ60" s="1924"/>
      <c r="AK60" s="1924"/>
      <c r="AL60" s="1924"/>
      <c r="AM60" s="1925"/>
    </row>
    <row r="61" spans="1:39">
      <c r="A61" s="1926" t="str">
        <f>'②-b（三国型実務）日程案'!A61</f>
        <v>（●日間）※</v>
      </c>
      <c r="B61" s="1927"/>
      <c r="C61" s="1927"/>
      <c r="D61" s="1928"/>
      <c r="E61" s="1909"/>
      <c r="F61" s="1910"/>
      <c r="G61" s="1910"/>
      <c r="H61" s="1910"/>
      <c r="I61" s="1910"/>
      <c r="J61" s="1910"/>
      <c r="K61" s="1910"/>
      <c r="L61" s="1911"/>
      <c r="M61" s="1918"/>
      <c r="N61" s="1919"/>
      <c r="O61" s="1919"/>
      <c r="P61" s="1919"/>
      <c r="Q61" s="1919"/>
      <c r="R61" s="1919"/>
      <c r="S61" s="1919"/>
      <c r="T61" s="1919"/>
      <c r="U61" s="1919"/>
      <c r="V61" s="1919"/>
      <c r="W61" s="1920"/>
      <c r="X61" s="303"/>
      <c r="Y61" s="1929">
        <f>'②-b（三国型実務）日程案'!Y61</f>
        <v>0</v>
      </c>
      <c r="Z61" s="1929"/>
      <c r="AA61" s="1929"/>
      <c r="AB61" s="304"/>
      <c r="AC61" s="317"/>
      <c r="AD61" s="1185" t="s">
        <v>762</v>
      </c>
      <c r="AE61" s="1185"/>
      <c r="AF61" s="1185"/>
      <c r="AG61" s="1185"/>
      <c r="AH61" s="1924">
        <f>'②-b（三国型実務）日程案'!AH61</f>
        <v>0</v>
      </c>
      <c r="AI61" s="1924"/>
      <c r="AJ61" s="1924"/>
      <c r="AK61" s="1924"/>
      <c r="AL61" s="1924"/>
      <c r="AM61" s="1925"/>
    </row>
    <row r="62" spans="1:39">
      <c r="A62" s="318" t="s">
        <v>763</v>
      </c>
      <c r="B62" s="319"/>
      <c r="C62" s="319"/>
      <c r="D62" s="320"/>
      <c r="E62" s="1912"/>
      <c r="F62" s="1913"/>
      <c r="G62" s="1913"/>
      <c r="H62" s="1913"/>
      <c r="I62" s="1913"/>
      <c r="J62" s="1913"/>
      <c r="K62" s="1913"/>
      <c r="L62" s="1914"/>
      <c r="M62" s="1921"/>
      <c r="N62" s="1922"/>
      <c r="O62" s="1922"/>
      <c r="P62" s="1922"/>
      <c r="Q62" s="1922"/>
      <c r="R62" s="1922"/>
      <c r="S62" s="1922"/>
      <c r="T62" s="1922"/>
      <c r="U62" s="1922"/>
      <c r="V62" s="1922"/>
      <c r="W62" s="1923"/>
      <c r="X62" s="318"/>
      <c r="Y62" s="1930"/>
      <c r="Z62" s="1930"/>
      <c r="AA62" s="1930"/>
      <c r="AB62" s="320"/>
      <c r="AC62" s="321"/>
      <c r="AD62" s="1193" t="s">
        <v>215</v>
      </c>
      <c r="AE62" s="1193"/>
      <c r="AF62" s="1193"/>
      <c r="AG62" s="1193"/>
      <c r="AH62" s="1905">
        <f>'②-b（三国型実務）日程案'!AH62</f>
        <v>0</v>
      </c>
      <c r="AI62" s="1905"/>
      <c r="AJ62" s="1905"/>
      <c r="AK62" s="918" t="s">
        <v>764</v>
      </c>
      <c r="AL62" s="643"/>
      <c r="AM62" s="644"/>
    </row>
  </sheetData>
  <mergeCells count="130">
    <mergeCell ref="A2:AM2"/>
    <mergeCell ref="A3:AM4"/>
    <mergeCell ref="A7:D7"/>
    <mergeCell ref="E7:L7"/>
    <mergeCell ref="M7:W7"/>
    <mergeCell ref="X7:AB7"/>
    <mergeCell ref="AC7:AM7"/>
    <mergeCell ref="AH13:AJ13"/>
    <mergeCell ref="A14:D14"/>
    <mergeCell ref="E14:L14"/>
    <mergeCell ref="M14:W14"/>
    <mergeCell ref="X14:AB14"/>
    <mergeCell ref="AC14:AM14"/>
    <mergeCell ref="E8:L13"/>
    <mergeCell ref="M8:W13"/>
    <mergeCell ref="B10:C10"/>
    <mergeCell ref="AD11:AG11"/>
    <mergeCell ref="AH11:AM11"/>
    <mergeCell ref="A12:D12"/>
    <mergeCell ref="Y12:AA13"/>
    <mergeCell ref="AD12:AG12"/>
    <mergeCell ref="AH12:AM12"/>
    <mergeCell ref="AD13:AG13"/>
    <mergeCell ref="AH20:AJ20"/>
    <mergeCell ref="A21:D21"/>
    <mergeCell ref="E21:L21"/>
    <mergeCell ref="M21:W21"/>
    <mergeCell ref="X21:AB21"/>
    <mergeCell ref="AC21:AM21"/>
    <mergeCell ref="E15:L20"/>
    <mergeCell ref="M15:W20"/>
    <mergeCell ref="B17:C17"/>
    <mergeCell ref="AD18:AG18"/>
    <mergeCell ref="AH18:AM18"/>
    <mergeCell ref="A19:D19"/>
    <mergeCell ref="Y19:AA20"/>
    <mergeCell ref="AD19:AG19"/>
    <mergeCell ref="AH19:AM19"/>
    <mergeCell ref="AD20:AG20"/>
    <mergeCell ref="AH27:AJ27"/>
    <mergeCell ref="A28:D28"/>
    <mergeCell ref="E28:L28"/>
    <mergeCell ref="M28:W28"/>
    <mergeCell ref="X28:AB28"/>
    <mergeCell ref="AC28:AM28"/>
    <mergeCell ref="E22:L27"/>
    <mergeCell ref="M22:W27"/>
    <mergeCell ref="B24:C24"/>
    <mergeCell ref="AD25:AG25"/>
    <mergeCell ref="AH25:AM25"/>
    <mergeCell ref="A26:D26"/>
    <mergeCell ref="Y26:AA27"/>
    <mergeCell ref="AD26:AG26"/>
    <mergeCell ref="AH26:AM26"/>
    <mergeCell ref="AD27:AG27"/>
    <mergeCell ref="AH34:AJ34"/>
    <mergeCell ref="A35:D35"/>
    <mergeCell ref="E35:L35"/>
    <mergeCell ref="M35:W35"/>
    <mergeCell ref="X35:AB35"/>
    <mergeCell ref="AC35:AM35"/>
    <mergeCell ref="E29:L34"/>
    <mergeCell ref="M29:W34"/>
    <mergeCell ref="B31:C31"/>
    <mergeCell ref="AD32:AG32"/>
    <mergeCell ref="AH32:AM32"/>
    <mergeCell ref="A33:D33"/>
    <mergeCell ref="Y33:AA34"/>
    <mergeCell ref="AD33:AG33"/>
    <mergeCell ref="AH33:AM33"/>
    <mergeCell ref="AD34:AG34"/>
    <mergeCell ref="AH41:AJ41"/>
    <mergeCell ref="A42:D42"/>
    <mergeCell ref="E42:L42"/>
    <mergeCell ref="M42:W42"/>
    <mergeCell ref="X42:AB42"/>
    <mergeCell ref="AC42:AM42"/>
    <mergeCell ref="E36:L41"/>
    <mergeCell ref="M36:W41"/>
    <mergeCell ref="B38:C38"/>
    <mergeCell ref="AD39:AG39"/>
    <mergeCell ref="AH39:AM39"/>
    <mergeCell ref="A40:D40"/>
    <mergeCell ref="Y40:AA41"/>
    <mergeCell ref="AD40:AG40"/>
    <mergeCell ref="AH40:AM40"/>
    <mergeCell ref="AD41:AG41"/>
    <mergeCell ref="AH48:AJ48"/>
    <mergeCell ref="A49:D49"/>
    <mergeCell ref="E49:L49"/>
    <mergeCell ref="M49:W49"/>
    <mergeCell ref="X49:AB49"/>
    <mergeCell ref="AC49:AM49"/>
    <mergeCell ref="E43:L48"/>
    <mergeCell ref="M43:W48"/>
    <mergeCell ref="B45:C45"/>
    <mergeCell ref="AD46:AG46"/>
    <mergeCell ref="AH46:AM46"/>
    <mergeCell ref="A47:D47"/>
    <mergeCell ref="Y47:AA48"/>
    <mergeCell ref="AD47:AG47"/>
    <mergeCell ref="AH47:AM47"/>
    <mergeCell ref="AD48:AG48"/>
    <mergeCell ref="AH55:AJ55"/>
    <mergeCell ref="A56:D56"/>
    <mergeCell ref="E56:L56"/>
    <mergeCell ref="M56:W56"/>
    <mergeCell ref="X56:AB56"/>
    <mergeCell ref="AC56:AM56"/>
    <mergeCell ref="E50:L55"/>
    <mergeCell ref="M50:W55"/>
    <mergeCell ref="B52:C52"/>
    <mergeCell ref="AD53:AG53"/>
    <mergeCell ref="AH53:AM53"/>
    <mergeCell ref="A54:D54"/>
    <mergeCell ref="Y54:AA55"/>
    <mergeCell ref="AD54:AG54"/>
    <mergeCell ref="AH54:AM54"/>
    <mergeCell ref="AD55:AG55"/>
    <mergeCell ref="AH62:AJ62"/>
    <mergeCell ref="E57:L62"/>
    <mergeCell ref="M57:W62"/>
    <mergeCell ref="B59:C59"/>
    <mergeCell ref="AD60:AG60"/>
    <mergeCell ref="AH60:AM60"/>
    <mergeCell ref="A61:D61"/>
    <mergeCell ref="Y61:AA62"/>
    <mergeCell ref="AD61:AG61"/>
    <mergeCell ref="AH61:AM61"/>
    <mergeCell ref="AD62:AG62"/>
  </mergeCells>
  <phoneticPr fontId="1"/>
  <pageMargins left="0.52" right="0.43" top="0.75" bottom="0.75" header="0.3" footer="0.3"/>
  <pageSetup paperSize="9" scale="99" orientation="portrait" r:id="rId1"/>
  <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1">
    <tabColor theme="9" tint="0.59999389629810485"/>
  </sheetPr>
  <dimension ref="A2:S30"/>
  <sheetViews>
    <sheetView showGridLines="0" showZeros="0" view="pageBreakPreview" zoomScaleNormal="100" zoomScaleSheetLayoutView="100" workbookViewId="0"/>
  </sheetViews>
  <sheetFormatPr defaultColWidth="9" defaultRowHeight="17.25" customHeight="1"/>
  <cols>
    <col min="1" max="1" width="3.90625" style="171" customWidth="1"/>
    <col min="2" max="2" width="10.6328125" style="171" customWidth="1"/>
    <col min="3" max="3" width="5.36328125" style="171" bestFit="1" customWidth="1"/>
    <col min="4" max="7" width="6.6328125" style="171" customWidth="1"/>
    <col min="8" max="8" width="12.08984375" style="171" bestFit="1" customWidth="1"/>
    <col min="9" max="9" width="7.7265625" style="171" customWidth="1"/>
    <col min="10" max="10" width="6.7265625" style="171" customWidth="1"/>
    <col min="11" max="12" width="10.6328125" style="171" customWidth="1"/>
    <col min="13" max="16384" width="9" style="171"/>
  </cols>
  <sheetData>
    <row r="2" spans="1:19" ht="17.25" customHeight="1">
      <c r="A2" s="1519" t="s">
        <v>1199</v>
      </c>
      <c r="B2" s="1519"/>
      <c r="C2" s="1519"/>
      <c r="D2" s="1519"/>
      <c r="E2" s="1519"/>
      <c r="F2" s="1519"/>
      <c r="G2" s="1519"/>
      <c r="H2" s="1519"/>
      <c r="I2" s="1519"/>
      <c r="J2" s="1519"/>
      <c r="K2" s="1519"/>
      <c r="L2" s="1519"/>
      <c r="R2" s="536" t="s">
        <v>1175</v>
      </c>
      <c r="S2" s="536" t="s">
        <v>1190</v>
      </c>
    </row>
    <row r="3" spans="1:19" ht="17.25" customHeight="1">
      <c r="B3" s="669"/>
      <c r="C3" s="669"/>
      <c r="D3" s="756"/>
      <c r="E3" s="756"/>
      <c r="F3" s="1257" t="str">
        <f>"（"&amp;'⑫出張業務日程表、緊急連絡先（1人目）'!D29&amp;"）"</f>
        <v>（）</v>
      </c>
      <c r="G3" s="1257"/>
      <c r="H3" s="1257"/>
      <c r="I3" s="756"/>
      <c r="J3" s="756"/>
      <c r="K3" s="669"/>
      <c r="L3" s="669"/>
      <c r="R3" s="536" t="s">
        <v>1176</v>
      </c>
      <c r="S3" s="536" t="s">
        <v>1191</v>
      </c>
    </row>
    <row r="4" spans="1:19" ht="17.25" customHeight="1">
      <c r="R4" s="536" t="s">
        <v>1174</v>
      </c>
      <c r="S4" s="536" t="s">
        <v>1192</v>
      </c>
    </row>
    <row r="5" spans="1:19" ht="21.75" customHeight="1">
      <c r="H5" s="196" t="s">
        <v>347</v>
      </c>
      <c r="I5" s="1937">
        <f>'⑫出張業務日程表、緊急連絡先（1人目）'!G5</f>
        <v>0</v>
      </c>
      <c r="J5" s="1937"/>
      <c r="K5" s="1937"/>
      <c r="L5" s="1937"/>
    </row>
    <row r="6" spans="1:19" ht="21.75" hidden="1" customHeight="1">
      <c r="H6" s="449" t="s">
        <v>348</v>
      </c>
      <c r="I6" s="450"/>
      <c r="J6" s="451" t="s">
        <v>357</v>
      </c>
      <c r="K6" s="196"/>
      <c r="L6" s="196"/>
    </row>
    <row r="7" spans="1:19" ht="21.75" customHeight="1">
      <c r="H7" s="196" t="s">
        <v>349</v>
      </c>
      <c r="I7" s="1936"/>
      <c r="J7" s="1936"/>
      <c r="K7" s="1936"/>
      <c r="L7" s="1936"/>
    </row>
    <row r="10" spans="1:19" ht="17.25" customHeight="1">
      <c r="B10" s="279"/>
      <c r="L10" s="452" t="s">
        <v>350</v>
      </c>
    </row>
    <row r="11" spans="1:19" ht="23.25" customHeight="1">
      <c r="A11" s="453"/>
      <c r="B11" s="1934" t="s">
        <v>351</v>
      </c>
      <c r="C11" s="1935"/>
      <c r="D11" s="1568" t="s">
        <v>352</v>
      </c>
      <c r="E11" s="1568"/>
      <c r="F11" s="1568"/>
      <c r="G11" s="1568"/>
      <c r="H11" s="1568"/>
      <c r="I11" s="1568"/>
      <c r="J11" s="1568"/>
      <c r="K11" s="454" t="s">
        <v>353</v>
      </c>
      <c r="L11" s="454" t="s">
        <v>354</v>
      </c>
    </row>
    <row r="12" spans="1:19" ht="23.25" customHeight="1">
      <c r="A12" s="453">
        <v>1</v>
      </c>
      <c r="B12" s="646">
        <f>'⑫出張業務日程表、緊急連絡先（1人目）'!B10</f>
        <v>0</v>
      </c>
      <c r="C12" s="534">
        <f t="shared" ref="C12:C26" si="0">B12</f>
        <v>0</v>
      </c>
      <c r="D12" s="1387" t="str">
        <f>'⑫出張業務日程表、緊急連絡先（1人目）'!D10</f>
        <v>成田発（11:00）→クアラルンプール着（16:00）（JL001）</v>
      </c>
      <c r="E12" s="1387"/>
      <c r="F12" s="1387"/>
      <c r="G12" s="1387"/>
      <c r="H12" s="1387"/>
      <c r="I12" s="1387"/>
      <c r="J12" s="1387"/>
      <c r="K12" s="647"/>
      <c r="L12" s="647"/>
    </row>
    <row r="13" spans="1:19" ht="23.25" customHeight="1">
      <c r="A13" s="453">
        <v>2</v>
      </c>
      <c r="B13" s="646">
        <f>B12+1</f>
        <v>1</v>
      </c>
      <c r="C13" s="534">
        <f t="shared" si="0"/>
        <v>1</v>
      </c>
      <c r="D13" s="1387" t="str">
        <f>'⑫出張業務日程表、緊急連絡先（1人目）'!D11</f>
        <v>研修1日目</v>
      </c>
      <c r="E13" s="1387"/>
      <c r="F13" s="1387"/>
      <c r="G13" s="1387"/>
      <c r="H13" s="1387"/>
      <c r="I13" s="1387"/>
      <c r="J13" s="1387"/>
      <c r="K13" s="647"/>
      <c r="L13" s="647"/>
    </row>
    <row r="14" spans="1:19" ht="23.25" customHeight="1">
      <c r="A14" s="453">
        <v>3</v>
      </c>
      <c r="B14" s="646">
        <f t="shared" ref="B14:B26" si="1">B13+1</f>
        <v>2</v>
      </c>
      <c r="C14" s="534">
        <f t="shared" si="0"/>
        <v>2</v>
      </c>
      <c r="D14" s="1387" t="str">
        <f>'⑫出張業務日程表、緊急連絡先（1人目）'!D12</f>
        <v>研修2日目</v>
      </c>
      <c r="E14" s="1387"/>
      <c r="F14" s="1387"/>
      <c r="G14" s="1387"/>
      <c r="H14" s="1387"/>
      <c r="I14" s="1387"/>
      <c r="J14" s="1387"/>
      <c r="K14" s="647"/>
      <c r="L14" s="647"/>
    </row>
    <row r="15" spans="1:19" ht="23.25" customHeight="1">
      <c r="A15" s="453">
        <v>4</v>
      </c>
      <c r="B15" s="646">
        <f t="shared" si="1"/>
        <v>3</v>
      </c>
      <c r="C15" s="534">
        <f t="shared" si="0"/>
        <v>3</v>
      </c>
      <c r="D15" s="1387" t="str">
        <f>'⑫出張業務日程表、緊急連絡先（1人目）'!D13</f>
        <v>研修3日目</v>
      </c>
      <c r="E15" s="1387"/>
      <c r="F15" s="1387"/>
      <c r="G15" s="1387"/>
      <c r="H15" s="1387"/>
      <c r="I15" s="1387"/>
      <c r="J15" s="1387"/>
      <c r="K15" s="647"/>
      <c r="L15" s="647"/>
    </row>
    <row r="16" spans="1:19" ht="23.25" customHeight="1">
      <c r="A16" s="453">
        <v>5</v>
      </c>
      <c r="B16" s="646">
        <f t="shared" si="1"/>
        <v>4</v>
      </c>
      <c r="C16" s="534">
        <f t="shared" si="0"/>
        <v>4</v>
      </c>
      <c r="D16" s="1387" t="str">
        <f>'⑫出張業務日程表、緊急連絡先（1人目）'!D14</f>
        <v>休み</v>
      </c>
      <c r="E16" s="1387"/>
      <c r="F16" s="1387"/>
      <c r="G16" s="1387"/>
      <c r="H16" s="1387"/>
      <c r="I16" s="1387"/>
      <c r="J16" s="1387"/>
      <c r="K16" s="647"/>
      <c r="L16" s="647"/>
    </row>
    <row r="17" spans="1:12" ht="23.25" customHeight="1">
      <c r="A17" s="453">
        <v>6</v>
      </c>
      <c r="B17" s="646">
        <f t="shared" si="1"/>
        <v>5</v>
      </c>
      <c r="C17" s="534">
        <f t="shared" si="0"/>
        <v>5</v>
      </c>
      <c r="D17" s="1387" t="str">
        <f>'⑫出張業務日程表、緊急連絡先（1人目）'!D15</f>
        <v>休み</v>
      </c>
      <c r="E17" s="1387"/>
      <c r="F17" s="1387"/>
      <c r="G17" s="1387"/>
      <c r="H17" s="1387"/>
      <c r="I17" s="1387"/>
      <c r="J17" s="1387"/>
      <c r="K17" s="647"/>
      <c r="L17" s="647"/>
    </row>
    <row r="18" spans="1:12" ht="23.25" customHeight="1">
      <c r="A18" s="453">
        <v>7</v>
      </c>
      <c r="B18" s="646">
        <f t="shared" si="1"/>
        <v>6</v>
      </c>
      <c r="C18" s="534">
        <f t="shared" si="0"/>
        <v>6</v>
      </c>
      <c r="D18" s="1387" t="str">
        <f>'⑫出張業務日程表、緊急連絡先（1人目）'!D16</f>
        <v>研修4日目</v>
      </c>
      <c r="E18" s="1387"/>
      <c r="F18" s="1387"/>
      <c r="G18" s="1387"/>
      <c r="H18" s="1387"/>
      <c r="I18" s="1387"/>
      <c r="J18" s="1387"/>
      <c r="K18" s="647"/>
      <c r="L18" s="647"/>
    </row>
    <row r="19" spans="1:12" ht="23.25" customHeight="1">
      <c r="A19" s="453">
        <v>8</v>
      </c>
      <c r="B19" s="646">
        <f t="shared" si="1"/>
        <v>7</v>
      </c>
      <c r="C19" s="534">
        <f t="shared" si="0"/>
        <v>7</v>
      </c>
      <c r="D19" s="1387" t="str">
        <f>'⑫出張業務日程表、緊急連絡先（1人目）'!D17</f>
        <v>研修5日目</v>
      </c>
      <c r="E19" s="1387"/>
      <c r="F19" s="1387"/>
      <c r="G19" s="1387"/>
      <c r="H19" s="1387"/>
      <c r="I19" s="1387"/>
      <c r="J19" s="1387"/>
      <c r="K19" s="647"/>
      <c r="L19" s="647"/>
    </row>
    <row r="20" spans="1:12" ht="23.25" customHeight="1">
      <c r="A20" s="453">
        <v>9</v>
      </c>
      <c r="B20" s="646">
        <f t="shared" si="1"/>
        <v>8</v>
      </c>
      <c r="C20" s="534">
        <f t="shared" si="0"/>
        <v>8</v>
      </c>
      <c r="D20" s="1387" t="str">
        <f>'⑫出張業務日程表、緊急連絡先（1人目）'!D18</f>
        <v>研修6日目</v>
      </c>
      <c r="E20" s="1387"/>
      <c r="F20" s="1387"/>
      <c r="G20" s="1387"/>
      <c r="H20" s="1387"/>
      <c r="I20" s="1387"/>
      <c r="J20" s="1387"/>
      <c r="K20" s="647"/>
      <c r="L20" s="647"/>
    </row>
    <row r="21" spans="1:12" ht="23.25" customHeight="1">
      <c r="A21" s="453">
        <v>10</v>
      </c>
      <c r="B21" s="646">
        <f t="shared" si="1"/>
        <v>9</v>
      </c>
      <c r="C21" s="534">
        <f t="shared" si="0"/>
        <v>9</v>
      </c>
      <c r="D21" s="1387" t="str">
        <f>'⑫出張業務日程表、緊急連絡先（1人目）'!D19</f>
        <v>クアラルンプール発（11:30）→成田着（17:00）（JL100)</v>
      </c>
      <c r="E21" s="1387"/>
      <c r="F21" s="1387"/>
      <c r="G21" s="1387"/>
      <c r="H21" s="1387"/>
      <c r="I21" s="1387"/>
      <c r="J21" s="1387"/>
      <c r="K21" s="647"/>
      <c r="L21" s="647"/>
    </row>
    <row r="22" spans="1:12" ht="23.25" hidden="1" customHeight="1">
      <c r="A22" s="453">
        <v>11</v>
      </c>
      <c r="B22" s="646">
        <f t="shared" si="1"/>
        <v>10</v>
      </c>
      <c r="C22" s="534">
        <f t="shared" si="0"/>
        <v>10</v>
      </c>
      <c r="D22" s="1387">
        <f>'⑫出張業務日程表、緊急連絡先（1人目）'!D20</f>
        <v>0</v>
      </c>
      <c r="E22" s="1387"/>
      <c r="F22" s="1387"/>
      <c r="G22" s="1387"/>
      <c r="H22" s="1387"/>
      <c r="I22" s="1387"/>
      <c r="J22" s="1387"/>
      <c r="K22" s="647"/>
      <c r="L22" s="647"/>
    </row>
    <row r="23" spans="1:12" ht="23.25" hidden="1" customHeight="1">
      <c r="A23" s="453">
        <v>12</v>
      </c>
      <c r="B23" s="646">
        <f t="shared" si="1"/>
        <v>11</v>
      </c>
      <c r="C23" s="534">
        <f t="shared" si="0"/>
        <v>11</v>
      </c>
      <c r="D23" s="1387">
        <f>'⑫出張業務日程表、緊急連絡先（1人目）'!D21</f>
        <v>0</v>
      </c>
      <c r="E23" s="1387"/>
      <c r="F23" s="1387"/>
      <c r="G23" s="1387"/>
      <c r="H23" s="1387"/>
      <c r="I23" s="1387"/>
      <c r="J23" s="1387"/>
      <c r="K23" s="647"/>
      <c r="L23" s="647"/>
    </row>
    <row r="24" spans="1:12" ht="23.25" hidden="1" customHeight="1">
      <c r="A24" s="453">
        <v>13</v>
      </c>
      <c r="B24" s="646">
        <f t="shared" si="1"/>
        <v>12</v>
      </c>
      <c r="C24" s="534">
        <f t="shared" si="0"/>
        <v>12</v>
      </c>
      <c r="D24" s="1387">
        <f>'⑫出張業務日程表、緊急連絡先（1人目）'!D22</f>
        <v>0</v>
      </c>
      <c r="E24" s="1387"/>
      <c r="F24" s="1387"/>
      <c r="G24" s="1387"/>
      <c r="H24" s="1387"/>
      <c r="I24" s="1387"/>
      <c r="J24" s="1387"/>
      <c r="K24" s="647"/>
      <c r="L24" s="647"/>
    </row>
    <row r="25" spans="1:12" ht="23.25" hidden="1" customHeight="1">
      <c r="A25" s="453">
        <v>14</v>
      </c>
      <c r="B25" s="646">
        <f t="shared" si="1"/>
        <v>13</v>
      </c>
      <c r="C25" s="534">
        <f t="shared" si="0"/>
        <v>13</v>
      </c>
      <c r="D25" s="1387">
        <f>'⑫出張業務日程表、緊急連絡先（1人目）'!D23</f>
        <v>0</v>
      </c>
      <c r="E25" s="1387"/>
      <c r="F25" s="1387"/>
      <c r="G25" s="1387"/>
      <c r="H25" s="1387"/>
      <c r="I25" s="1387"/>
      <c r="J25" s="1387"/>
      <c r="K25" s="647"/>
      <c r="L25" s="647"/>
    </row>
    <row r="26" spans="1:12" ht="23.25" hidden="1" customHeight="1">
      <c r="A26" s="453">
        <v>15</v>
      </c>
      <c r="B26" s="646">
        <f t="shared" si="1"/>
        <v>14</v>
      </c>
      <c r="C26" s="534">
        <f t="shared" si="0"/>
        <v>14</v>
      </c>
      <c r="D26" s="1387">
        <f>'⑫出張業務日程表、緊急連絡先（1人目）'!D24</f>
        <v>0</v>
      </c>
      <c r="E26" s="1387"/>
      <c r="F26" s="1387"/>
      <c r="G26" s="1387"/>
      <c r="H26" s="1387"/>
      <c r="I26" s="1387"/>
      <c r="J26" s="1387"/>
      <c r="K26" s="647"/>
      <c r="L26" s="647"/>
    </row>
    <row r="27" spans="1:12" ht="23.25" customHeight="1">
      <c r="D27" s="456"/>
      <c r="E27" s="456"/>
      <c r="F27" s="456"/>
      <c r="J27" s="457" t="s">
        <v>355</v>
      </c>
      <c r="K27" s="648">
        <f>SUM(K12:K26)</f>
        <v>0</v>
      </c>
      <c r="L27" s="648">
        <f>SUM(L12:L26)</f>
        <v>0</v>
      </c>
    </row>
    <row r="29" spans="1:12" ht="23.25" customHeight="1">
      <c r="K29" s="957" t="s">
        <v>356</v>
      </c>
      <c r="L29" s="957"/>
    </row>
    <row r="30" spans="1:12" ht="23.25" customHeight="1">
      <c r="K30" s="1932">
        <f>SUM(K27:L27)</f>
        <v>0</v>
      </c>
      <c r="L30" s="1933"/>
    </row>
  </sheetData>
  <mergeCells count="23">
    <mergeCell ref="B11:C11"/>
    <mergeCell ref="A2:L2"/>
    <mergeCell ref="I7:L7"/>
    <mergeCell ref="D15:J15"/>
    <mergeCell ref="D12:J12"/>
    <mergeCell ref="D13:J13"/>
    <mergeCell ref="D14:J14"/>
    <mergeCell ref="I5:L5"/>
    <mergeCell ref="D11:J11"/>
    <mergeCell ref="F3:H3"/>
    <mergeCell ref="D16:J16"/>
    <mergeCell ref="D17:J17"/>
    <mergeCell ref="D18:J18"/>
    <mergeCell ref="D19:J19"/>
    <mergeCell ref="D20:J20"/>
    <mergeCell ref="K30:L30"/>
    <mergeCell ref="D24:J24"/>
    <mergeCell ref="D25:J25"/>
    <mergeCell ref="D21:J21"/>
    <mergeCell ref="D22:J22"/>
    <mergeCell ref="D23:J23"/>
    <mergeCell ref="D26:J26"/>
    <mergeCell ref="K29:L29"/>
  </mergeCells>
  <phoneticPr fontId="1"/>
  <dataValidations count="1">
    <dataValidation type="list" allowBlank="1" showInputMessage="1" showErrorMessage="1" sqref="I7:L7" xr:uid="{F4851D23-0500-45FB-BD30-2E9DF5189418}">
      <formula1>$S$2:$S$4</formula1>
    </dataValidation>
  </dataValidations>
  <printOptions horizontalCentered="1"/>
  <pageMargins left="0.51181102362204722" right="0.51181102362204722" top="0.74803149606299213" bottom="0.55118110236220474" header="0.31496062992125984" footer="0.31496062992125984"/>
  <pageSetup paperSize="9" scale="95" orientation="portrait" blackAndWhite="1" r:id="rId1"/>
  <drawing r:id="rId2"/>
  <legacyDrawing r:id="rId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F118D-3017-47CD-98FC-2DC7798B1574}">
  <sheetPr>
    <tabColor theme="9" tint="0.59999389629810485"/>
  </sheetPr>
  <dimension ref="A2:S30"/>
  <sheetViews>
    <sheetView showGridLines="0" showZeros="0" view="pageBreakPreview" zoomScaleNormal="100" zoomScaleSheetLayoutView="100" workbookViewId="0"/>
  </sheetViews>
  <sheetFormatPr defaultColWidth="9" defaultRowHeight="17.25" customHeight="1"/>
  <cols>
    <col min="1" max="1" width="3.90625" style="171" customWidth="1"/>
    <col min="2" max="2" width="10.6328125" style="171" customWidth="1"/>
    <col min="3" max="3" width="5.36328125" style="171" bestFit="1" customWidth="1"/>
    <col min="4" max="7" width="6.6328125" style="171" customWidth="1"/>
    <col min="8" max="8" width="12.08984375" style="171" bestFit="1" customWidth="1"/>
    <col min="9" max="9" width="7.7265625" style="171" customWidth="1"/>
    <col min="10" max="10" width="6.7265625" style="171" customWidth="1"/>
    <col min="11" max="12" width="10.6328125" style="171" customWidth="1"/>
    <col min="13" max="16384" width="9" style="171"/>
  </cols>
  <sheetData>
    <row r="2" spans="1:19" ht="17.25" customHeight="1">
      <c r="A2" s="1519" t="s">
        <v>1200</v>
      </c>
      <c r="B2" s="1519"/>
      <c r="C2" s="1519"/>
      <c r="D2" s="1519"/>
      <c r="E2" s="1519"/>
      <c r="F2" s="1519"/>
      <c r="G2" s="1519"/>
      <c r="H2" s="1519"/>
      <c r="I2" s="1519"/>
      <c r="J2" s="1519"/>
      <c r="K2" s="1519"/>
      <c r="L2" s="1519"/>
      <c r="R2" s="536" t="s">
        <v>1175</v>
      </c>
      <c r="S2" s="536" t="s">
        <v>1190</v>
      </c>
    </row>
    <row r="3" spans="1:19" ht="17.25" customHeight="1">
      <c r="B3" s="669"/>
      <c r="C3" s="669"/>
      <c r="D3" s="756"/>
      <c r="E3" s="756"/>
      <c r="F3" s="1257" t="str">
        <f>"（"&amp;'⑫出張業務日程表、緊急連絡先（2人目）'!D29&amp;"）"</f>
        <v>（）</v>
      </c>
      <c r="G3" s="1257"/>
      <c r="H3" s="1257"/>
      <c r="I3" s="756"/>
      <c r="J3" s="756"/>
      <c r="K3" s="669"/>
      <c r="L3" s="669"/>
      <c r="R3" s="536" t="s">
        <v>1176</v>
      </c>
      <c r="S3" s="536" t="s">
        <v>1191</v>
      </c>
    </row>
    <row r="4" spans="1:19" ht="17.25" customHeight="1">
      <c r="R4" s="536" t="s">
        <v>1174</v>
      </c>
      <c r="S4" s="536" t="s">
        <v>1192</v>
      </c>
    </row>
    <row r="5" spans="1:19" ht="21.75" customHeight="1">
      <c r="H5" s="196" t="s">
        <v>347</v>
      </c>
      <c r="I5" s="1937">
        <f>'⑫出張業務日程表、緊急連絡先（2人目）'!G5</f>
        <v>0</v>
      </c>
      <c r="J5" s="1937"/>
      <c r="K5" s="1937"/>
      <c r="L5" s="1937"/>
    </row>
    <row r="6" spans="1:19" ht="21.75" hidden="1" customHeight="1">
      <c r="H6" s="449" t="s">
        <v>348</v>
      </c>
      <c r="I6" s="450"/>
      <c r="J6" s="451" t="s">
        <v>357</v>
      </c>
      <c r="K6" s="196"/>
      <c r="L6" s="196"/>
    </row>
    <row r="7" spans="1:19" ht="21.75" customHeight="1">
      <c r="H7" s="196" t="s">
        <v>349</v>
      </c>
      <c r="I7" s="1936"/>
      <c r="J7" s="1936"/>
      <c r="K7" s="1936"/>
      <c r="L7" s="1936"/>
    </row>
    <row r="10" spans="1:19" ht="17.25" customHeight="1">
      <c r="B10" s="279"/>
      <c r="L10" s="452" t="s">
        <v>216</v>
      </c>
    </row>
    <row r="11" spans="1:19" ht="23.25" customHeight="1">
      <c r="A11" s="453"/>
      <c r="B11" s="1934" t="s">
        <v>90</v>
      </c>
      <c r="C11" s="1935"/>
      <c r="D11" s="1568" t="s">
        <v>352</v>
      </c>
      <c r="E11" s="1568"/>
      <c r="F11" s="1568"/>
      <c r="G11" s="1568"/>
      <c r="H11" s="1568"/>
      <c r="I11" s="1568"/>
      <c r="J11" s="1568"/>
      <c r="K11" s="454" t="s">
        <v>213</v>
      </c>
      <c r="L11" s="454" t="s">
        <v>354</v>
      </c>
    </row>
    <row r="12" spans="1:19" ht="23.25" customHeight="1">
      <c r="A12" s="453">
        <v>1</v>
      </c>
      <c r="B12" s="646">
        <f>'⑫出張業務日程表、緊急連絡先（2人目）'!B10</f>
        <v>0</v>
      </c>
      <c r="C12" s="534">
        <f t="shared" ref="C12:C26" si="0">B12</f>
        <v>0</v>
      </c>
      <c r="D12" s="1387" t="str">
        <f>'⑫出張業務日程表、緊急連絡先（2人目）'!D10</f>
        <v>成田発（11:00）→クアラルンプール着（16:00）（JL001）</v>
      </c>
      <c r="E12" s="1387"/>
      <c r="F12" s="1387"/>
      <c r="G12" s="1387"/>
      <c r="H12" s="1387"/>
      <c r="I12" s="1387"/>
      <c r="J12" s="1387"/>
      <c r="K12" s="647"/>
      <c r="L12" s="647"/>
    </row>
    <row r="13" spans="1:19" ht="23.25" customHeight="1">
      <c r="A13" s="453">
        <v>2</v>
      </c>
      <c r="B13" s="646">
        <f>B12+1</f>
        <v>1</v>
      </c>
      <c r="C13" s="534">
        <f t="shared" si="0"/>
        <v>1</v>
      </c>
      <c r="D13" s="1387" t="str">
        <f>'⑫出張業務日程表、緊急連絡先（2人目）'!D11</f>
        <v>研修1日目</v>
      </c>
      <c r="E13" s="1387"/>
      <c r="F13" s="1387"/>
      <c r="G13" s="1387"/>
      <c r="H13" s="1387"/>
      <c r="I13" s="1387"/>
      <c r="J13" s="1387"/>
      <c r="K13" s="647"/>
      <c r="L13" s="647"/>
    </row>
    <row r="14" spans="1:19" ht="23.25" customHeight="1">
      <c r="A14" s="453">
        <v>3</v>
      </c>
      <c r="B14" s="646">
        <f t="shared" ref="B14:B26" si="1">B13+1</f>
        <v>2</v>
      </c>
      <c r="C14" s="534">
        <f t="shared" si="0"/>
        <v>2</v>
      </c>
      <c r="D14" s="1387" t="str">
        <f>'⑫出張業務日程表、緊急連絡先（2人目）'!D12</f>
        <v>研修2日目</v>
      </c>
      <c r="E14" s="1387"/>
      <c r="F14" s="1387"/>
      <c r="G14" s="1387"/>
      <c r="H14" s="1387"/>
      <c r="I14" s="1387"/>
      <c r="J14" s="1387"/>
      <c r="K14" s="647"/>
      <c r="L14" s="647"/>
    </row>
    <row r="15" spans="1:19" ht="23.25" customHeight="1">
      <c r="A15" s="453">
        <v>4</v>
      </c>
      <c r="B15" s="646">
        <f t="shared" si="1"/>
        <v>3</v>
      </c>
      <c r="C15" s="534">
        <f t="shared" si="0"/>
        <v>3</v>
      </c>
      <c r="D15" s="1387" t="str">
        <f>'⑫出張業務日程表、緊急連絡先（2人目）'!D13</f>
        <v>研修3日目</v>
      </c>
      <c r="E15" s="1387"/>
      <c r="F15" s="1387"/>
      <c r="G15" s="1387"/>
      <c r="H15" s="1387"/>
      <c r="I15" s="1387"/>
      <c r="J15" s="1387"/>
      <c r="K15" s="647"/>
      <c r="L15" s="647"/>
    </row>
    <row r="16" spans="1:19" ht="23.25" customHeight="1">
      <c r="A16" s="453">
        <v>5</v>
      </c>
      <c r="B16" s="646">
        <f t="shared" si="1"/>
        <v>4</v>
      </c>
      <c r="C16" s="534">
        <f t="shared" si="0"/>
        <v>4</v>
      </c>
      <c r="D16" s="1387" t="str">
        <f>'⑫出張業務日程表、緊急連絡先（2人目）'!D14</f>
        <v>休み</v>
      </c>
      <c r="E16" s="1387"/>
      <c r="F16" s="1387"/>
      <c r="G16" s="1387"/>
      <c r="H16" s="1387"/>
      <c r="I16" s="1387"/>
      <c r="J16" s="1387"/>
      <c r="K16" s="647"/>
      <c r="L16" s="647"/>
    </row>
    <row r="17" spans="1:12" ht="23.25" customHeight="1">
      <c r="A17" s="453">
        <v>6</v>
      </c>
      <c r="B17" s="646">
        <f t="shared" si="1"/>
        <v>5</v>
      </c>
      <c r="C17" s="534">
        <f t="shared" si="0"/>
        <v>5</v>
      </c>
      <c r="D17" s="1387" t="str">
        <f>'⑫出張業務日程表、緊急連絡先（2人目）'!D15</f>
        <v>休み</v>
      </c>
      <c r="E17" s="1387"/>
      <c r="F17" s="1387"/>
      <c r="G17" s="1387"/>
      <c r="H17" s="1387"/>
      <c r="I17" s="1387"/>
      <c r="J17" s="1387"/>
      <c r="K17" s="647"/>
      <c r="L17" s="647"/>
    </row>
    <row r="18" spans="1:12" ht="23.25" customHeight="1">
      <c r="A18" s="453">
        <v>7</v>
      </c>
      <c r="B18" s="646">
        <f t="shared" si="1"/>
        <v>6</v>
      </c>
      <c r="C18" s="534">
        <f t="shared" si="0"/>
        <v>6</v>
      </c>
      <c r="D18" s="1387" t="str">
        <f>'⑫出張業務日程表、緊急連絡先（2人目）'!D16</f>
        <v>研修4日目</v>
      </c>
      <c r="E18" s="1387"/>
      <c r="F18" s="1387"/>
      <c r="G18" s="1387"/>
      <c r="H18" s="1387"/>
      <c r="I18" s="1387"/>
      <c r="J18" s="1387"/>
      <c r="K18" s="647"/>
      <c r="L18" s="647"/>
    </row>
    <row r="19" spans="1:12" ht="23.25" customHeight="1">
      <c r="A19" s="453">
        <v>8</v>
      </c>
      <c r="B19" s="646">
        <f t="shared" si="1"/>
        <v>7</v>
      </c>
      <c r="C19" s="534">
        <f t="shared" si="0"/>
        <v>7</v>
      </c>
      <c r="D19" s="1387" t="str">
        <f>'⑫出張業務日程表、緊急連絡先（2人目）'!D17</f>
        <v>研修5日目</v>
      </c>
      <c r="E19" s="1387"/>
      <c r="F19" s="1387"/>
      <c r="G19" s="1387"/>
      <c r="H19" s="1387"/>
      <c r="I19" s="1387"/>
      <c r="J19" s="1387"/>
      <c r="K19" s="647"/>
      <c r="L19" s="647"/>
    </row>
    <row r="20" spans="1:12" ht="23.25" customHeight="1">
      <c r="A20" s="453">
        <v>9</v>
      </c>
      <c r="B20" s="646">
        <f t="shared" si="1"/>
        <v>8</v>
      </c>
      <c r="C20" s="534">
        <f t="shared" si="0"/>
        <v>8</v>
      </c>
      <c r="D20" s="1387" t="str">
        <f>'⑫出張業務日程表、緊急連絡先（2人目）'!D18</f>
        <v>研修6日目</v>
      </c>
      <c r="E20" s="1387"/>
      <c r="F20" s="1387"/>
      <c r="G20" s="1387"/>
      <c r="H20" s="1387"/>
      <c r="I20" s="1387"/>
      <c r="J20" s="1387"/>
      <c r="K20" s="647"/>
      <c r="L20" s="647"/>
    </row>
    <row r="21" spans="1:12" ht="23.25" customHeight="1">
      <c r="A21" s="453">
        <v>10</v>
      </c>
      <c r="B21" s="646">
        <f t="shared" si="1"/>
        <v>9</v>
      </c>
      <c r="C21" s="534">
        <f t="shared" si="0"/>
        <v>9</v>
      </c>
      <c r="D21" s="1387" t="str">
        <f>'⑫出張業務日程表、緊急連絡先（2人目）'!D19</f>
        <v>クアラルンプール発（11:30）→成田着（17:00）（JL100)</v>
      </c>
      <c r="E21" s="1387"/>
      <c r="F21" s="1387"/>
      <c r="G21" s="1387"/>
      <c r="H21" s="1387"/>
      <c r="I21" s="1387"/>
      <c r="J21" s="1387"/>
      <c r="K21" s="647"/>
      <c r="L21" s="647"/>
    </row>
    <row r="22" spans="1:12" ht="23.25" hidden="1" customHeight="1">
      <c r="A22" s="453">
        <v>11</v>
      </c>
      <c r="B22" s="646">
        <f t="shared" si="1"/>
        <v>10</v>
      </c>
      <c r="C22" s="534">
        <f t="shared" si="0"/>
        <v>10</v>
      </c>
      <c r="D22" s="1387">
        <f>'⑫出張業務日程表、緊急連絡先（2人目）'!D20</f>
        <v>0</v>
      </c>
      <c r="E22" s="1387"/>
      <c r="F22" s="1387"/>
      <c r="G22" s="1387"/>
      <c r="H22" s="1387"/>
      <c r="I22" s="1387"/>
      <c r="J22" s="1387"/>
      <c r="K22" s="647"/>
      <c r="L22" s="647"/>
    </row>
    <row r="23" spans="1:12" ht="23.25" hidden="1" customHeight="1">
      <c r="A23" s="453">
        <v>12</v>
      </c>
      <c r="B23" s="646">
        <f t="shared" si="1"/>
        <v>11</v>
      </c>
      <c r="C23" s="534">
        <f t="shared" si="0"/>
        <v>11</v>
      </c>
      <c r="D23" s="1387">
        <f>'⑫出張業務日程表、緊急連絡先（2人目）'!D21</f>
        <v>0</v>
      </c>
      <c r="E23" s="1387"/>
      <c r="F23" s="1387"/>
      <c r="G23" s="1387"/>
      <c r="H23" s="1387"/>
      <c r="I23" s="1387"/>
      <c r="J23" s="1387"/>
      <c r="K23" s="647"/>
      <c r="L23" s="647"/>
    </row>
    <row r="24" spans="1:12" ht="23.25" hidden="1" customHeight="1">
      <c r="A24" s="453">
        <v>13</v>
      </c>
      <c r="B24" s="646">
        <f t="shared" si="1"/>
        <v>12</v>
      </c>
      <c r="C24" s="534">
        <f t="shared" si="0"/>
        <v>12</v>
      </c>
      <c r="D24" s="1387">
        <f>'⑫出張業務日程表、緊急連絡先（2人目）'!D22</f>
        <v>0</v>
      </c>
      <c r="E24" s="1387"/>
      <c r="F24" s="1387"/>
      <c r="G24" s="1387"/>
      <c r="H24" s="1387"/>
      <c r="I24" s="1387"/>
      <c r="J24" s="1387"/>
      <c r="K24" s="647"/>
      <c r="L24" s="647"/>
    </row>
    <row r="25" spans="1:12" ht="23.25" hidden="1" customHeight="1">
      <c r="A25" s="453">
        <v>14</v>
      </c>
      <c r="B25" s="646">
        <f t="shared" si="1"/>
        <v>13</v>
      </c>
      <c r="C25" s="534">
        <f t="shared" si="0"/>
        <v>13</v>
      </c>
      <c r="D25" s="1387">
        <f>'⑫出張業務日程表、緊急連絡先（2人目）'!D23</f>
        <v>0</v>
      </c>
      <c r="E25" s="1387"/>
      <c r="F25" s="1387"/>
      <c r="G25" s="1387"/>
      <c r="H25" s="1387"/>
      <c r="I25" s="1387"/>
      <c r="J25" s="1387"/>
      <c r="K25" s="647"/>
      <c r="L25" s="647"/>
    </row>
    <row r="26" spans="1:12" ht="23.25" hidden="1" customHeight="1">
      <c r="A26" s="453">
        <v>15</v>
      </c>
      <c r="B26" s="646">
        <f t="shared" si="1"/>
        <v>14</v>
      </c>
      <c r="C26" s="534">
        <f t="shared" si="0"/>
        <v>14</v>
      </c>
      <c r="D26" s="1387">
        <f>'⑫出張業務日程表、緊急連絡先（2人目）'!D24</f>
        <v>0</v>
      </c>
      <c r="E26" s="1387"/>
      <c r="F26" s="1387"/>
      <c r="G26" s="1387"/>
      <c r="H26" s="1387"/>
      <c r="I26" s="1387"/>
      <c r="J26" s="1387"/>
      <c r="K26" s="647"/>
      <c r="L26" s="647"/>
    </row>
    <row r="27" spans="1:12" ht="23.25" customHeight="1">
      <c r="D27" s="456"/>
      <c r="E27" s="456"/>
      <c r="F27" s="456"/>
      <c r="J27" s="457" t="s">
        <v>98</v>
      </c>
      <c r="K27" s="648">
        <f>SUM(K12:K26)</f>
        <v>0</v>
      </c>
      <c r="L27" s="648">
        <f>SUM(L12:L26)</f>
        <v>0</v>
      </c>
    </row>
    <row r="29" spans="1:12" ht="23.25" customHeight="1">
      <c r="K29" s="957" t="s">
        <v>356</v>
      </c>
      <c r="L29" s="957"/>
    </row>
    <row r="30" spans="1:12" ht="23.25" customHeight="1">
      <c r="K30" s="1932">
        <f>SUM(K27:L27)</f>
        <v>0</v>
      </c>
      <c r="L30" s="1933"/>
    </row>
  </sheetData>
  <mergeCells count="23">
    <mergeCell ref="D24:J24"/>
    <mergeCell ref="D25:J25"/>
    <mergeCell ref="D26:J26"/>
    <mergeCell ref="K29:L29"/>
    <mergeCell ref="K30:L30"/>
    <mergeCell ref="D23:J23"/>
    <mergeCell ref="D12:J12"/>
    <mergeCell ref="D13:J13"/>
    <mergeCell ref="D14:J14"/>
    <mergeCell ref="D15:J15"/>
    <mergeCell ref="D16:J16"/>
    <mergeCell ref="D17:J17"/>
    <mergeCell ref="D18:J18"/>
    <mergeCell ref="D19:J19"/>
    <mergeCell ref="D20:J20"/>
    <mergeCell ref="D21:J21"/>
    <mergeCell ref="D22:J22"/>
    <mergeCell ref="A2:L2"/>
    <mergeCell ref="F3:H3"/>
    <mergeCell ref="I5:L5"/>
    <mergeCell ref="I7:L7"/>
    <mergeCell ref="B11:C11"/>
    <mergeCell ref="D11:J11"/>
  </mergeCells>
  <phoneticPr fontId="1"/>
  <dataValidations count="1">
    <dataValidation type="list" allowBlank="1" showInputMessage="1" showErrorMessage="1" sqref="I7:L7" xr:uid="{3FB49B43-0EA7-485F-B368-EE411405724C}">
      <formula1>$S$2:$S$4</formula1>
    </dataValidation>
  </dataValidations>
  <printOptions horizontalCentered="1"/>
  <pageMargins left="0.51181102362204722" right="0.51181102362204722" top="0.74803149606299213" bottom="0.55118110236220474" header="0.31496062992125984" footer="0.31496062992125984"/>
  <pageSetup paperSize="9" scale="95" orientation="portrait" blackAndWhite="1" r:id="rId1"/>
  <drawing r:id="rId2"/>
  <legacyDrawing r:id="rId3"/>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73559-AD11-40F8-9B62-F49843B5C009}">
  <sheetPr>
    <tabColor theme="9" tint="0.59999389629810485"/>
  </sheetPr>
  <dimension ref="A2:S30"/>
  <sheetViews>
    <sheetView showGridLines="0" showZeros="0" view="pageBreakPreview" zoomScaleNormal="100" zoomScaleSheetLayoutView="100" workbookViewId="0"/>
  </sheetViews>
  <sheetFormatPr defaultColWidth="9" defaultRowHeight="17.25" customHeight="1"/>
  <cols>
    <col min="1" max="1" width="3.90625" style="171" customWidth="1"/>
    <col min="2" max="2" width="10.6328125" style="171" customWidth="1"/>
    <col min="3" max="3" width="5.36328125" style="171" bestFit="1" customWidth="1"/>
    <col min="4" max="7" width="6.6328125" style="171" customWidth="1"/>
    <col min="8" max="8" width="12.08984375" style="171" bestFit="1" customWidth="1"/>
    <col min="9" max="9" width="7.7265625" style="171" customWidth="1"/>
    <col min="10" max="10" width="6.7265625" style="171" customWidth="1"/>
    <col min="11" max="12" width="10.6328125" style="171" customWidth="1"/>
    <col min="13" max="16384" width="9" style="171"/>
  </cols>
  <sheetData>
    <row r="2" spans="1:19" ht="17.25" customHeight="1">
      <c r="A2" s="1519" t="s">
        <v>1201</v>
      </c>
      <c r="B2" s="1519"/>
      <c r="C2" s="1519"/>
      <c r="D2" s="1519"/>
      <c r="E2" s="1519"/>
      <c r="F2" s="1519"/>
      <c r="G2" s="1519"/>
      <c r="H2" s="1519"/>
      <c r="I2" s="1519"/>
      <c r="J2" s="1519"/>
      <c r="K2" s="1519"/>
      <c r="L2" s="1519"/>
      <c r="R2" s="536" t="s">
        <v>1175</v>
      </c>
      <c r="S2" s="536" t="s">
        <v>1190</v>
      </c>
    </row>
    <row r="3" spans="1:19" ht="17.25" customHeight="1">
      <c r="B3" s="669"/>
      <c r="C3" s="669"/>
      <c r="D3" s="756"/>
      <c r="E3" s="756"/>
      <c r="F3" s="1257" t="str">
        <f>"（"&amp;'⑫出張業務日程表、緊急連絡先（3人目）'!D29&amp;"）"</f>
        <v>（）</v>
      </c>
      <c r="G3" s="1257"/>
      <c r="H3" s="1257"/>
      <c r="I3" s="756"/>
      <c r="J3" s="756"/>
      <c r="K3" s="669"/>
      <c r="L3" s="669"/>
      <c r="R3" s="536" t="s">
        <v>1176</v>
      </c>
      <c r="S3" s="536" t="s">
        <v>1191</v>
      </c>
    </row>
    <row r="4" spans="1:19" ht="17.25" customHeight="1">
      <c r="R4" s="536" t="s">
        <v>1174</v>
      </c>
      <c r="S4" s="536" t="s">
        <v>1192</v>
      </c>
    </row>
    <row r="5" spans="1:19" ht="21.75" customHeight="1">
      <c r="H5" s="196" t="s">
        <v>347</v>
      </c>
      <c r="I5" s="1937">
        <f>'⑫出張業務日程表、緊急連絡先（3人目）'!G5</f>
        <v>0</v>
      </c>
      <c r="J5" s="1937"/>
      <c r="K5" s="1937"/>
      <c r="L5" s="1937"/>
    </row>
    <row r="6" spans="1:19" ht="21.75" hidden="1" customHeight="1">
      <c r="H6" s="449" t="s">
        <v>348</v>
      </c>
      <c r="I6" s="450"/>
      <c r="J6" s="451" t="s">
        <v>357</v>
      </c>
      <c r="K6" s="196"/>
      <c r="L6" s="196"/>
    </row>
    <row r="7" spans="1:19" ht="21.75" customHeight="1">
      <c r="H7" s="196" t="s">
        <v>349</v>
      </c>
      <c r="I7" s="1936"/>
      <c r="J7" s="1936"/>
      <c r="K7" s="1936"/>
      <c r="L7" s="1936"/>
    </row>
    <row r="10" spans="1:19" ht="17.25" customHeight="1">
      <c r="B10" s="279"/>
      <c r="L10" s="452" t="s">
        <v>216</v>
      </c>
    </row>
    <row r="11" spans="1:19" ht="23.25" customHeight="1">
      <c r="A11" s="453"/>
      <c r="B11" s="1934" t="s">
        <v>90</v>
      </c>
      <c r="C11" s="1935"/>
      <c r="D11" s="1568" t="s">
        <v>352</v>
      </c>
      <c r="E11" s="1568"/>
      <c r="F11" s="1568"/>
      <c r="G11" s="1568"/>
      <c r="H11" s="1568"/>
      <c r="I11" s="1568"/>
      <c r="J11" s="1568"/>
      <c r="K11" s="454" t="s">
        <v>213</v>
      </c>
      <c r="L11" s="454" t="s">
        <v>354</v>
      </c>
    </row>
    <row r="12" spans="1:19" ht="23.25" customHeight="1">
      <c r="A12" s="453">
        <v>1</v>
      </c>
      <c r="B12" s="646">
        <f>'⑫出張業務日程表、緊急連絡先（3人目）'!B10</f>
        <v>0</v>
      </c>
      <c r="C12" s="534">
        <f t="shared" ref="C12:C26" si="0">B12</f>
        <v>0</v>
      </c>
      <c r="D12" s="1387" t="str">
        <f>'⑫出張業務日程表、緊急連絡先（3人目）'!D10</f>
        <v>成田発（11:00）→クアラルンプール着（16:00）（JL001）</v>
      </c>
      <c r="E12" s="1387"/>
      <c r="F12" s="1387"/>
      <c r="G12" s="1387"/>
      <c r="H12" s="1387"/>
      <c r="I12" s="1387"/>
      <c r="J12" s="1387"/>
      <c r="K12" s="647"/>
      <c r="L12" s="647"/>
    </row>
    <row r="13" spans="1:19" ht="23.25" customHeight="1">
      <c r="A13" s="453">
        <v>2</v>
      </c>
      <c r="B13" s="646">
        <f>B12+1</f>
        <v>1</v>
      </c>
      <c r="C13" s="534">
        <f t="shared" si="0"/>
        <v>1</v>
      </c>
      <c r="D13" s="1387" t="str">
        <f>'⑫出張業務日程表、緊急連絡先（3人目）'!D11</f>
        <v>研修1日目</v>
      </c>
      <c r="E13" s="1387"/>
      <c r="F13" s="1387"/>
      <c r="G13" s="1387"/>
      <c r="H13" s="1387"/>
      <c r="I13" s="1387"/>
      <c r="J13" s="1387"/>
      <c r="K13" s="647"/>
      <c r="L13" s="647"/>
    </row>
    <row r="14" spans="1:19" ht="23.25" customHeight="1">
      <c r="A14" s="453">
        <v>3</v>
      </c>
      <c r="B14" s="646">
        <f t="shared" ref="B14:B26" si="1">B13+1</f>
        <v>2</v>
      </c>
      <c r="C14" s="534">
        <f t="shared" si="0"/>
        <v>2</v>
      </c>
      <c r="D14" s="1387" t="str">
        <f>'⑫出張業務日程表、緊急連絡先（3人目）'!D12</f>
        <v>研修2日目</v>
      </c>
      <c r="E14" s="1387"/>
      <c r="F14" s="1387"/>
      <c r="G14" s="1387"/>
      <c r="H14" s="1387"/>
      <c r="I14" s="1387"/>
      <c r="J14" s="1387"/>
      <c r="K14" s="647"/>
      <c r="L14" s="647"/>
    </row>
    <row r="15" spans="1:19" ht="23.25" customHeight="1">
      <c r="A15" s="453">
        <v>4</v>
      </c>
      <c r="B15" s="646">
        <f t="shared" si="1"/>
        <v>3</v>
      </c>
      <c r="C15" s="534">
        <f t="shared" si="0"/>
        <v>3</v>
      </c>
      <c r="D15" s="1387" t="str">
        <f>'⑫出張業務日程表、緊急連絡先（3人目）'!D13</f>
        <v>研修3日目</v>
      </c>
      <c r="E15" s="1387"/>
      <c r="F15" s="1387"/>
      <c r="G15" s="1387"/>
      <c r="H15" s="1387"/>
      <c r="I15" s="1387"/>
      <c r="J15" s="1387"/>
      <c r="K15" s="647"/>
      <c r="L15" s="647"/>
    </row>
    <row r="16" spans="1:19" ht="23.25" customHeight="1">
      <c r="A16" s="453">
        <v>5</v>
      </c>
      <c r="B16" s="646">
        <f t="shared" si="1"/>
        <v>4</v>
      </c>
      <c r="C16" s="534">
        <f t="shared" si="0"/>
        <v>4</v>
      </c>
      <c r="D16" s="1387" t="str">
        <f>'⑫出張業務日程表、緊急連絡先（3人目）'!D14</f>
        <v>休み</v>
      </c>
      <c r="E16" s="1387"/>
      <c r="F16" s="1387"/>
      <c r="G16" s="1387"/>
      <c r="H16" s="1387"/>
      <c r="I16" s="1387"/>
      <c r="J16" s="1387"/>
      <c r="K16" s="647"/>
      <c r="L16" s="647"/>
    </row>
    <row r="17" spans="1:12" ht="23.25" customHeight="1">
      <c r="A17" s="453">
        <v>6</v>
      </c>
      <c r="B17" s="646">
        <f t="shared" si="1"/>
        <v>5</v>
      </c>
      <c r="C17" s="534">
        <f t="shared" si="0"/>
        <v>5</v>
      </c>
      <c r="D17" s="1387" t="str">
        <f>'⑫出張業務日程表、緊急連絡先（3人目）'!D15</f>
        <v>休み</v>
      </c>
      <c r="E17" s="1387"/>
      <c r="F17" s="1387"/>
      <c r="G17" s="1387"/>
      <c r="H17" s="1387"/>
      <c r="I17" s="1387"/>
      <c r="J17" s="1387"/>
      <c r="K17" s="647"/>
      <c r="L17" s="647"/>
    </row>
    <row r="18" spans="1:12" ht="23.25" customHeight="1">
      <c r="A18" s="453">
        <v>7</v>
      </c>
      <c r="B18" s="646">
        <f t="shared" si="1"/>
        <v>6</v>
      </c>
      <c r="C18" s="534">
        <f t="shared" si="0"/>
        <v>6</v>
      </c>
      <c r="D18" s="1387" t="str">
        <f>'⑫出張業務日程表、緊急連絡先（3人目）'!D16</f>
        <v>研修4日目</v>
      </c>
      <c r="E18" s="1387"/>
      <c r="F18" s="1387"/>
      <c r="G18" s="1387"/>
      <c r="H18" s="1387"/>
      <c r="I18" s="1387"/>
      <c r="J18" s="1387"/>
      <c r="K18" s="647"/>
      <c r="L18" s="647"/>
    </row>
    <row r="19" spans="1:12" ht="23.25" customHeight="1">
      <c r="A19" s="453">
        <v>8</v>
      </c>
      <c r="B19" s="646">
        <f t="shared" si="1"/>
        <v>7</v>
      </c>
      <c r="C19" s="534">
        <f t="shared" si="0"/>
        <v>7</v>
      </c>
      <c r="D19" s="1387" t="str">
        <f>'⑫出張業務日程表、緊急連絡先（3人目）'!D17</f>
        <v>研修5日目</v>
      </c>
      <c r="E19" s="1387"/>
      <c r="F19" s="1387"/>
      <c r="G19" s="1387"/>
      <c r="H19" s="1387"/>
      <c r="I19" s="1387"/>
      <c r="J19" s="1387"/>
      <c r="K19" s="647"/>
      <c r="L19" s="647"/>
    </row>
    <row r="20" spans="1:12" ht="23.25" customHeight="1">
      <c r="A20" s="453">
        <v>9</v>
      </c>
      <c r="B20" s="646">
        <f t="shared" si="1"/>
        <v>8</v>
      </c>
      <c r="C20" s="534">
        <f t="shared" si="0"/>
        <v>8</v>
      </c>
      <c r="D20" s="1387" t="str">
        <f>'⑫出張業務日程表、緊急連絡先（3人目）'!D18</f>
        <v>研修6日目</v>
      </c>
      <c r="E20" s="1387"/>
      <c r="F20" s="1387"/>
      <c r="G20" s="1387"/>
      <c r="H20" s="1387"/>
      <c r="I20" s="1387"/>
      <c r="J20" s="1387"/>
      <c r="K20" s="647"/>
      <c r="L20" s="647"/>
    </row>
    <row r="21" spans="1:12" ht="23.25" customHeight="1">
      <c r="A21" s="453">
        <v>10</v>
      </c>
      <c r="B21" s="646">
        <f t="shared" si="1"/>
        <v>9</v>
      </c>
      <c r="C21" s="534">
        <f t="shared" si="0"/>
        <v>9</v>
      </c>
      <c r="D21" s="1387" t="str">
        <f>'⑫出張業務日程表、緊急連絡先（3人目）'!D19</f>
        <v>クアラルンプール発（11:30）→成田着（17:00）（JL100)</v>
      </c>
      <c r="E21" s="1387"/>
      <c r="F21" s="1387"/>
      <c r="G21" s="1387"/>
      <c r="H21" s="1387"/>
      <c r="I21" s="1387"/>
      <c r="J21" s="1387"/>
      <c r="K21" s="647"/>
      <c r="L21" s="647"/>
    </row>
    <row r="22" spans="1:12" ht="23.25" hidden="1" customHeight="1">
      <c r="A22" s="453">
        <v>11</v>
      </c>
      <c r="B22" s="646">
        <f t="shared" si="1"/>
        <v>10</v>
      </c>
      <c r="C22" s="534">
        <f t="shared" si="0"/>
        <v>10</v>
      </c>
      <c r="D22" s="1387">
        <f>'⑫出張業務日程表、緊急連絡先（3人目）'!D20</f>
        <v>0</v>
      </c>
      <c r="E22" s="1387"/>
      <c r="F22" s="1387"/>
      <c r="G22" s="1387"/>
      <c r="H22" s="1387"/>
      <c r="I22" s="1387"/>
      <c r="J22" s="1387"/>
      <c r="K22" s="647"/>
      <c r="L22" s="647"/>
    </row>
    <row r="23" spans="1:12" ht="23.25" hidden="1" customHeight="1">
      <c r="A23" s="453">
        <v>12</v>
      </c>
      <c r="B23" s="646">
        <f t="shared" si="1"/>
        <v>11</v>
      </c>
      <c r="C23" s="534">
        <f t="shared" si="0"/>
        <v>11</v>
      </c>
      <c r="D23" s="1387">
        <f>'⑫出張業務日程表、緊急連絡先（3人目）'!D21</f>
        <v>0</v>
      </c>
      <c r="E23" s="1387"/>
      <c r="F23" s="1387"/>
      <c r="G23" s="1387"/>
      <c r="H23" s="1387"/>
      <c r="I23" s="1387"/>
      <c r="J23" s="1387"/>
      <c r="K23" s="647"/>
      <c r="L23" s="647"/>
    </row>
    <row r="24" spans="1:12" ht="23.25" hidden="1" customHeight="1">
      <c r="A24" s="453">
        <v>13</v>
      </c>
      <c r="B24" s="646">
        <f t="shared" si="1"/>
        <v>12</v>
      </c>
      <c r="C24" s="534">
        <f t="shared" si="0"/>
        <v>12</v>
      </c>
      <c r="D24" s="1387">
        <f>'⑫出張業務日程表、緊急連絡先（3人目）'!D22</f>
        <v>0</v>
      </c>
      <c r="E24" s="1387"/>
      <c r="F24" s="1387"/>
      <c r="G24" s="1387"/>
      <c r="H24" s="1387"/>
      <c r="I24" s="1387"/>
      <c r="J24" s="1387"/>
      <c r="K24" s="647"/>
      <c r="L24" s="647"/>
    </row>
    <row r="25" spans="1:12" ht="23.25" hidden="1" customHeight="1">
      <c r="A25" s="453">
        <v>14</v>
      </c>
      <c r="B25" s="646">
        <f t="shared" si="1"/>
        <v>13</v>
      </c>
      <c r="C25" s="534">
        <f t="shared" si="0"/>
        <v>13</v>
      </c>
      <c r="D25" s="1387">
        <f>'⑫出張業務日程表、緊急連絡先（3人目）'!D23</f>
        <v>0</v>
      </c>
      <c r="E25" s="1387"/>
      <c r="F25" s="1387"/>
      <c r="G25" s="1387"/>
      <c r="H25" s="1387"/>
      <c r="I25" s="1387"/>
      <c r="J25" s="1387"/>
      <c r="K25" s="647"/>
      <c r="L25" s="647"/>
    </row>
    <row r="26" spans="1:12" ht="23.25" hidden="1" customHeight="1">
      <c r="A26" s="453">
        <v>15</v>
      </c>
      <c r="B26" s="646">
        <f t="shared" si="1"/>
        <v>14</v>
      </c>
      <c r="C26" s="534">
        <f t="shared" si="0"/>
        <v>14</v>
      </c>
      <c r="D26" s="1387">
        <f>'⑫出張業務日程表、緊急連絡先（3人目）'!D24</f>
        <v>0</v>
      </c>
      <c r="E26" s="1387"/>
      <c r="F26" s="1387"/>
      <c r="G26" s="1387"/>
      <c r="H26" s="1387"/>
      <c r="I26" s="1387"/>
      <c r="J26" s="1387"/>
      <c r="K26" s="647"/>
      <c r="L26" s="647"/>
    </row>
    <row r="27" spans="1:12" ht="23.25" customHeight="1">
      <c r="D27" s="456"/>
      <c r="E27" s="456"/>
      <c r="F27" s="456"/>
      <c r="J27" s="457" t="s">
        <v>98</v>
      </c>
      <c r="K27" s="648">
        <f>SUM(K12:K26)</f>
        <v>0</v>
      </c>
      <c r="L27" s="648">
        <f>SUM(L12:L26)</f>
        <v>0</v>
      </c>
    </row>
    <row r="29" spans="1:12" ht="23.25" customHeight="1">
      <c r="K29" s="957" t="s">
        <v>356</v>
      </c>
      <c r="L29" s="957"/>
    </row>
    <row r="30" spans="1:12" ht="23.25" customHeight="1">
      <c r="K30" s="1932">
        <f>SUM(K27:L27)</f>
        <v>0</v>
      </c>
      <c r="L30" s="1933"/>
    </row>
  </sheetData>
  <mergeCells count="23">
    <mergeCell ref="D24:J24"/>
    <mergeCell ref="D25:J25"/>
    <mergeCell ref="D26:J26"/>
    <mergeCell ref="K29:L29"/>
    <mergeCell ref="K30:L30"/>
    <mergeCell ref="D23:J23"/>
    <mergeCell ref="D12:J12"/>
    <mergeCell ref="D13:J13"/>
    <mergeCell ref="D14:J14"/>
    <mergeCell ref="D15:J15"/>
    <mergeCell ref="D16:J16"/>
    <mergeCell ref="D17:J17"/>
    <mergeCell ref="D18:J18"/>
    <mergeCell ref="D19:J19"/>
    <mergeCell ref="D20:J20"/>
    <mergeCell ref="D21:J21"/>
    <mergeCell ref="D22:J22"/>
    <mergeCell ref="A2:L2"/>
    <mergeCell ref="F3:H3"/>
    <mergeCell ref="I5:L5"/>
    <mergeCell ref="I7:L7"/>
    <mergeCell ref="B11:C11"/>
    <mergeCell ref="D11:J11"/>
  </mergeCells>
  <phoneticPr fontId="1"/>
  <dataValidations count="1">
    <dataValidation type="list" allowBlank="1" showInputMessage="1" showErrorMessage="1" sqref="I7:L7" xr:uid="{05490B1B-8326-46C6-B6D9-EFB6008CD487}">
      <formula1>$S$2:$S$4</formula1>
    </dataValidation>
  </dataValidations>
  <printOptions horizontalCentered="1"/>
  <pageMargins left="0.51181102362204722" right="0.51181102362204722" top="0.74803149606299213" bottom="0.55118110236220474" header="0.31496062992125984" footer="0.31496062992125984"/>
  <pageSetup paperSize="9" scale="95" orientation="portrait" blackAndWhite="1" r:id="rId1"/>
  <drawing r:id="rId2"/>
  <legacyDrawing r:id="rId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F0600-DBCD-4D68-A97C-BDC1828C42DC}">
  <sheetPr>
    <tabColor theme="9" tint="0.59999389629810485"/>
  </sheetPr>
  <dimension ref="A2:S30"/>
  <sheetViews>
    <sheetView showGridLines="0" showZeros="0" view="pageBreakPreview" zoomScaleNormal="100" zoomScaleSheetLayoutView="100" workbookViewId="0"/>
  </sheetViews>
  <sheetFormatPr defaultColWidth="9" defaultRowHeight="17.25" customHeight="1"/>
  <cols>
    <col min="1" max="1" width="3.90625" style="171" customWidth="1"/>
    <col min="2" max="2" width="10.6328125" style="171" customWidth="1"/>
    <col min="3" max="3" width="5.36328125" style="171" bestFit="1" customWidth="1"/>
    <col min="4" max="7" width="6.6328125" style="171" customWidth="1"/>
    <col min="8" max="8" width="12.08984375" style="171" bestFit="1" customWidth="1"/>
    <col min="9" max="9" width="7.7265625" style="171" customWidth="1"/>
    <col min="10" max="10" width="6.7265625" style="171" customWidth="1"/>
    <col min="11" max="12" width="10.6328125" style="171" customWidth="1"/>
    <col min="13" max="16384" width="9" style="171"/>
  </cols>
  <sheetData>
    <row r="2" spans="1:19" ht="17.25" customHeight="1">
      <c r="A2" s="1519" t="s">
        <v>1202</v>
      </c>
      <c r="B2" s="1519"/>
      <c r="C2" s="1519"/>
      <c r="D2" s="1519"/>
      <c r="E2" s="1519"/>
      <c r="F2" s="1519"/>
      <c r="G2" s="1519"/>
      <c r="H2" s="1519"/>
      <c r="I2" s="1519"/>
      <c r="J2" s="1519"/>
      <c r="K2" s="1519"/>
      <c r="L2" s="1519"/>
      <c r="R2" s="536" t="s">
        <v>1175</v>
      </c>
      <c r="S2" s="536" t="s">
        <v>1190</v>
      </c>
    </row>
    <row r="3" spans="1:19" ht="17.25" customHeight="1">
      <c r="B3" s="669"/>
      <c r="C3" s="669"/>
      <c r="D3" s="756"/>
      <c r="E3" s="756"/>
      <c r="F3" s="1257" t="str">
        <f>"（"&amp;'⑫出張業務日程表、緊急連絡先（4人目）'!D29&amp;"）"</f>
        <v>（）</v>
      </c>
      <c r="G3" s="1257"/>
      <c r="H3" s="1257"/>
      <c r="I3" s="756"/>
      <c r="J3" s="756"/>
      <c r="K3" s="669"/>
      <c r="L3" s="669"/>
      <c r="R3" s="536" t="s">
        <v>1176</v>
      </c>
      <c r="S3" s="536" t="s">
        <v>1191</v>
      </c>
    </row>
    <row r="4" spans="1:19" ht="17.25" customHeight="1">
      <c r="R4" s="536" t="s">
        <v>1174</v>
      </c>
      <c r="S4" s="536" t="s">
        <v>1192</v>
      </c>
    </row>
    <row r="5" spans="1:19" ht="21.75" customHeight="1">
      <c r="H5" s="196" t="s">
        <v>347</v>
      </c>
      <c r="I5" s="1937">
        <f>'⑫出張業務日程表、緊急連絡先（4人目）'!G5</f>
        <v>0</v>
      </c>
      <c r="J5" s="1937"/>
      <c r="K5" s="1937"/>
      <c r="L5" s="1937"/>
    </row>
    <row r="6" spans="1:19" ht="21.75" hidden="1" customHeight="1">
      <c r="H6" s="449" t="s">
        <v>348</v>
      </c>
      <c r="I6" s="450"/>
      <c r="J6" s="451" t="s">
        <v>357</v>
      </c>
      <c r="K6" s="196"/>
      <c r="L6" s="196"/>
    </row>
    <row r="7" spans="1:19" ht="21.75" customHeight="1">
      <c r="H7" s="196" t="s">
        <v>349</v>
      </c>
      <c r="I7" s="1936"/>
      <c r="J7" s="1936"/>
      <c r="K7" s="1936"/>
      <c r="L7" s="1936"/>
    </row>
    <row r="10" spans="1:19" ht="17.25" customHeight="1">
      <c r="B10" s="279"/>
      <c r="L10" s="452" t="s">
        <v>216</v>
      </c>
    </row>
    <row r="11" spans="1:19" ht="23.25" customHeight="1">
      <c r="A11" s="453"/>
      <c r="B11" s="1934" t="s">
        <v>90</v>
      </c>
      <c r="C11" s="1935"/>
      <c r="D11" s="1568" t="s">
        <v>352</v>
      </c>
      <c r="E11" s="1568"/>
      <c r="F11" s="1568"/>
      <c r="G11" s="1568"/>
      <c r="H11" s="1568"/>
      <c r="I11" s="1568"/>
      <c r="J11" s="1568"/>
      <c r="K11" s="454" t="s">
        <v>213</v>
      </c>
      <c r="L11" s="454" t="s">
        <v>354</v>
      </c>
    </row>
    <row r="12" spans="1:19" ht="23.25" customHeight="1">
      <c r="A12" s="453">
        <v>1</v>
      </c>
      <c r="B12" s="646">
        <f>'⑫出張業務日程表、緊急連絡先（4人目）'!B10</f>
        <v>0</v>
      </c>
      <c r="C12" s="534">
        <f t="shared" ref="C12:C26" si="0">B12</f>
        <v>0</v>
      </c>
      <c r="D12" s="1387" t="str">
        <f>'⑫出張業務日程表、緊急連絡先（4人目）'!D10</f>
        <v>成田発（11:00）→クアラルンプール着（16:00）（JL001）</v>
      </c>
      <c r="E12" s="1387"/>
      <c r="F12" s="1387"/>
      <c r="G12" s="1387"/>
      <c r="H12" s="1387"/>
      <c r="I12" s="1387"/>
      <c r="J12" s="1387"/>
      <c r="K12" s="647"/>
      <c r="L12" s="647"/>
    </row>
    <row r="13" spans="1:19" ht="23.25" customHeight="1">
      <c r="A13" s="453">
        <v>2</v>
      </c>
      <c r="B13" s="646">
        <f>B12+1</f>
        <v>1</v>
      </c>
      <c r="C13" s="534">
        <f t="shared" si="0"/>
        <v>1</v>
      </c>
      <c r="D13" s="1387" t="str">
        <f>'⑫出張業務日程表、緊急連絡先（4人目）'!D11</f>
        <v>研修1日目</v>
      </c>
      <c r="E13" s="1387"/>
      <c r="F13" s="1387"/>
      <c r="G13" s="1387"/>
      <c r="H13" s="1387"/>
      <c r="I13" s="1387"/>
      <c r="J13" s="1387"/>
      <c r="K13" s="647"/>
      <c r="L13" s="647"/>
    </row>
    <row r="14" spans="1:19" ht="23.25" customHeight="1">
      <c r="A14" s="453">
        <v>3</v>
      </c>
      <c r="B14" s="646">
        <f t="shared" ref="B14:B26" si="1">B13+1</f>
        <v>2</v>
      </c>
      <c r="C14" s="534">
        <f t="shared" si="0"/>
        <v>2</v>
      </c>
      <c r="D14" s="1387" t="str">
        <f>'⑫出張業務日程表、緊急連絡先（4人目）'!D12</f>
        <v>研修2日目</v>
      </c>
      <c r="E14" s="1387"/>
      <c r="F14" s="1387"/>
      <c r="G14" s="1387"/>
      <c r="H14" s="1387"/>
      <c r="I14" s="1387"/>
      <c r="J14" s="1387"/>
      <c r="K14" s="647"/>
      <c r="L14" s="647"/>
    </row>
    <row r="15" spans="1:19" ht="23.25" customHeight="1">
      <c r="A15" s="453">
        <v>4</v>
      </c>
      <c r="B15" s="646">
        <f t="shared" si="1"/>
        <v>3</v>
      </c>
      <c r="C15" s="534">
        <f t="shared" si="0"/>
        <v>3</v>
      </c>
      <c r="D15" s="1387" t="str">
        <f>'⑫出張業務日程表、緊急連絡先（4人目）'!D13</f>
        <v>研修3日目</v>
      </c>
      <c r="E15" s="1387"/>
      <c r="F15" s="1387"/>
      <c r="G15" s="1387"/>
      <c r="H15" s="1387"/>
      <c r="I15" s="1387"/>
      <c r="J15" s="1387"/>
      <c r="K15" s="647"/>
      <c r="L15" s="647"/>
    </row>
    <row r="16" spans="1:19" ht="23.25" customHeight="1">
      <c r="A16" s="453">
        <v>5</v>
      </c>
      <c r="B16" s="646">
        <f t="shared" si="1"/>
        <v>4</v>
      </c>
      <c r="C16" s="534">
        <f t="shared" si="0"/>
        <v>4</v>
      </c>
      <c r="D16" s="1387" t="str">
        <f>'⑫出張業務日程表、緊急連絡先（4人目）'!D14</f>
        <v>休み</v>
      </c>
      <c r="E16" s="1387"/>
      <c r="F16" s="1387"/>
      <c r="G16" s="1387"/>
      <c r="H16" s="1387"/>
      <c r="I16" s="1387"/>
      <c r="J16" s="1387"/>
      <c r="K16" s="647"/>
      <c r="L16" s="647"/>
    </row>
    <row r="17" spans="1:12" ht="23.25" customHeight="1">
      <c r="A17" s="453">
        <v>6</v>
      </c>
      <c r="B17" s="646">
        <f t="shared" si="1"/>
        <v>5</v>
      </c>
      <c r="C17" s="534">
        <f t="shared" si="0"/>
        <v>5</v>
      </c>
      <c r="D17" s="1387" t="str">
        <f>'⑫出張業務日程表、緊急連絡先（4人目）'!D15</f>
        <v>休み</v>
      </c>
      <c r="E17" s="1387"/>
      <c r="F17" s="1387"/>
      <c r="G17" s="1387"/>
      <c r="H17" s="1387"/>
      <c r="I17" s="1387"/>
      <c r="J17" s="1387"/>
      <c r="K17" s="647"/>
      <c r="L17" s="647"/>
    </row>
    <row r="18" spans="1:12" ht="23.25" customHeight="1">
      <c r="A18" s="453">
        <v>7</v>
      </c>
      <c r="B18" s="646">
        <f t="shared" si="1"/>
        <v>6</v>
      </c>
      <c r="C18" s="534">
        <f t="shared" si="0"/>
        <v>6</v>
      </c>
      <c r="D18" s="1387" t="str">
        <f>'⑫出張業務日程表、緊急連絡先（4人目）'!D16</f>
        <v>研修4日目</v>
      </c>
      <c r="E18" s="1387"/>
      <c r="F18" s="1387"/>
      <c r="G18" s="1387"/>
      <c r="H18" s="1387"/>
      <c r="I18" s="1387"/>
      <c r="J18" s="1387"/>
      <c r="K18" s="647"/>
      <c r="L18" s="647"/>
    </row>
    <row r="19" spans="1:12" ht="23.25" customHeight="1">
      <c r="A19" s="453">
        <v>8</v>
      </c>
      <c r="B19" s="646">
        <f t="shared" si="1"/>
        <v>7</v>
      </c>
      <c r="C19" s="534">
        <f t="shared" si="0"/>
        <v>7</v>
      </c>
      <c r="D19" s="1387" t="str">
        <f>'⑫出張業務日程表、緊急連絡先（4人目）'!D17</f>
        <v>研修5日目</v>
      </c>
      <c r="E19" s="1387"/>
      <c r="F19" s="1387"/>
      <c r="G19" s="1387"/>
      <c r="H19" s="1387"/>
      <c r="I19" s="1387"/>
      <c r="J19" s="1387"/>
      <c r="K19" s="647"/>
      <c r="L19" s="647"/>
    </row>
    <row r="20" spans="1:12" ht="23.25" customHeight="1">
      <c r="A20" s="453">
        <v>9</v>
      </c>
      <c r="B20" s="646">
        <f t="shared" si="1"/>
        <v>8</v>
      </c>
      <c r="C20" s="534">
        <f t="shared" si="0"/>
        <v>8</v>
      </c>
      <c r="D20" s="1387" t="str">
        <f>'⑫出張業務日程表、緊急連絡先（4人目）'!D18</f>
        <v>研修6日目</v>
      </c>
      <c r="E20" s="1387"/>
      <c r="F20" s="1387"/>
      <c r="G20" s="1387"/>
      <c r="H20" s="1387"/>
      <c r="I20" s="1387"/>
      <c r="J20" s="1387"/>
      <c r="K20" s="647"/>
      <c r="L20" s="647"/>
    </row>
    <row r="21" spans="1:12" ht="23.25" customHeight="1">
      <c r="A21" s="453">
        <v>10</v>
      </c>
      <c r="B21" s="646">
        <f t="shared" si="1"/>
        <v>9</v>
      </c>
      <c r="C21" s="534">
        <f t="shared" si="0"/>
        <v>9</v>
      </c>
      <c r="D21" s="1387" t="str">
        <f>'⑫出張業務日程表、緊急連絡先（4人目）'!D19</f>
        <v>クアラルンプール発（11:30）→成田着（17:00）（JL100)</v>
      </c>
      <c r="E21" s="1387"/>
      <c r="F21" s="1387"/>
      <c r="G21" s="1387"/>
      <c r="H21" s="1387"/>
      <c r="I21" s="1387"/>
      <c r="J21" s="1387"/>
      <c r="K21" s="647"/>
      <c r="L21" s="647"/>
    </row>
    <row r="22" spans="1:12" ht="23.25" hidden="1" customHeight="1">
      <c r="A22" s="453">
        <v>11</v>
      </c>
      <c r="B22" s="646">
        <f t="shared" si="1"/>
        <v>10</v>
      </c>
      <c r="C22" s="534">
        <f t="shared" si="0"/>
        <v>10</v>
      </c>
      <c r="D22" s="1387">
        <f>'⑫出張業務日程表、緊急連絡先（4人目）'!D20</f>
        <v>0</v>
      </c>
      <c r="E22" s="1387"/>
      <c r="F22" s="1387"/>
      <c r="G22" s="1387"/>
      <c r="H22" s="1387"/>
      <c r="I22" s="1387"/>
      <c r="J22" s="1387"/>
      <c r="K22" s="647"/>
      <c r="L22" s="647"/>
    </row>
    <row r="23" spans="1:12" ht="23.25" hidden="1" customHeight="1">
      <c r="A23" s="453">
        <v>12</v>
      </c>
      <c r="B23" s="646">
        <f t="shared" si="1"/>
        <v>11</v>
      </c>
      <c r="C23" s="534">
        <f t="shared" si="0"/>
        <v>11</v>
      </c>
      <c r="D23" s="1387">
        <f>'⑫出張業務日程表、緊急連絡先（4人目）'!D21</f>
        <v>0</v>
      </c>
      <c r="E23" s="1387"/>
      <c r="F23" s="1387"/>
      <c r="G23" s="1387"/>
      <c r="H23" s="1387"/>
      <c r="I23" s="1387"/>
      <c r="J23" s="1387"/>
      <c r="K23" s="647"/>
      <c r="L23" s="647"/>
    </row>
    <row r="24" spans="1:12" ht="23.25" hidden="1" customHeight="1">
      <c r="A24" s="453">
        <v>13</v>
      </c>
      <c r="B24" s="646">
        <f t="shared" si="1"/>
        <v>12</v>
      </c>
      <c r="C24" s="534">
        <f t="shared" si="0"/>
        <v>12</v>
      </c>
      <c r="D24" s="1387">
        <f>'⑫出張業務日程表、緊急連絡先（4人目）'!D22</f>
        <v>0</v>
      </c>
      <c r="E24" s="1387"/>
      <c r="F24" s="1387"/>
      <c r="G24" s="1387"/>
      <c r="H24" s="1387"/>
      <c r="I24" s="1387"/>
      <c r="J24" s="1387"/>
      <c r="K24" s="647"/>
      <c r="L24" s="647"/>
    </row>
    <row r="25" spans="1:12" ht="23.25" hidden="1" customHeight="1">
      <c r="A25" s="453">
        <v>14</v>
      </c>
      <c r="B25" s="646">
        <f t="shared" si="1"/>
        <v>13</v>
      </c>
      <c r="C25" s="534">
        <f t="shared" si="0"/>
        <v>13</v>
      </c>
      <c r="D25" s="1387">
        <f>'⑫出張業務日程表、緊急連絡先（4人目）'!D23</f>
        <v>0</v>
      </c>
      <c r="E25" s="1387"/>
      <c r="F25" s="1387"/>
      <c r="G25" s="1387"/>
      <c r="H25" s="1387"/>
      <c r="I25" s="1387"/>
      <c r="J25" s="1387"/>
      <c r="K25" s="647"/>
      <c r="L25" s="647"/>
    </row>
    <row r="26" spans="1:12" ht="23.25" hidden="1" customHeight="1">
      <c r="A26" s="453">
        <v>15</v>
      </c>
      <c r="B26" s="646">
        <f t="shared" si="1"/>
        <v>14</v>
      </c>
      <c r="C26" s="534">
        <f t="shared" si="0"/>
        <v>14</v>
      </c>
      <c r="D26" s="1387">
        <f>'⑫出張業務日程表、緊急連絡先（4人目）'!D24</f>
        <v>0</v>
      </c>
      <c r="E26" s="1387"/>
      <c r="F26" s="1387"/>
      <c r="G26" s="1387"/>
      <c r="H26" s="1387"/>
      <c r="I26" s="1387"/>
      <c r="J26" s="1387"/>
      <c r="K26" s="647"/>
      <c r="L26" s="647"/>
    </row>
    <row r="27" spans="1:12" ht="23.25" customHeight="1">
      <c r="D27" s="456"/>
      <c r="E27" s="456"/>
      <c r="F27" s="456"/>
      <c r="J27" s="457" t="s">
        <v>98</v>
      </c>
      <c r="K27" s="648">
        <f>SUM(K12:K26)</f>
        <v>0</v>
      </c>
      <c r="L27" s="648">
        <f>SUM(L12:L26)</f>
        <v>0</v>
      </c>
    </row>
    <row r="29" spans="1:12" ht="23.25" customHeight="1">
      <c r="K29" s="957" t="s">
        <v>356</v>
      </c>
      <c r="L29" s="957"/>
    </row>
    <row r="30" spans="1:12" ht="23.25" customHeight="1">
      <c r="K30" s="1932">
        <f>SUM(K27:L27)</f>
        <v>0</v>
      </c>
      <c r="L30" s="1933"/>
    </row>
  </sheetData>
  <mergeCells count="23">
    <mergeCell ref="D24:J24"/>
    <mergeCell ref="D25:J25"/>
    <mergeCell ref="D26:J26"/>
    <mergeCell ref="K29:L29"/>
    <mergeCell ref="K30:L30"/>
    <mergeCell ref="D23:J23"/>
    <mergeCell ref="D12:J12"/>
    <mergeCell ref="D13:J13"/>
    <mergeCell ref="D14:J14"/>
    <mergeCell ref="D15:J15"/>
    <mergeCell ref="D16:J16"/>
    <mergeCell ref="D17:J17"/>
    <mergeCell ref="D18:J18"/>
    <mergeCell ref="D19:J19"/>
    <mergeCell ref="D20:J20"/>
    <mergeCell ref="D21:J21"/>
    <mergeCell ref="D22:J22"/>
    <mergeCell ref="A2:L2"/>
    <mergeCell ref="F3:H3"/>
    <mergeCell ref="I5:L5"/>
    <mergeCell ref="I7:L7"/>
    <mergeCell ref="B11:C11"/>
    <mergeCell ref="D11:J11"/>
  </mergeCells>
  <phoneticPr fontId="1"/>
  <dataValidations count="1">
    <dataValidation type="list" allowBlank="1" showInputMessage="1" showErrorMessage="1" sqref="I7:L7" xr:uid="{892471CB-FD18-4F1C-A603-D78119897EF4}">
      <formula1>$S$2:$S$4</formula1>
    </dataValidation>
  </dataValidations>
  <printOptions horizontalCentered="1"/>
  <pageMargins left="0.51181102362204722" right="0.51181102362204722" top="0.74803149606299213" bottom="0.55118110236220474" header="0.31496062992125984" footer="0.31496062992125984"/>
  <pageSetup paperSize="9" scale="95" orientation="portrait" blackAndWhite="1"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53256-027D-4360-8185-422CA2F3A137}">
  <sheetPr codeName="Sheet5">
    <tabColor theme="5" tint="0.59999389629810485"/>
  </sheetPr>
  <dimension ref="A1:R47"/>
  <sheetViews>
    <sheetView showGridLines="0" showZeros="0" view="pageBreakPreview" topLeftCell="A10" zoomScaleNormal="100" zoomScaleSheetLayoutView="100" workbookViewId="0"/>
  </sheetViews>
  <sheetFormatPr defaultColWidth="9" defaultRowHeight="17.25" customHeight="1"/>
  <cols>
    <col min="1" max="15" width="7.90625" style="3" customWidth="1"/>
    <col min="16" max="17" width="9" style="3"/>
    <col min="18" max="18" width="9" style="536"/>
    <col min="19" max="16384" width="9" style="3"/>
  </cols>
  <sheetData>
    <row r="1" spans="1:18" ht="6.75" customHeight="1">
      <c r="R1" s="549" t="s">
        <v>657</v>
      </c>
    </row>
    <row r="2" spans="1:18" ht="15" customHeight="1">
      <c r="A2" s="1139"/>
      <c r="B2" s="1139"/>
      <c r="C2" s="1139"/>
      <c r="D2" s="1139"/>
      <c r="E2" s="1139"/>
      <c r="F2" s="1139"/>
      <c r="G2" s="1139"/>
      <c r="H2" s="1139"/>
      <c r="I2" s="1139"/>
      <c r="J2" s="1139"/>
      <c r="K2" s="1139"/>
      <c r="L2" s="1139"/>
      <c r="M2" s="1139"/>
      <c r="N2" s="1139"/>
      <c r="O2" s="1139"/>
      <c r="R2" s="549" t="s">
        <v>94</v>
      </c>
    </row>
    <row r="3" spans="1:18" ht="8.15" customHeight="1">
      <c r="R3" s="549" t="s">
        <v>95</v>
      </c>
    </row>
    <row r="4" spans="1:18" ht="8.15" customHeight="1">
      <c r="R4" s="549" t="s">
        <v>95</v>
      </c>
    </row>
    <row r="5" spans="1:18" ht="21" customHeight="1">
      <c r="A5" s="1022" t="s">
        <v>89</v>
      </c>
      <c r="B5" s="1022"/>
      <c r="C5" s="1022"/>
      <c r="D5" s="1022"/>
      <c r="E5" s="1022"/>
      <c r="F5" s="1022"/>
      <c r="G5" s="1022"/>
      <c r="H5" s="1022"/>
      <c r="I5" s="1022"/>
      <c r="J5" s="1022"/>
      <c r="K5" s="1022"/>
      <c r="L5" s="1022"/>
      <c r="M5" s="1022"/>
      <c r="N5" s="1022"/>
      <c r="O5" s="1022"/>
      <c r="R5" s="549" t="s">
        <v>96</v>
      </c>
    </row>
    <row r="6" spans="1:18" ht="8.15" customHeight="1">
      <c r="R6" s="549" t="s">
        <v>97</v>
      </c>
    </row>
    <row r="7" spans="1:18" ht="17.25" customHeight="1">
      <c r="A7" s="1001" t="s">
        <v>90</v>
      </c>
      <c r="B7" s="1032" t="s">
        <v>91</v>
      </c>
      <c r="C7" s="1032"/>
      <c r="D7" s="1032"/>
      <c r="E7" s="1032"/>
      <c r="F7" s="1148" t="s">
        <v>27</v>
      </c>
      <c r="G7" s="1146" t="s">
        <v>656</v>
      </c>
      <c r="H7" s="615" t="s">
        <v>1138</v>
      </c>
      <c r="I7" s="1032" t="s">
        <v>92</v>
      </c>
      <c r="J7" s="1032"/>
      <c r="K7" s="1032"/>
      <c r="L7" s="1032"/>
      <c r="M7" s="1148" t="s">
        <v>27</v>
      </c>
      <c r="N7" s="1146" t="s">
        <v>656</v>
      </c>
      <c r="O7" s="615" t="s">
        <v>1138</v>
      </c>
      <c r="R7" s="549" t="s">
        <v>1048</v>
      </c>
    </row>
    <row r="8" spans="1:18" ht="17.25" customHeight="1">
      <c r="A8" s="1150"/>
      <c r="B8" s="1151" t="s">
        <v>1403</v>
      </c>
      <c r="C8" s="1152"/>
      <c r="D8" s="1152"/>
      <c r="E8" s="1152"/>
      <c r="F8" s="1149"/>
      <c r="G8" s="1147"/>
      <c r="H8" s="613" t="s">
        <v>1137</v>
      </c>
      <c r="I8" s="1151" t="s">
        <v>1404</v>
      </c>
      <c r="J8" s="1152"/>
      <c r="K8" s="1152"/>
      <c r="L8" s="1152"/>
      <c r="M8" s="1149"/>
      <c r="N8" s="1147"/>
      <c r="O8" s="613" t="s">
        <v>1137</v>
      </c>
    </row>
    <row r="9" spans="1:18" ht="36.75" customHeight="1">
      <c r="A9" s="614"/>
      <c r="B9" s="552"/>
      <c r="C9" s="1140"/>
      <c r="D9" s="1141"/>
      <c r="E9" s="1141"/>
      <c r="F9" s="331"/>
      <c r="G9" s="328"/>
      <c r="H9" s="327"/>
      <c r="I9" s="552"/>
      <c r="J9" s="1140"/>
      <c r="K9" s="1141"/>
      <c r="L9" s="1141"/>
      <c r="M9" s="331"/>
      <c r="N9" s="333"/>
      <c r="O9" s="327"/>
    </row>
    <row r="10" spans="1:18" ht="36.75" customHeight="1">
      <c r="A10" s="255">
        <f>A9</f>
        <v>0</v>
      </c>
      <c r="B10" s="553"/>
      <c r="C10" s="1142"/>
      <c r="D10" s="1143"/>
      <c r="E10" s="1143"/>
      <c r="F10" s="329"/>
      <c r="G10" s="329"/>
      <c r="H10" s="1156"/>
      <c r="I10" s="553"/>
      <c r="J10" s="1142"/>
      <c r="K10" s="1143"/>
      <c r="L10" s="1143"/>
      <c r="M10" s="329"/>
      <c r="N10" s="334"/>
      <c r="O10" s="1156"/>
    </row>
    <row r="11" spans="1:18" ht="33" customHeight="1">
      <c r="A11" s="256"/>
      <c r="B11" s="554"/>
      <c r="C11" s="1144"/>
      <c r="D11" s="1145"/>
      <c r="E11" s="1145"/>
      <c r="F11" s="332"/>
      <c r="G11" s="330"/>
      <c r="H11" s="1157"/>
      <c r="I11" s="554"/>
      <c r="J11" s="1144"/>
      <c r="K11" s="1145"/>
      <c r="L11" s="1145"/>
      <c r="M11" s="332"/>
      <c r="N11" s="335"/>
      <c r="O11" s="1157"/>
    </row>
    <row r="12" spans="1:18" ht="36.75" customHeight="1">
      <c r="A12" s="635">
        <f>A9+1</f>
        <v>1</v>
      </c>
      <c r="B12" s="552"/>
      <c r="C12" s="1140"/>
      <c r="D12" s="1141"/>
      <c r="E12" s="1141"/>
      <c r="F12" s="331"/>
      <c r="G12" s="328"/>
      <c r="H12" s="327"/>
      <c r="I12" s="552"/>
      <c r="J12" s="1140"/>
      <c r="K12" s="1141"/>
      <c r="L12" s="1141"/>
      <c r="M12" s="331"/>
      <c r="N12" s="333"/>
      <c r="O12" s="327"/>
    </row>
    <row r="13" spans="1:18" ht="36.75" customHeight="1">
      <c r="A13" s="255">
        <f>A12</f>
        <v>1</v>
      </c>
      <c r="B13" s="553"/>
      <c r="C13" s="1142"/>
      <c r="D13" s="1143"/>
      <c r="E13" s="1143"/>
      <c r="F13" s="329"/>
      <c r="G13" s="329"/>
      <c r="H13" s="1156"/>
      <c r="I13" s="553"/>
      <c r="J13" s="1142"/>
      <c r="K13" s="1143"/>
      <c r="L13" s="1143"/>
      <c r="M13" s="329"/>
      <c r="N13" s="334"/>
      <c r="O13" s="1156"/>
    </row>
    <row r="14" spans="1:18" ht="33" customHeight="1">
      <c r="A14" s="256"/>
      <c r="B14" s="554"/>
      <c r="C14" s="1144"/>
      <c r="D14" s="1145"/>
      <c r="E14" s="1145"/>
      <c r="F14" s="332"/>
      <c r="G14" s="330"/>
      <c r="H14" s="1157"/>
      <c r="I14" s="554"/>
      <c r="J14" s="1144"/>
      <c r="K14" s="1145"/>
      <c r="L14" s="1145"/>
      <c r="M14" s="332"/>
      <c r="N14" s="335"/>
      <c r="O14" s="1157"/>
    </row>
    <row r="15" spans="1:18" ht="36.75" customHeight="1">
      <c r="A15" s="635">
        <f>A12+1</f>
        <v>2</v>
      </c>
      <c r="B15" s="552"/>
      <c r="C15" s="1140"/>
      <c r="D15" s="1141"/>
      <c r="E15" s="1141"/>
      <c r="F15" s="331"/>
      <c r="G15" s="328"/>
      <c r="H15" s="327"/>
      <c r="I15" s="552"/>
      <c r="J15" s="1140"/>
      <c r="K15" s="1141"/>
      <c r="L15" s="1141"/>
      <c r="M15" s="331"/>
      <c r="N15" s="333"/>
      <c r="O15" s="327"/>
    </row>
    <row r="16" spans="1:18" ht="36.75" customHeight="1">
      <c r="A16" s="255">
        <f>A15</f>
        <v>2</v>
      </c>
      <c r="B16" s="553"/>
      <c r="C16" s="1142"/>
      <c r="D16" s="1143"/>
      <c r="E16" s="1143"/>
      <c r="F16" s="329"/>
      <c r="G16" s="329"/>
      <c r="H16" s="1156"/>
      <c r="I16" s="553"/>
      <c r="J16" s="1142"/>
      <c r="K16" s="1143"/>
      <c r="L16" s="1143"/>
      <c r="M16" s="329"/>
      <c r="N16" s="334"/>
      <c r="O16" s="1156"/>
    </row>
    <row r="17" spans="1:15" ht="33" customHeight="1">
      <c r="A17" s="256"/>
      <c r="B17" s="554"/>
      <c r="C17" s="1144"/>
      <c r="D17" s="1145"/>
      <c r="E17" s="1145"/>
      <c r="F17" s="332"/>
      <c r="G17" s="330"/>
      <c r="H17" s="1157"/>
      <c r="I17" s="554"/>
      <c r="J17" s="1144"/>
      <c r="K17" s="1145"/>
      <c r="L17" s="1145"/>
      <c r="M17" s="332"/>
      <c r="N17" s="335"/>
      <c r="O17" s="1157"/>
    </row>
    <row r="18" spans="1:15" ht="36.75" customHeight="1">
      <c r="A18" s="635">
        <f>A15+1</f>
        <v>3</v>
      </c>
      <c r="B18" s="552"/>
      <c r="C18" s="1140"/>
      <c r="D18" s="1141"/>
      <c r="E18" s="1141"/>
      <c r="F18" s="331"/>
      <c r="G18" s="328"/>
      <c r="H18" s="327"/>
      <c r="I18" s="552"/>
      <c r="J18" s="1140"/>
      <c r="K18" s="1141"/>
      <c r="L18" s="1141"/>
      <c r="M18" s="331"/>
      <c r="N18" s="333"/>
      <c r="O18" s="327"/>
    </row>
    <row r="19" spans="1:15" ht="36.75" customHeight="1">
      <c r="A19" s="255">
        <f>A18</f>
        <v>3</v>
      </c>
      <c r="B19" s="553"/>
      <c r="C19" s="1142"/>
      <c r="D19" s="1143"/>
      <c r="E19" s="1143"/>
      <c r="F19" s="329"/>
      <c r="G19" s="329"/>
      <c r="H19" s="1156"/>
      <c r="I19" s="553"/>
      <c r="J19" s="1142"/>
      <c r="K19" s="1143"/>
      <c r="L19" s="1143"/>
      <c r="M19" s="329"/>
      <c r="N19" s="334"/>
      <c r="O19" s="1156"/>
    </row>
    <row r="20" spans="1:15" ht="33" customHeight="1">
      <c r="A20" s="256"/>
      <c r="B20" s="554"/>
      <c r="C20" s="1144"/>
      <c r="D20" s="1145"/>
      <c r="E20" s="1145"/>
      <c r="F20" s="332"/>
      <c r="G20" s="330"/>
      <c r="H20" s="1157"/>
      <c r="I20" s="554"/>
      <c r="J20" s="1144"/>
      <c r="K20" s="1145"/>
      <c r="L20" s="1145"/>
      <c r="M20" s="332"/>
      <c r="N20" s="335"/>
      <c r="O20" s="1157"/>
    </row>
    <row r="21" spans="1:15" ht="36.75" customHeight="1">
      <c r="A21" s="635">
        <f>A18+1</f>
        <v>4</v>
      </c>
      <c r="B21" s="552"/>
      <c r="C21" s="1140"/>
      <c r="D21" s="1141"/>
      <c r="E21" s="1141"/>
      <c r="F21" s="331"/>
      <c r="G21" s="328"/>
      <c r="H21" s="327"/>
      <c r="I21" s="552"/>
      <c r="J21" s="1140"/>
      <c r="K21" s="1141"/>
      <c r="L21" s="1141"/>
      <c r="M21" s="331"/>
      <c r="N21" s="333"/>
      <c r="O21" s="327"/>
    </row>
    <row r="22" spans="1:15" ht="36.75" customHeight="1">
      <c r="A22" s="255">
        <f>A21</f>
        <v>4</v>
      </c>
      <c r="B22" s="553"/>
      <c r="C22" s="1142"/>
      <c r="D22" s="1143"/>
      <c r="E22" s="1143"/>
      <c r="F22" s="329"/>
      <c r="G22" s="329"/>
      <c r="H22" s="1156"/>
      <c r="I22" s="553"/>
      <c r="J22" s="1142"/>
      <c r="K22" s="1143"/>
      <c r="L22" s="1143"/>
      <c r="M22" s="329"/>
      <c r="N22" s="334"/>
      <c r="O22" s="1156"/>
    </row>
    <row r="23" spans="1:15" ht="33" customHeight="1">
      <c r="A23" s="256"/>
      <c r="B23" s="554"/>
      <c r="C23" s="1144"/>
      <c r="D23" s="1145"/>
      <c r="E23" s="1145"/>
      <c r="F23" s="332"/>
      <c r="G23" s="330"/>
      <c r="H23" s="1157"/>
      <c r="I23" s="554"/>
      <c r="J23" s="1144"/>
      <c r="K23" s="1145"/>
      <c r="L23" s="1145"/>
      <c r="M23" s="332"/>
      <c r="N23" s="335"/>
      <c r="O23" s="1157"/>
    </row>
    <row r="24" spans="1:15" ht="36.75" customHeight="1">
      <c r="A24" s="635">
        <f>A21+1</f>
        <v>5</v>
      </c>
      <c r="B24" s="552"/>
      <c r="C24" s="1140"/>
      <c r="D24" s="1141"/>
      <c r="E24" s="1141"/>
      <c r="F24" s="331"/>
      <c r="G24" s="328"/>
      <c r="H24" s="327"/>
      <c r="I24" s="552"/>
      <c r="J24" s="1140"/>
      <c r="K24" s="1141"/>
      <c r="L24" s="1141"/>
      <c r="M24" s="331"/>
      <c r="N24" s="333"/>
      <c r="O24" s="327"/>
    </row>
    <row r="25" spans="1:15" ht="36.75" customHeight="1">
      <c r="A25" s="255">
        <f>A24</f>
        <v>5</v>
      </c>
      <c r="B25" s="553"/>
      <c r="C25" s="1142"/>
      <c r="D25" s="1143"/>
      <c r="E25" s="1143"/>
      <c r="F25" s="329"/>
      <c r="G25" s="329"/>
      <c r="H25" s="1156"/>
      <c r="I25" s="553"/>
      <c r="J25" s="1142"/>
      <c r="K25" s="1143"/>
      <c r="L25" s="1143"/>
      <c r="M25" s="329"/>
      <c r="N25" s="334"/>
      <c r="O25" s="1156"/>
    </row>
    <row r="26" spans="1:15" ht="33" customHeight="1">
      <c r="A26" s="256"/>
      <c r="B26" s="554"/>
      <c r="C26" s="1144"/>
      <c r="D26" s="1145"/>
      <c r="E26" s="1145"/>
      <c r="F26" s="332"/>
      <c r="G26" s="330"/>
      <c r="H26" s="1157"/>
      <c r="I26" s="554"/>
      <c r="J26" s="1144"/>
      <c r="K26" s="1145"/>
      <c r="L26" s="1145"/>
      <c r="M26" s="332"/>
      <c r="N26" s="335"/>
      <c r="O26" s="1157"/>
    </row>
    <row r="27" spans="1:15" ht="36.75" customHeight="1">
      <c r="A27" s="635">
        <f>A24+1</f>
        <v>6</v>
      </c>
      <c r="B27" s="552"/>
      <c r="C27" s="1140"/>
      <c r="D27" s="1141"/>
      <c r="E27" s="1141"/>
      <c r="F27" s="331"/>
      <c r="G27" s="328"/>
      <c r="H27" s="327"/>
      <c r="I27" s="552"/>
      <c r="J27" s="1140"/>
      <c r="K27" s="1141"/>
      <c r="L27" s="1141"/>
      <c r="M27" s="331"/>
      <c r="N27" s="333"/>
      <c r="O27" s="327"/>
    </row>
    <row r="28" spans="1:15" ht="36.75" customHeight="1">
      <c r="A28" s="255">
        <f>A27</f>
        <v>6</v>
      </c>
      <c r="B28" s="553"/>
      <c r="C28" s="1142"/>
      <c r="D28" s="1143"/>
      <c r="E28" s="1143"/>
      <c r="F28" s="329"/>
      <c r="G28" s="329"/>
      <c r="H28" s="1156"/>
      <c r="I28" s="553"/>
      <c r="J28" s="1142"/>
      <c r="K28" s="1143"/>
      <c r="L28" s="1143"/>
      <c r="M28" s="329"/>
      <c r="N28" s="334"/>
      <c r="O28" s="1156"/>
    </row>
    <row r="29" spans="1:15" ht="33" customHeight="1">
      <c r="A29" s="256"/>
      <c r="B29" s="554"/>
      <c r="C29" s="1144"/>
      <c r="D29" s="1145"/>
      <c r="E29" s="1145"/>
      <c r="F29" s="332"/>
      <c r="G29" s="330"/>
      <c r="H29" s="1157"/>
      <c r="I29" s="554"/>
      <c r="J29" s="1144"/>
      <c r="K29" s="1145"/>
      <c r="L29" s="1145"/>
      <c r="M29" s="332"/>
      <c r="N29" s="335"/>
      <c r="O29" s="1157"/>
    </row>
    <row r="30" spans="1:15" ht="36.75" customHeight="1">
      <c r="A30" s="635">
        <f>A27+1</f>
        <v>7</v>
      </c>
      <c r="B30" s="552"/>
      <c r="C30" s="1140"/>
      <c r="D30" s="1141"/>
      <c r="E30" s="1141"/>
      <c r="F30" s="331"/>
      <c r="G30" s="328"/>
      <c r="H30" s="327"/>
      <c r="I30" s="552"/>
      <c r="J30" s="1140"/>
      <c r="K30" s="1141"/>
      <c r="L30" s="1141"/>
      <c r="M30" s="331"/>
      <c r="N30" s="333"/>
      <c r="O30" s="327"/>
    </row>
    <row r="31" spans="1:15" ht="36.75" customHeight="1">
      <c r="A31" s="255">
        <f>A30</f>
        <v>7</v>
      </c>
      <c r="B31" s="553"/>
      <c r="C31" s="1142"/>
      <c r="D31" s="1143"/>
      <c r="E31" s="1143"/>
      <c r="F31" s="329"/>
      <c r="G31" s="329"/>
      <c r="H31" s="1156"/>
      <c r="I31" s="553"/>
      <c r="J31" s="1142"/>
      <c r="K31" s="1143"/>
      <c r="L31" s="1143"/>
      <c r="M31" s="329"/>
      <c r="N31" s="334"/>
      <c r="O31" s="1156"/>
    </row>
    <row r="32" spans="1:15" ht="33" customHeight="1">
      <c r="A32" s="256"/>
      <c r="B32" s="554"/>
      <c r="C32" s="1144"/>
      <c r="D32" s="1145"/>
      <c r="E32" s="1145"/>
      <c r="F32" s="332"/>
      <c r="G32" s="330"/>
      <c r="H32" s="1157"/>
      <c r="I32" s="554"/>
      <c r="J32" s="1144"/>
      <c r="K32" s="1145"/>
      <c r="L32" s="1145"/>
      <c r="M32" s="332"/>
      <c r="N32" s="335"/>
      <c r="O32" s="1157"/>
    </row>
    <row r="33" spans="1:15" ht="36.75" customHeight="1">
      <c r="A33" s="635">
        <f>A30+1</f>
        <v>8</v>
      </c>
      <c r="B33" s="552"/>
      <c r="C33" s="1140"/>
      <c r="D33" s="1141"/>
      <c r="E33" s="1141"/>
      <c r="F33" s="331"/>
      <c r="G33" s="328"/>
      <c r="H33" s="327"/>
      <c r="I33" s="552"/>
      <c r="J33" s="1140"/>
      <c r="K33" s="1141"/>
      <c r="L33" s="1141"/>
      <c r="M33" s="331"/>
      <c r="N33" s="333"/>
      <c r="O33" s="327"/>
    </row>
    <row r="34" spans="1:15" ht="36.75" customHeight="1">
      <c r="A34" s="255">
        <f>A33</f>
        <v>8</v>
      </c>
      <c r="B34" s="553"/>
      <c r="C34" s="1142"/>
      <c r="D34" s="1143"/>
      <c r="E34" s="1143"/>
      <c r="F34" s="329"/>
      <c r="G34" s="329"/>
      <c r="H34" s="1156"/>
      <c r="I34" s="553"/>
      <c r="J34" s="1142"/>
      <c r="K34" s="1143"/>
      <c r="L34" s="1143"/>
      <c r="M34" s="329"/>
      <c r="N34" s="334"/>
      <c r="O34" s="1156"/>
    </row>
    <row r="35" spans="1:15" ht="33" customHeight="1">
      <c r="A35" s="256"/>
      <c r="B35" s="554"/>
      <c r="C35" s="1144"/>
      <c r="D35" s="1145"/>
      <c r="E35" s="1145"/>
      <c r="F35" s="332"/>
      <c r="G35" s="330"/>
      <c r="H35" s="1157"/>
      <c r="I35" s="554"/>
      <c r="J35" s="1144"/>
      <c r="K35" s="1145"/>
      <c r="L35" s="1145"/>
      <c r="M35" s="332"/>
      <c r="N35" s="335"/>
      <c r="O35" s="1157"/>
    </row>
    <row r="37" spans="1:15" ht="17.25" customHeight="1">
      <c r="H37" s="878" t="s">
        <v>1205</v>
      </c>
      <c r="I37" s="897"/>
      <c r="J37" s="897"/>
      <c r="K37" s="897"/>
      <c r="L37" s="897"/>
      <c r="M37" s="897"/>
      <c r="N37" s="249" t="s">
        <v>627</v>
      </c>
    </row>
    <row r="38" spans="1:15" ht="17.25" customHeight="1">
      <c r="A38" s="1153" t="s">
        <v>93</v>
      </c>
      <c r="B38" s="1153"/>
      <c r="C38" s="1155"/>
      <c r="D38" s="1155"/>
      <c r="E38" s="1155"/>
      <c r="F38" s="1155"/>
      <c r="G38" s="241"/>
      <c r="H38" s="43" t="s">
        <v>94</v>
      </c>
      <c r="I38" s="511">
        <f>SUMIFS($G$9:$G$35,$F$9:$F$35,I$37,$B$9:$B$35,$H38)+SUMIFS($N$9:$N$35,$M$9:$M$35,I$37,$I$9:$I$35,$H38)</f>
        <v>0</v>
      </c>
      <c r="J38" s="511">
        <f t="shared" ref="J38:M41" si="0">SUMIFS($G$9:$G$35,$F$9:$F$35,J$37,$B$9:$B$35,$H38)+SUMIFS($N$9:$N$35,$M$9:$M$35,J$37,$I$9:$I$35,$H38)</f>
        <v>0</v>
      </c>
      <c r="K38" s="511">
        <f t="shared" si="0"/>
        <v>0</v>
      </c>
      <c r="L38" s="511">
        <f t="shared" si="0"/>
        <v>0</v>
      </c>
      <c r="M38" s="511">
        <f>SUMIFS($G$9:$G$35,$F$9:$F$35,M$37,$B$9:$B$35,$H38)+SUMIFS($N$9:$N$35,$M$9:$M$35,M$37,$I$9:$I$35,$H38)</f>
        <v>0</v>
      </c>
      <c r="N38" s="513">
        <f>SUM(I38:M38)</f>
        <v>0</v>
      </c>
    </row>
    <row r="39" spans="1:15" ht="17.25" customHeight="1">
      <c r="A39" s="1153" t="s">
        <v>65</v>
      </c>
      <c r="B39" s="1153"/>
      <c r="C39" s="1154" t="str">
        <f>①海外研修実施希望申込書!H64</f>
        <v>日本語</v>
      </c>
      <c r="D39" s="1154"/>
      <c r="E39" s="1154"/>
      <c r="F39" s="1154"/>
      <c r="G39" s="242"/>
      <c r="H39" s="43" t="s">
        <v>95</v>
      </c>
      <c r="I39" s="511">
        <f>SUMIFS($G$9:$G$35,$F$9:$F$35,I$37,$B$9:$B$35,$H39)+SUMIFS($N$9:$N$35,$M$9:$M$35,I$37,$I$9:$I$35,$H39)</f>
        <v>0</v>
      </c>
      <c r="J39" s="511">
        <f t="shared" si="0"/>
        <v>0</v>
      </c>
      <c r="K39" s="511">
        <f t="shared" si="0"/>
        <v>0</v>
      </c>
      <c r="L39" s="511">
        <f t="shared" si="0"/>
        <v>0</v>
      </c>
      <c r="M39" s="511">
        <f t="shared" si="0"/>
        <v>0</v>
      </c>
      <c r="N39" s="513">
        <f t="shared" ref="N39:N41" si="1">SUM(I39:M39)</f>
        <v>0</v>
      </c>
    </row>
    <row r="40" spans="1:15" ht="17.25" customHeight="1">
      <c r="A40" s="1153" t="s">
        <v>66</v>
      </c>
      <c r="B40" s="1153"/>
      <c r="C40" s="1154" t="str">
        <f>IF(①海外研修実施希望申込書!D65="なし","通訳なし",①海外研修実施希望申込書!H66)</f>
        <v>インドネシア語</v>
      </c>
      <c r="D40" s="1154"/>
      <c r="E40" s="1154"/>
      <c r="F40" s="1154"/>
      <c r="G40" s="242"/>
      <c r="H40" s="43" t="s">
        <v>96</v>
      </c>
      <c r="I40" s="511">
        <f>SUMIFS($G$9:$G$35,$F$9:$F$35,I$37,$B$9:$B$35,$H40)+SUMIFS($N$9:$N$35,$M$9:$M$35,I$37,$I$9:$I$35,$H40)</f>
        <v>0</v>
      </c>
      <c r="J40" s="511">
        <f t="shared" si="0"/>
        <v>0</v>
      </c>
      <c r="K40" s="511">
        <f t="shared" si="0"/>
        <v>0</v>
      </c>
      <c r="L40" s="511">
        <f t="shared" si="0"/>
        <v>0</v>
      </c>
      <c r="M40" s="511">
        <f t="shared" si="0"/>
        <v>0</v>
      </c>
      <c r="N40" s="513">
        <f t="shared" si="1"/>
        <v>0</v>
      </c>
    </row>
    <row r="41" spans="1:15" ht="17.25" customHeight="1" thickBot="1">
      <c r="G41" s="243"/>
      <c r="H41" s="238" t="s">
        <v>97</v>
      </c>
      <c r="I41" s="724">
        <f>SUMIFS($G$9:$G$35,$F$9:$F$35,I$37,$B$9:$B$35,$H41)+SUMIFS($N$9:$N$35,$M$9:$M$35,I$37,$I$9:$I$35,$H41)</f>
        <v>0</v>
      </c>
      <c r="J41" s="724">
        <f t="shared" si="0"/>
        <v>0</v>
      </c>
      <c r="K41" s="724">
        <f t="shared" si="0"/>
        <v>0</v>
      </c>
      <c r="L41" s="724">
        <f t="shared" si="0"/>
        <v>0</v>
      </c>
      <c r="M41" s="724">
        <f t="shared" si="0"/>
        <v>0</v>
      </c>
      <c r="N41" s="725">
        <f t="shared" si="1"/>
        <v>0</v>
      </c>
    </row>
    <row r="42" spans="1:15" ht="17.25" customHeight="1" thickTop="1">
      <c r="H42" s="55" t="s">
        <v>627</v>
      </c>
      <c r="I42" s="726">
        <f>SUM(I38:I41)</f>
        <v>0</v>
      </c>
      <c r="J42" s="726">
        <f t="shared" ref="J42:L42" si="2">SUM(J38:J41)</f>
        <v>0</v>
      </c>
      <c r="K42" s="726">
        <f t="shared" si="2"/>
        <v>0</v>
      </c>
      <c r="L42" s="726">
        <f t="shared" si="2"/>
        <v>0</v>
      </c>
      <c r="M42" s="726">
        <f>SUM(M38:M41)</f>
        <v>0</v>
      </c>
      <c r="N42" s="727">
        <f>SUM(N38:N41)</f>
        <v>0</v>
      </c>
    </row>
    <row r="43" spans="1:15" ht="17.25" customHeight="1">
      <c r="A43" s="3" t="s">
        <v>99</v>
      </c>
    </row>
    <row r="44" spans="1:15" ht="17.25" customHeight="1">
      <c r="A44" s="3" t="s">
        <v>659</v>
      </c>
    </row>
    <row r="45" spans="1:15" ht="17.25" customHeight="1">
      <c r="A45" s="3" t="s">
        <v>100</v>
      </c>
    </row>
    <row r="46" spans="1:15" ht="17.25" customHeight="1">
      <c r="A46" s="3" t="s">
        <v>102</v>
      </c>
    </row>
    <row r="47" spans="1:15" ht="17.25" customHeight="1">
      <c r="A47" s="3" t="s">
        <v>101</v>
      </c>
    </row>
  </sheetData>
  <mergeCells count="89">
    <mergeCell ref="O28:O29"/>
    <mergeCell ref="H31:H32"/>
    <mergeCell ref="O31:O32"/>
    <mergeCell ref="H34:H35"/>
    <mergeCell ref="O34:O35"/>
    <mergeCell ref="O19:O20"/>
    <mergeCell ref="H22:H23"/>
    <mergeCell ref="O22:O23"/>
    <mergeCell ref="H25:H26"/>
    <mergeCell ref="O25:O26"/>
    <mergeCell ref="O10:O11"/>
    <mergeCell ref="H13:H14"/>
    <mergeCell ref="O13:O14"/>
    <mergeCell ref="H16:H17"/>
    <mergeCell ref="O16:O17"/>
    <mergeCell ref="J11:L11"/>
    <mergeCell ref="J14:L14"/>
    <mergeCell ref="J15:L15"/>
    <mergeCell ref="J12:L12"/>
    <mergeCell ref="H10:H11"/>
    <mergeCell ref="J13:L13"/>
    <mergeCell ref="J16:L16"/>
    <mergeCell ref="C35:E35"/>
    <mergeCell ref="J35:L35"/>
    <mergeCell ref="J17:L17"/>
    <mergeCell ref="C18:E18"/>
    <mergeCell ref="J18:L18"/>
    <mergeCell ref="C19:E19"/>
    <mergeCell ref="J19:L19"/>
    <mergeCell ref="C20:E20"/>
    <mergeCell ref="J20:L20"/>
    <mergeCell ref="J33:L33"/>
    <mergeCell ref="J34:L34"/>
    <mergeCell ref="H19:H20"/>
    <mergeCell ref="H28:H29"/>
    <mergeCell ref="C17:E17"/>
    <mergeCell ref="C32:E32"/>
    <mergeCell ref="J32:L32"/>
    <mergeCell ref="A40:B40"/>
    <mergeCell ref="C40:F40"/>
    <mergeCell ref="C9:E9"/>
    <mergeCell ref="C10:E10"/>
    <mergeCell ref="C11:E11"/>
    <mergeCell ref="C12:E12"/>
    <mergeCell ref="C13:E13"/>
    <mergeCell ref="C14:E14"/>
    <mergeCell ref="C15:E15"/>
    <mergeCell ref="A38:B38"/>
    <mergeCell ref="C38:F38"/>
    <mergeCell ref="A39:B39"/>
    <mergeCell ref="C39:F39"/>
    <mergeCell ref="C33:E33"/>
    <mergeCell ref="C34:E34"/>
    <mergeCell ref="C21:E21"/>
    <mergeCell ref="A5:O5"/>
    <mergeCell ref="A7:A8"/>
    <mergeCell ref="B7:E7"/>
    <mergeCell ref="I7:L7"/>
    <mergeCell ref="B8:E8"/>
    <mergeCell ref="I8:L8"/>
    <mergeCell ref="F7:F8"/>
    <mergeCell ref="C16:E16"/>
    <mergeCell ref="G7:G8"/>
    <mergeCell ref="M7:M8"/>
    <mergeCell ref="N7:N8"/>
    <mergeCell ref="J9:L9"/>
    <mergeCell ref="J10:L10"/>
    <mergeCell ref="C27:E27"/>
    <mergeCell ref="J27:L27"/>
    <mergeCell ref="C28:E28"/>
    <mergeCell ref="J28:L28"/>
    <mergeCell ref="C29:E29"/>
    <mergeCell ref="J29:L29"/>
    <mergeCell ref="A2:O2"/>
    <mergeCell ref="C30:E30"/>
    <mergeCell ref="J30:L30"/>
    <mergeCell ref="C31:E31"/>
    <mergeCell ref="J31:L31"/>
    <mergeCell ref="C24:E24"/>
    <mergeCell ref="J24:L24"/>
    <mergeCell ref="C25:E25"/>
    <mergeCell ref="J25:L25"/>
    <mergeCell ref="C26:E26"/>
    <mergeCell ref="J26:L26"/>
    <mergeCell ref="J21:L21"/>
    <mergeCell ref="C22:E22"/>
    <mergeCell ref="J22:L22"/>
    <mergeCell ref="C23:E23"/>
    <mergeCell ref="J23:L23"/>
  </mergeCells>
  <phoneticPr fontId="1"/>
  <dataValidations count="1">
    <dataValidation type="list" allowBlank="1" showInputMessage="1" showErrorMessage="1" sqref="B9:B35 I9:I35" xr:uid="{184E38B9-008E-49C3-AE56-B32E941A1421}">
      <formula1>$R$1:$R$7</formula1>
    </dataValidation>
  </dataValidations>
  <printOptions horizontalCentered="1"/>
  <pageMargins left="0.51181102362204722" right="0.51181102362204722" top="0.55118110236220474" bottom="0.55118110236220474" header="0.31496062992125984" footer="0.31496062992125984"/>
  <pageSetup paperSize="9" scale="64" orientation="portrait" blackAndWhite="1" r:id="rId1"/>
  <drawing r:id="rId2"/>
  <legacyDrawing r:id="rId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765FB-EC98-4B14-BCF0-47B7F35D551F}">
  <sheetPr>
    <tabColor theme="9" tint="0.59999389629810485"/>
  </sheetPr>
  <dimension ref="A2:S30"/>
  <sheetViews>
    <sheetView showGridLines="0" showZeros="0" view="pageBreakPreview" zoomScaleNormal="100" zoomScaleSheetLayoutView="100" workbookViewId="0"/>
  </sheetViews>
  <sheetFormatPr defaultColWidth="9" defaultRowHeight="17.25" customHeight="1"/>
  <cols>
    <col min="1" max="1" width="3.90625" style="171" customWidth="1"/>
    <col min="2" max="2" width="10.6328125" style="171" customWidth="1"/>
    <col min="3" max="3" width="5.36328125" style="171" bestFit="1" customWidth="1"/>
    <col min="4" max="7" width="6.6328125" style="171" customWidth="1"/>
    <col min="8" max="8" width="12.08984375" style="171" bestFit="1" customWidth="1"/>
    <col min="9" max="9" width="7.7265625" style="171" customWidth="1"/>
    <col min="10" max="10" width="6.7265625" style="171" customWidth="1"/>
    <col min="11" max="12" width="10.6328125" style="171" customWidth="1"/>
    <col min="13" max="16384" width="9" style="171"/>
  </cols>
  <sheetData>
    <row r="2" spans="1:19" ht="17.25" customHeight="1">
      <c r="A2" s="1519" t="s">
        <v>1203</v>
      </c>
      <c r="B2" s="1519"/>
      <c r="C2" s="1519"/>
      <c r="D2" s="1519"/>
      <c r="E2" s="1519"/>
      <c r="F2" s="1519"/>
      <c r="G2" s="1519"/>
      <c r="H2" s="1519"/>
      <c r="I2" s="1519"/>
      <c r="J2" s="1519"/>
      <c r="K2" s="1519"/>
      <c r="L2" s="1519"/>
      <c r="R2" s="536" t="s">
        <v>1175</v>
      </c>
      <c r="S2" s="536" t="s">
        <v>1190</v>
      </c>
    </row>
    <row r="3" spans="1:19" ht="17.25" customHeight="1">
      <c r="B3" s="669"/>
      <c r="C3" s="669"/>
      <c r="D3" s="756"/>
      <c r="E3" s="756"/>
      <c r="F3" s="1257" t="str">
        <f>"（"&amp;'⑫出張業務日程表、緊急連絡先（5人目）'!D29&amp;"）"</f>
        <v>（）</v>
      </c>
      <c r="G3" s="1257"/>
      <c r="H3" s="1257"/>
      <c r="I3" s="756"/>
      <c r="J3" s="756"/>
      <c r="K3" s="669"/>
      <c r="L3" s="669"/>
      <c r="R3" s="536" t="s">
        <v>1176</v>
      </c>
      <c r="S3" s="536" t="s">
        <v>1191</v>
      </c>
    </row>
    <row r="4" spans="1:19" ht="17.25" customHeight="1">
      <c r="R4" s="536" t="s">
        <v>1174</v>
      </c>
      <c r="S4" s="536" t="s">
        <v>1192</v>
      </c>
    </row>
    <row r="5" spans="1:19" ht="21.75" customHeight="1">
      <c r="H5" s="196" t="s">
        <v>347</v>
      </c>
      <c r="I5" s="1937">
        <f>'⑫出張業務日程表、緊急連絡先（5人目）'!G5</f>
        <v>0</v>
      </c>
      <c r="J5" s="1937"/>
      <c r="K5" s="1937"/>
      <c r="L5" s="1937"/>
    </row>
    <row r="6" spans="1:19" ht="21.75" hidden="1" customHeight="1">
      <c r="H6" s="449" t="s">
        <v>348</v>
      </c>
      <c r="I6" s="450"/>
      <c r="J6" s="451" t="s">
        <v>357</v>
      </c>
      <c r="K6" s="196"/>
      <c r="L6" s="196"/>
    </row>
    <row r="7" spans="1:19" ht="21.75" customHeight="1">
      <c r="H7" s="196" t="s">
        <v>349</v>
      </c>
      <c r="I7" s="1936"/>
      <c r="J7" s="1936"/>
      <c r="K7" s="1936"/>
      <c r="L7" s="1936"/>
    </row>
    <row r="10" spans="1:19" ht="17.25" customHeight="1">
      <c r="B10" s="279"/>
      <c r="L10" s="452" t="s">
        <v>216</v>
      </c>
    </row>
    <row r="11" spans="1:19" ht="23.25" customHeight="1">
      <c r="A11" s="453"/>
      <c r="B11" s="1934" t="s">
        <v>90</v>
      </c>
      <c r="C11" s="1935"/>
      <c r="D11" s="1568" t="s">
        <v>352</v>
      </c>
      <c r="E11" s="1568"/>
      <c r="F11" s="1568"/>
      <c r="G11" s="1568"/>
      <c r="H11" s="1568"/>
      <c r="I11" s="1568"/>
      <c r="J11" s="1568"/>
      <c r="K11" s="454" t="s">
        <v>213</v>
      </c>
      <c r="L11" s="454" t="s">
        <v>354</v>
      </c>
    </row>
    <row r="12" spans="1:19" ht="23.25" customHeight="1">
      <c r="A12" s="453">
        <v>1</v>
      </c>
      <c r="B12" s="646">
        <f>'⑫出張業務日程表、緊急連絡先（5人目）'!B10</f>
        <v>0</v>
      </c>
      <c r="C12" s="534">
        <f t="shared" ref="C12:C26" si="0">B12</f>
        <v>0</v>
      </c>
      <c r="D12" s="1387" t="str">
        <f>'⑫出張業務日程表、緊急連絡先（5人目）'!D10</f>
        <v>成田発（11:00）→クアラルンプール着（16:00）（JL001）</v>
      </c>
      <c r="E12" s="1387"/>
      <c r="F12" s="1387"/>
      <c r="G12" s="1387"/>
      <c r="H12" s="1387"/>
      <c r="I12" s="1387"/>
      <c r="J12" s="1387"/>
      <c r="K12" s="647"/>
      <c r="L12" s="647"/>
    </row>
    <row r="13" spans="1:19" ht="23.25" customHeight="1">
      <c r="A13" s="453">
        <v>2</v>
      </c>
      <c r="B13" s="646">
        <f>B12+1</f>
        <v>1</v>
      </c>
      <c r="C13" s="534">
        <f t="shared" si="0"/>
        <v>1</v>
      </c>
      <c r="D13" s="1387" t="str">
        <f>'⑫出張業務日程表、緊急連絡先（5人目）'!D11</f>
        <v>研修1日目</v>
      </c>
      <c r="E13" s="1387"/>
      <c r="F13" s="1387"/>
      <c r="G13" s="1387"/>
      <c r="H13" s="1387"/>
      <c r="I13" s="1387"/>
      <c r="J13" s="1387"/>
      <c r="K13" s="647"/>
      <c r="L13" s="647"/>
    </row>
    <row r="14" spans="1:19" ht="23.25" customHeight="1">
      <c r="A14" s="453">
        <v>3</v>
      </c>
      <c r="B14" s="646">
        <f t="shared" ref="B14:B26" si="1">B13+1</f>
        <v>2</v>
      </c>
      <c r="C14" s="534">
        <f t="shared" si="0"/>
        <v>2</v>
      </c>
      <c r="D14" s="1387" t="str">
        <f>'⑫出張業務日程表、緊急連絡先（5人目）'!D12</f>
        <v>研修2日目</v>
      </c>
      <c r="E14" s="1387"/>
      <c r="F14" s="1387"/>
      <c r="G14" s="1387"/>
      <c r="H14" s="1387"/>
      <c r="I14" s="1387"/>
      <c r="J14" s="1387"/>
      <c r="K14" s="647"/>
      <c r="L14" s="647"/>
    </row>
    <row r="15" spans="1:19" ht="23.25" customHeight="1">
      <c r="A15" s="453">
        <v>4</v>
      </c>
      <c r="B15" s="646">
        <f t="shared" si="1"/>
        <v>3</v>
      </c>
      <c r="C15" s="534">
        <f t="shared" si="0"/>
        <v>3</v>
      </c>
      <c r="D15" s="1387" t="str">
        <f>'⑫出張業務日程表、緊急連絡先（5人目）'!D13</f>
        <v>研修3日目</v>
      </c>
      <c r="E15" s="1387"/>
      <c r="F15" s="1387"/>
      <c r="G15" s="1387"/>
      <c r="H15" s="1387"/>
      <c r="I15" s="1387"/>
      <c r="J15" s="1387"/>
      <c r="K15" s="647"/>
      <c r="L15" s="647"/>
    </row>
    <row r="16" spans="1:19" ht="23.25" customHeight="1">
      <c r="A16" s="453">
        <v>5</v>
      </c>
      <c r="B16" s="646">
        <f t="shared" si="1"/>
        <v>4</v>
      </c>
      <c r="C16" s="534">
        <f t="shared" si="0"/>
        <v>4</v>
      </c>
      <c r="D16" s="1387" t="str">
        <f>'⑫出張業務日程表、緊急連絡先（5人目）'!D14</f>
        <v>休み</v>
      </c>
      <c r="E16" s="1387"/>
      <c r="F16" s="1387"/>
      <c r="G16" s="1387"/>
      <c r="H16" s="1387"/>
      <c r="I16" s="1387"/>
      <c r="J16" s="1387"/>
      <c r="K16" s="647"/>
      <c r="L16" s="647"/>
    </row>
    <row r="17" spans="1:12" ht="23.25" customHeight="1">
      <c r="A17" s="453">
        <v>6</v>
      </c>
      <c r="B17" s="646">
        <f t="shared" si="1"/>
        <v>5</v>
      </c>
      <c r="C17" s="534">
        <f t="shared" si="0"/>
        <v>5</v>
      </c>
      <c r="D17" s="1387" t="str">
        <f>'⑫出張業務日程表、緊急連絡先（5人目）'!D15</f>
        <v>休み</v>
      </c>
      <c r="E17" s="1387"/>
      <c r="F17" s="1387"/>
      <c r="G17" s="1387"/>
      <c r="H17" s="1387"/>
      <c r="I17" s="1387"/>
      <c r="J17" s="1387"/>
      <c r="K17" s="647"/>
      <c r="L17" s="647"/>
    </row>
    <row r="18" spans="1:12" ht="23.25" customHeight="1">
      <c r="A18" s="453">
        <v>7</v>
      </c>
      <c r="B18" s="646">
        <f t="shared" si="1"/>
        <v>6</v>
      </c>
      <c r="C18" s="534">
        <f t="shared" si="0"/>
        <v>6</v>
      </c>
      <c r="D18" s="1387" t="str">
        <f>'⑫出張業務日程表、緊急連絡先（5人目）'!D16</f>
        <v>研修4日目</v>
      </c>
      <c r="E18" s="1387"/>
      <c r="F18" s="1387"/>
      <c r="G18" s="1387"/>
      <c r="H18" s="1387"/>
      <c r="I18" s="1387"/>
      <c r="J18" s="1387"/>
      <c r="K18" s="647"/>
      <c r="L18" s="647"/>
    </row>
    <row r="19" spans="1:12" ht="23.25" customHeight="1">
      <c r="A19" s="453">
        <v>8</v>
      </c>
      <c r="B19" s="646">
        <f t="shared" si="1"/>
        <v>7</v>
      </c>
      <c r="C19" s="534">
        <f t="shared" si="0"/>
        <v>7</v>
      </c>
      <c r="D19" s="1387" t="str">
        <f>'⑫出張業務日程表、緊急連絡先（5人目）'!D17</f>
        <v>研修5日目</v>
      </c>
      <c r="E19" s="1387"/>
      <c r="F19" s="1387"/>
      <c r="G19" s="1387"/>
      <c r="H19" s="1387"/>
      <c r="I19" s="1387"/>
      <c r="J19" s="1387"/>
      <c r="K19" s="647"/>
      <c r="L19" s="647"/>
    </row>
    <row r="20" spans="1:12" ht="23.25" customHeight="1">
      <c r="A20" s="453">
        <v>9</v>
      </c>
      <c r="B20" s="646">
        <f t="shared" si="1"/>
        <v>8</v>
      </c>
      <c r="C20" s="534">
        <f t="shared" si="0"/>
        <v>8</v>
      </c>
      <c r="D20" s="1387" t="str">
        <f>'⑫出張業務日程表、緊急連絡先（5人目）'!D18</f>
        <v>研修6日目</v>
      </c>
      <c r="E20" s="1387"/>
      <c r="F20" s="1387"/>
      <c r="G20" s="1387"/>
      <c r="H20" s="1387"/>
      <c r="I20" s="1387"/>
      <c r="J20" s="1387"/>
      <c r="K20" s="647"/>
      <c r="L20" s="647"/>
    </row>
    <row r="21" spans="1:12" ht="23.25" customHeight="1">
      <c r="A21" s="453">
        <v>10</v>
      </c>
      <c r="B21" s="646">
        <f t="shared" si="1"/>
        <v>9</v>
      </c>
      <c r="C21" s="534">
        <f t="shared" si="0"/>
        <v>9</v>
      </c>
      <c r="D21" s="1387" t="str">
        <f>'⑫出張業務日程表、緊急連絡先（5人目）'!D19</f>
        <v>クアラルンプール発（11:30）→成田着（17:00）（JL100)</v>
      </c>
      <c r="E21" s="1387"/>
      <c r="F21" s="1387"/>
      <c r="G21" s="1387"/>
      <c r="H21" s="1387"/>
      <c r="I21" s="1387"/>
      <c r="J21" s="1387"/>
      <c r="K21" s="647"/>
      <c r="L21" s="647"/>
    </row>
    <row r="22" spans="1:12" ht="23.25" hidden="1" customHeight="1">
      <c r="A22" s="453">
        <v>11</v>
      </c>
      <c r="B22" s="646">
        <f t="shared" si="1"/>
        <v>10</v>
      </c>
      <c r="C22" s="534">
        <f t="shared" si="0"/>
        <v>10</v>
      </c>
      <c r="D22" s="1387">
        <f>'⑫出張業務日程表、緊急連絡先（5人目）'!D20</f>
        <v>0</v>
      </c>
      <c r="E22" s="1387"/>
      <c r="F22" s="1387"/>
      <c r="G22" s="1387"/>
      <c r="H22" s="1387"/>
      <c r="I22" s="1387"/>
      <c r="J22" s="1387"/>
      <c r="K22" s="647"/>
      <c r="L22" s="647"/>
    </row>
    <row r="23" spans="1:12" ht="23.25" hidden="1" customHeight="1">
      <c r="A23" s="453">
        <v>12</v>
      </c>
      <c r="B23" s="646">
        <f t="shared" si="1"/>
        <v>11</v>
      </c>
      <c r="C23" s="534">
        <f t="shared" si="0"/>
        <v>11</v>
      </c>
      <c r="D23" s="1387">
        <f>'⑫出張業務日程表、緊急連絡先（5人目）'!D21</f>
        <v>0</v>
      </c>
      <c r="E23" s="1387"/>
      <c r="F23" s="1387"/>
      <c r="G23" s="1387"/>
      <c r="H23" s="1387"/>
      <c r="I23" s="1387"/>
      <c r="J23" s="1387"/>
      <c r="K23" s="647"/>
      <c r="L23" s="647"/>
    </row>
    <row r="24" spans="1:12" ht="23.25" hidden="1" customHeight="1">
      <c r="A24" s="453">
        <v>13</v>
      </c>
      <c r="B24" s="646">
        <f t="shared" si="1"/>
        <v>12</v>
      </c>
      <c r="C24" s="534">
        <f t="shared" si="0"/>
        <v>12</v>
      </c>
      <c r="D24" s="1387">
        <f>'⑫出張業務日程表、緊急連絡先（5人目）'!D22</f>
        <v>0</v>
      </c>
      <c r="E24" s="1387"/>
      <c r="F24" s="1387"/>
      <c r="G24" s="1387"/>
      <c r="H24" s="1387"/>
      <c r="I24" s="1387"/>
      <c r="J24" s="1387"/>
      <c r="K24" s="647"/>
      <c r="L24" s="647"/>
    </row>
    <row r="25" spans="1:12" ht="23.25" hidden="1" customHeight="1">
      <c r="A25" s="453">
        <v>14</v>
      </c>
      <c r="B25" s="646">
        <f t="shared" si="1"/>
        <v>13</v>
      </c>
      <c r="C25" s="534">
        <f t="shared" si="0"/>
        <v>13</v>
      </c>
      <c r="D25" s="1387">
        <f>'⑫出張業務日程表、緊急連絡先（5人目）'!D23</f>
        <v>0</v>
      </c>
      <c r="E25" s="1387"/>
      <c r="F25" s="1387"/>
      <c r="G25" s="1387"/>
      <c r="H25" s="1387"/>
      <c r="I25" s="1387"/>
      <c r="J25" s="1387"/>
      <c r="K25" s="647"/>
      <c r="L25" s="647"/>
    </row>
    <row r="26" spans="1:12" ht="23.25" hidden="1" customHeight="1">
      <c r="A26" s="453">
        <v>15</v>
      </c>
      <c r="B26" s="646">
        <f t="shared" si="1"/>
        <v>14</v>
      </c>
      <c r="C26" s="534">
        <f t="shared" si="0"/>
        <v>14</v>
      </c>
      <c r="D26" s="1387">
        <f>'⑫出張業務日程表、緊急連絡先（5人目）'!D24</f>
        <v>0</v>
      </c>
      <c r="E26" s="1387"/>
      <c r="F26" s="1387"/>
      <c r="G26" s="1387"/>
      <c r="H26" s="1387"/>
      <c r="I26" s="1387"/>
      <c r="J26" s="1387"/>
      <c r="K26" s="647"/>
      <c r="L26" s="647"/>
    </row>
    <row r="27" spans="1:12" ht="23.25" customHeight="1">
      <c r="D27" s="456"/>
      <c r="E27" s="456"/>
      <c r="F27" s="456"/>
      <c r="J27" s="457" t="s">
        <v>98</v>
      </c>
      <c r="K27" s="648">
        <f>SUM(K12:K26)</f>
        <v>0</v>
      </c>
      <c r="L27" s="648">
        <f>SUM(L12:L26)</f>
        <v>0</v>
      </c>
    </row>
    <row r="29" spans="1:12" ht="23.25" customHeight="1">
      <c r="K29" s="957" t="s">
        <v>356</v>
      </c>
      <c r="L29" s="957"/>
    </row>
    <row r="30" spans="1:12" ht="23.25" customHeight="1">
      <c r="K30" s="1932">
        <f>SUM(K27:L27)</f>
        <v>0</v>
      </c>
      <c r="L30" s="1933"/>
    </row>
  </sheetData>
  <mergeCells count="23">
    <mergeCell ref="D24:J24"/>
    <mergeCell ref="D25:J25"/>
    <mergeCell ref="D26:J26"/>
    <mergeCell ref="K29:L29"/>
    <mergeCell ref="K30:L30"/>
    <mergeCell ref="D23:J23"/>
    <mergeCell ref="D12:J12"/>
    <mergeCell ref="D13:J13"/>
    <mergeCell ref="D14:J14"/>
    <mergeCell ref="D15:J15"/>
    <mergeCell ref="D16:J16"/>
    <mergeCell ref="D17:J17"/>
    <mergeCell ref="D18:J18"/>
    <mergeCell ref="D19:J19"/>
    <mergeCell ref="D20:J20"/>
    <mergeCell ref="D21:J21"/>
    <mergeCell ref="D22:J22"/>
    <mergeCell ref="A2:L2"/>
    <mergeCell ref="F3:H3"/>
    <mergeCell ref="I5:L5"/>
    <mergeCell ref="I7:L7"/>
    <mergeCell ref="B11:C11"/>
    <mergeCell ref="D11:J11"/>
  </mergeCells>
  <phoneticPr fontId="1"/>
  <dataValidations count="1">
    <dataValidation type="list" allowBlank="1" showInputMessage="1" showErrorMessage="1" sqref="I7:L7" xr:uid="{8FF3F5AF-3A40-4AA6-8FF9-4A73E0585358}">
      <formula1>$S$2:$S$4</formula1>
    </dataValidation>
  </dataValidations>
  <printOptions horizontalCentered="1"/>
  <pageMargins left="0.51181102362204722" right="0.51181102362204722" top="0.74803149606299213" bottom="0.55118110236220474" header="0.31496062992125984" footer="0.31496062992125984"/>
  <pageSetup paperSize="9" scale="95" orientation="portrait" blackAndWhite="1" r:id="rId1"/>
  <drawing r:id="rId2"/>
  <legacyDrawing r:id="rId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63283-4F31-4BCA-A232-A63CA570BD6F}">
  <sheetPr>
    <tabColor theme="9" tint="0.59999389629810485"/>
  </sheetPr>
  <dimension ref="A2:S30"/>
  <sheetViews>
    <sheetView showGridLines="0" showZeros="0" view="pageBreakPreview" zoomScaleNormal="100" zoomScaleSheetLayoutView="100" workbookViewId="0"/>
  </sheetViews>
  <sheetFormatPr defaultColWidth="9" defaultRowHeight="17.25" customHeight="1"/>
  <cols>
    <col min="1" max="1" width="3.90625" style="171" customWidth="1"/>
    <col min="2" max="2" width="10.6328125" style="171" customWidth="1"/>
    <col min="3" max="3" width="5.36328125" style="171" bestFit="1" customWidth="1"/>
    <col min="4" max="7" width="6.6328125" style="171" customWidth="1"/>
    <col min="8" max="8" width="12.08984375" style="171" bestFit="1" customWidth="1"/>
    <col min="9" max="9" width="7.7265625" style="171" customWidth="1"/>
    <col min="10" max="10" width="6.7265625" style="171" customWidth="1"/>
    <col min="11" max="12" width="10.6328125" style="171" customWidth="1"/>
    <col min="13" max="16384" width="9" style="171"/>
  </cols>
  <sheetData>
    <row r="2" spans="1:19" ht="17.25" customHeight="1">
      <c r="A2" s="1519" t="s">
        <v>1204</v>
      </c>
      <c r="B2" s="1519"/>
      <c r="C2" s="1519"/>
      <c r="D2" s="1519"/>
      <c r="E2" s="1519"/>
      <c r="F2" s="1519"/>
      <c r="G2" s="1519"/>
      <c r="H2" s="1519"/>
      <c r="I2" s="1519"/>
      <c r="J2" s="1519"/>
      <c r="K2" s="1519"/>
      <c r="L2" s="1519"/>
      <c r="R2" s="536" t="s">
        <v>1175</v>
      </c>
      <c r="S2" s="536" t="s">
        <v>1190</v>
      </c>
    </row>
    <row r="3" spans="1:19" ht="17.25" customHeight="1">
      <c r="B3" s="669"/>
      <c r="C3" s="669"/>
      <c r="D3" s="756"/>
      <c r="E3" s="756"/>
      <c r="F3" s="1257" t="str">
        <f>"（"&amp;'⑫出張業務日程表、緊急連絡先（6人目）'!D29&amp;"）"</f>
        <v>（）</v>
      </c>
      <c r="G3" s="1257"/>
      <c r="H3" s="1257"/>
      <c r="I3" s="756"/>
      <c r="J3" s="756"/>
      <c r="K3" s="669"/>
      <c r="L3" s="669"/>
      <c r="R3" s="536" t="s">
        <v>1176</v>
      </c>
      <c r="S3" s="536" t="s">
        <v>1191</v>
      </c>
    </row>
    <row r="4" spans="1:19" ht="17.25" customHeight="1">
      <c r="R4" s="536" t="s">
        <v>1174</v>
      </c>
      <c r="S4" s="536" t="s">
        <v>1192</v>
      </c>
    </row>
    <row r="5" spans="1:19" ht="21.75" customHeight="1">
      <c r="H5" s="196" t="s">
        <v>347</v>
      </c>
      <c r="I5" s="1937">
        <f>'⑫出張業務日程表、緊急連絡先（6人目）'!G5</f>
        <v>0</v>
      </c>
      <c r="J5" s="1937"/>
      <c r="K5" s="1937"/>
      <c r="L5" s="1937"/>
    </row>
    <row r="6" spans="1:19" ht="21.75" hidden="1" customHeight="1">
      <c r="H6" s="449" t="s">
        <v>348</v>
      </c>
      <c r="I6" s="450"/>
      <c r="J6" s="451" t="s">
        <v>357</v>
      </c>
      <c r="K6" s="196"/>
      <c r="L6" s="196"/>
    </row>
    <row r="7" spans="1:19" ht="21.75" customHeight="1">
      <c r="H7" s="196" t="s">
        <v>349</v>
      </c>
      <c r="I7" s="1936"/>
      <c r="J7" s="1936"/>
      <c r="K7" s="1936"/>
      <c r="L7" s="1936"/>
    </row>
    <row r="10" spans="1:19" ht="17.25" customHeight="1">
      <c r="B10" s="279"/>
      <c r="L10" s="452" t="s">
        <v>216</v>
      </c>
    </row>
    <row r="11" spans="1:19" ht="23.25" customHeight="1">
      <c r="A11" s="453"/>
      <c r="B11" s="1934" t="s">
        <v>90</v>
      </c>
      <c r="C11" s="1935"/>
      <c r="D11" s="1568" t="s">
        <v>352</v>
      </c>
      <c r="E11" s="1568"/>
      <c r="F11" s="1568"/>
      <c r="G11" s="1568"/>
      <c r="H11" s="1568"/>
      <c r="I11" s="1568"/>
      <c r="J11" s="1568"/>
      <c r="K11" s="454" t="s">
        <v>213</v>
      </c>
      <c r="L11" s="454" t="s">
        <v>354</v>
      </c>
    </row>
    <row r="12" spans="1:19" ht="23.25" customHeight="1">
      <c r="A12" s="453">
        <v>1</v>
      </c>
      <c r="B12" s="646">
        <f>'⑫出張業務日程表、緊急連絡先（6人目）'!B10</f>
        <v>0</v>
      </c>
      <c r="C12" s="534">
        <f t="shared" ref="C12:C26" si="0">B12</f>
        <v>0</v>
      </c>
      <c r="D12" s="1387" t="str">
        <f>'⑫出張業務日程表、緊急連絡先（6人目）'!D10</f>
        <v>成田発（11:00）→クアラルンプール着（16:00）（JL001）</v>
      </c>
      <c r="E12" s="1387"/>
      <c r="F12" s="1387"/>
      <c r="G12" s="1387"/>
      <c r="H12" s="1387"/>
      <c r="I12" s="1387"/>
      <c r="J12" s="1387"/>
      <c r="K12" s="647"/>
      <c r="L12" s="647"/>
    </row>
    <row r="13" spans="1:19" ht="23.25" customHeight="1">
      <c r="A13" s="453">
        <v>2</v>
      </c>
      <c r="B13" s="646">
        <f>B12+1</f>
        <v>1</v>
      </c>
      <c r="C13" s="534">
        <f t="shared" si="0"/>
        <v>1</v>
      </c>
      <c r="D13" s="1387" t="str">
        <f>'⑫出張業務日程表、緊急連絡先（6人目）'!D11</f>
        <v>研修1日目</v>
      </c>
      <c r="E13" s="1387"/>
      <c r="F13" s="1387"/>
      <c r="G13" s="1387"/>
      <c r="H13" s="1387"/>
      <c r="I13" s="1387"/>
      <c r="J13" s="1387"/>
      <c r="K13" s="647"/>
      <c r="L13" s="647"/>
    </row>
    <row r="14" spans="1:19" ht="23.25" customHeight="1">
      <c r="A14" s="453">
        <v>3</v>
      </c>
      <c r="B14" s="646">
        <f t="shared" ref="B14:B26" si="1">B13+1</f>
        <v>2</v>
      </c>
      <c r="C14" s="534">
        <f t="shared" si="0"/>
        <v>2</v>
      </c>
      <c r="D14" s="1387" t="str">
        <f>'⑫出張業務日程表、緊急連絡先（6人目）'!D12</f>
        <v>研修2日目</v>
      </c>
      <c r="E14" s="1387"/>
      <c r="F14" s="1387"/>
      <c r="G14" s="1387"/>
      <c r="H14" s="1387"/>
      <c r="I14" s="1387"/>
      <c r="J14" s="1387"/>
      <c r="K14" s="647"/>
      <c r="L14" s="647"/>
    </row>
    <row r="15" spans="1:19" ht="23.25" customHeight="1">
      <c r="A15" s="453">
        <v>4</v>
      </c>
      <c r="B15" s="646">
        <f t="shared" si="1"/>
        <v>3</v>
      </c>
      <c r="C15" s="534">
        <f t="shared" si="0"/>
        <v>3</v>
      </c>
      <c r="D15" s="1387" t="str">
        <f>'⑫出張業務日程表、緊急連絡先（6人目）'!D13</f>
        <v>研修3日目</v>
      </c>
      <c r="E15" s="1387"/>
      <c r="F15" s="1387"/>
      <c r="G15" s="1387"/>
      <c r="H15" s="1387"/>
      <c r="I15" s="1387"/>
      <c r="J15" s="1387"/>
      <c r="K15" s="647"/>
      <c r="L15" s="647"/>
    </row>
    <row r="16" spans="1:19" ht="23.25" customHeight="1">
      <c r="A16" s="453">
        <v>5</v>
      </c>
      <c r="B16" s="646">
        <f t="shared" si="1"/>
        <v>4</v>
      </c>
      <c r="C16" s="534">
        <f t="shared" si="0"/>
        <v>4</v>
      </c>
      <c r="D16" s="1387" t="str">
        <f>'⑫出張業務日程表、緊急連絡先（6人目）'!D14</f>
        <v>休み</v>
      </c>
      <c r="E16" s="1387"/>
      <c r="F16" s="1387"/>
      <c r="G16" s="1387"/>
      <c r="H16" s="1387"/>
      <c r="I16" s="1387"/>
      <c r="J16" s="1387"/>
      <c r="K16" s="647"/>
      <c r="L16" s="647"/>
    </row>
    <row r="17" spans="1:12" ht="23.25" customHeight="1">
      <c r="A17" s="453">
        <v>6</v>
      </c>
      <c r="B17" s="646">
        <f t="shared" si="1"/>
        <v>5</v>
      </c>
      <c r="C17" s="534">
        <f t="shared" si="0"/>
        <v>5</v>
      </c>
      <c r="D17" s="1387" t="str">
        <f>'⑫出張業務日程表、緊急連絡先（6人目）'!D15</f>
        <v>休み</v>
      </c>
      <c r="E17" s="1387"/>
      <c r="F17" s="1387"/>
      <c r="G17" s="1387"/>
      <c r="H17" s="1387"/>
      <c r="I17" s="1387"/>
      <c r="J17" s="1387"/>
      <c r="K17" s="647"/>
      <c r="L17" s="647"/>
    </row>
    <row r="18" spans="1:12" ht="23.25" customHeight="1">
      <c r="A18" s="453">
        <v>7</v>
      </c>
      <c r="B18" s="646">
        <f t="shared" si="1"/>
        <v>6</v>
      </c>
      <c r="C18" s="534">
        <f t="shared" si="0"/>
        <v>6</v>
      </c>
      <c r="D18" s="1387" t="str">
        <f>'⑫出張業務日程表、緊急連絡先（6人目）'!D16</f>
        <v>研修4日目</v>
      </c>
      <c r="E18" s="1387"/>
      <c r="F18" s="1387"/>
      <c r="G18" s="1387"/>
      <c r="H18" s="1387"/>
      <c r="I18" s="1387"/>
      <c r="J18" s="1387"/>
      <c r="K18" s="647"/>
      <c r="L18" s="647"/>
    </row>
    <row r="19" spans="1:12" ht="23.25" customHeight="1">
      <c r="A19" s="453">
        <v>8</v>
      </c>
      <c r="B19" s="646">
        <f t="shared" si="1"/>
        <v>7</v>
      </c>
      <c r="C19" s="534">
        <f t="shared" si="0"/>
        <v>7</v>
      </c>
      <c r="D19" s="1387" t="str">
        <f>'⑫出張業務日程表、緊急連絡先（6人目）'!D17</f>
        <v>研修5日目</v>
      </c>
      <c r="E19" s="1387"/>
      <c r="F19" s="1387"/>
      <c r="G19" s="1387"/>
      <c r="H19" s="1387"/>
      <c r="I19" s="1387"/>
      <c r="J19" s="1387"/>
      <c r="K19" s="647"/>
      <c r="L19" s="647"/>
    </row>
    <row r="20" spans="1:12" ht="23.25" customHeight="1">
      <c r="A20" s="453">
        <v>9</v>
      </c>
      <c r="B20" s="646">
        <f t="shared" si="1"/>
        <v>8</v>
      </c>
      <c r="C20" s="534">
        <f t="shared" si="0"/>
        <v>8</v>
      </c>
      <c r="D20" s="1387" t="str">
        <f>'⑫出張業務日程表、緊急連絡先（6人目）'!D18</f>
        <v>研修6日目</v>
      </c>
      <c r="E20" s="1387"/>
      <c r="F20" s="1387"/>
      <c r="G20" s="1387"/>
      <c r="H20" s="1387"/>
      <c r="I20" s="1387"/>
      <c r="J20" s="1387"/>
      <c r="K20" s="647"/>
      <c r="L20" s="647"/>
    </row>
    <row r="21" spans="1:12" ht="23.25" customHeight="1">
      <c r="A21" s="453">
        <v>10</v>
      </c>
      <c r="B21" s="646">
        <f t="shared" si="1"/>
        <v>9</v>
      </c>
      <c r="C21" s="534">
        <f t="shared" si="0"/>
        <v>9</v>
      </c>
      <c r="D21" s="1387" t="str">
        <f>'⑫出張業務日程表、緊急連絡先（6人目）'!D19</f>
        <v>クアラルンプール発（11:30）→成田着（17:00）（JL100)</v>
      </c>
      <c r="E21" s="1387"/>
      <c r="F21" s="1387"/>
      <c r="G21" s="1387"/>
      <c r="H21" s="1387"/>
      <c r="I21" s="1387"/>
      <c r="J21" s="1387"/>
      <c r="K21" s="647"/>
      <c r="L21" s="647"/>
    </row>
    <row r="22" spans="1:12" ht="23.25" hidden="1" customHeight="1">
      <c r="A22" s="453">
        <v>11</v>
      </c>
      <c r="B22" s="646">
        <f t="shared" si="1"/>
        <v>10</v>
      </c>
      <c r="C22" s="534">
        <f t="shared" si="0"/>
        <v>10</v>
      </c>
      <c r="D22" s="1387">
        <f>'⑫出張業務日程表、緊急連絡先（6人目）'!D20</f>
        <v>0</v>
      </c>
      <c r="E22" s="1387"/>
      <c r="F22" s="1387"/>
      <c r="G22" s="1387"/>
      <c r="H22" s="1387"/>
      <c r="I22" s="1387"/>
      <c r="J22" s="1387"/>
      <c r="K22" s="647"/>
      <c r="L22" s="647"/>
    </row>
    <row r="23" spans="1:12" ht="23.25" hidden="1" customHeight="1">
      <c r="A23" s="453">
        <v>12</v>
      </c>
      <c r="B23" s="646">
        <f t="shared" si="1"/>
        <v>11</v>
      </c>
      <c r="C23" s="534">
        <f t="shared" si="0"/>
        <v>11</v>
      </c>
      <c r="D23" s="1387">
        <f>'⑫出張業務日程表、緊急連絡先（6人目）'!D21</f>
        <v>0</v>
      </c>
      <c r="E23" s="1387"/>
      <c r="F23" s="1387"/>
      <c r="G23" s="1387"/>
      <c r="H23" s="1387"/>
      <c r="I23" s="1387"/>
      <c r="J23" s="1387"/>
      <c r="K23" s="647"/>
      <c r="L23" s="647"/>
    </row>
    <row r="24" spans="1:12" ht="23.25" hidden="1" customHeight="1">
      <c r="A24" s="453">
        <v>13</v>
      </c>
      <c r="B24" s="646">
        <f t="shared" si="1"/>
        <v>12</v>
      </c>
      <c r="C24" s="534">
        <f t="shared" si="0"/>
        <v>12</v>
      </c>
      <c r="D24" s="1387">
        <f>'⑫出張業務日程表、緊急連絡先（6人目）'!D22</f>
        <v>0</v>
      </c>
      <c r="E24" s="1387"/>
      <c r="F24" s="1387"/>
      <c r="G24" s="1387"/>
      <c r="H24" s="1387"/>
      <c r="I24" s="1387"/>
      <c r="J24" s="1387"/>
      <c r="K24" s="647"/>
      <c r="L24" s="647"/>
    </row>
    <row r="25" spans="1:12" ht="23.25" hidden="1" customHeight="1">
      <c r="A25" s="453">
        <v>14</v>
      </c>
      <c r="B25" s="646">
        <f t="shared" si="1"/>
        <v>13</v>
      </c>
      <c r="C25" s="534">
        <f t="shared" si="0"/>
        <v>13</v>
      </c>
      <c r="D25" s="1387">
        <f>'⑫出張業務日程表、緊急連絡先（6人目）'!D23</f>
        <v>0</v>
      </c>
      <c r="E25" s="1387"/>
      <c r="F25" s="1387"/>
      <c r="G25" s="1387"/>
      <c r="H25" s="1387"/>
      <c r="I25" s="1387"/>
      <c r="J25" s="1387"/>
      <c r="K25" s="647"/>
      <c r="L25" s="647"/>
    </row>
    <row r="26" spans="1:12" ht="23.25" hidden="1" customHeight="1">
      <c r="A26" s="453">
        <v>15</v>
      </c>
      <c r="B26" s="646">
        <f t="shared" si="1"/>
        <v>14</v>
      </c>
      <c r="C26" s="534">
        <f t="shared" si="0"/>
        <v>14</v>
      </c>
      <c r="D26" s="1387">
        <f>'⑫出張業務日程表、緊急連絡先（6人目）'!D24</f>
        <v>0</v>
      </c>
      <c r="E26" s="1387"/>
      <c r="F26" s="1387"/>
      <c r="G26" s="1387"/>
      <c r="H26" s="1387"/>
      <c r="I26" s="1387"/>
      <c r="J26" s="1387"/>
      <c r="K26" s="647"/>
      <c r="L26" s="647"/>
    </row>
    <row r="27" spans="1:12" ht="23.25" customHeight="1">
      <c r="D27" s="456"/>
      <c r="E27" s="456"/>
      <c r="F27" s="456"/>
      <c r="J27" s="457" t="s">
        <v>98</v>
      </c>
      <c r="K27" s="648">
        <f>SUM(K12:K26)</f>
        <v>0</v>
      </c>
      <c r="L27" s="648">
        <f>SUM(L12:L26)</f>
        <v>0</v>
      </c>
    </row>
    <row r="29" spans="1:12" ht="23.25" customHeight="1">
      <c r="K29" s="957" t="s">
        <v>356</v>
      </c>
      <c r="L29" s="957"/>
    </row>
    <row r="30" spans="1:12" ht="23.25" customHeight="1">
      <c r="K30" s="1932">
        <f>SUM(K27:L27)</f>
        <v>0</v>
      </c>
      <c r="L30" s="1933"/>
    </row>
  </sheetData>
  <mergeCells count="23">
    <mergeCell ref="D24:J24"/>
    <mergeCell ref="D25:J25"/>
    <mergeCell ref="D26:J26"/>
    <mergeCell ref="K29:L29"/>
    <mergeCell ref="K30:L30"/>
    <mergeCell ref="D23:J23"/>
    <mergeCell ref="D12:J12"/>
    <mergeCell ref="D13:J13"/>
    <mergeCell ref="D14:J14"/>
    <mergeCell ref="D15:J15"/>
    <mergeCell ref="D16:J16"/>
    <mergeCell ref="D17:J17"/>
    <mergeCell ref="D18:J18"/>
    <mergeCell ref="D19:J19"/>
    <mergeCell ref="D20:J20"/>
    <mergeCell ref="D21:J21"/>
    <mergeCell ref="D22:J22"/>
    <mergeCell ref="A2:L2"/>
    <mergeCell ref="F3:H3"/>
    <mergeCell ref="I5:L5"/>
    <mergeCell ref="I7:L7"/>
    <mergeCell ref="B11:C11"/>
    <mergeCell ref="D11:J11"/>
  </mergeCells>
  <phoneticPr fontId="1"/>
  <dataValidations count="1">
    <dataValidation type="list" allowBlank="1" showInputMessage="1" showErrorMessage="1" sqref="I7:L7" xr:uid="{DDC6FA83-FF26-4010-B8D7-45BF918FF49E}">
      <formula1>$S$2:$S$4</formula1>
    </dataValidation>
  </dataValidations>
  <printOptions horizontalCentered="1"/>
  <pageMargins left="0.51181102362204722" right="0.51181102362204722" top="0.74803149606299213" bottom="0.55118110236220474" header="0.31496062992125984" footer="0.31496062992125984"/>
  <pageSetup paperSize="9" scale="95" orientation="portrait" blackAndWhite="1" r:id="rId1"/>
  <drawing r:id="rId2"/>
  <legacy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2">
    <tabColor theme="9" tint="0.59999389629810485"/>
  </sheetPr>
  <dimension ref="A1:M55"/>
  <sheetViews>
    <sheetView showGridLines="0" showZeros="0" view="pageBreakPreview" zoomScaleNormal="100" zoomScaleSheetLayoutView="100" workbookViewId="0"/>
  </sheetViews>
  <sheetFormatPr defaultColWidth="9" defaultRowHeight="17.25" customHeight="1"/>
  <cols>
    <col min="1" max="1" width="3.7265625" style="92" bestFit="1" customWidth="1"/>
    <col min="2" max="2" width="31.6328125" style="92" customWidth="1"/>
    <col min="3" max="3" width="33.7265625" style="92" customWidth="1"/>
    <col min="4" max="6" width="11" style="92" customWidth="1"/>
    <col min="7" max="13" width="11" style="92" hidden="1" customWidth="1"/>
    <col min="14" max="16384" width="9" style="92"/>
  </cols>
  <sheetData>
    <row r="1" spans="1:13" ht="17.25" customHeight="1">
      <c r="A1" s="3" t="s">
        <v>358</v>
      </c>
    </row>
    <row r="2" spans="1:13" ht="17.25" customHeight="1">
      <c r="A2" s="1938" t="s">
        <v>359</v>
      </c>
      <c r="B2" s="1938"/>
      <c r="C2" s="1938"/>
      <c r="D2" s="1938"/>
      <c r="E2" s="1938"/>
      <c r="F2" s="1938"/>
      <c r="G2" s="1938"/>
      <c r="H2" s="1938"/>
      <c r="I2" s="1938"/>
      <c r="J2" s="1938"/>
      <c r="K2" s="1938"/>
      <c r="L2" s="1938"/>
      <c r="M2" s="1938"/>
    </row>
    <row r="3" spans="1:13" ht="17.25" customHeight="1">
      <c r="A3" s="1938" t="s">
        <v>362</v>
      </c>
      <c r="B3" s="1938"/>
      <c r="C3" s="1938"/>
      <c r="D3" s="1938"/>
      <c r="E3" s="1938"/>
      <c r="F3" s="1938"/>
      <c r="G3" s="1938"/>
      <c r="H3" s="1938"/>
      <c r="I3" s="1938"/>
      <c r="J3" s="1938"/>
      <c r="K3" s="1938"/>
      <c r="L3" s="1938"/>
      <c r="M3" s="1938"/>
    </row>
    <row r="5" spans="1:13" ht="21" customHeight="1" thickBot="1">
      <c r="A5" s="164" t="s">
        <v>360</v>
      </c>
      <c r="B5" s="164" t="s">
        <v>400</v>
      </c>
      <c r="C5" s="164" t="s">
        <v>361</v>
      </c>
      <c r="D5" s="653">
        <f>'⑳海外研修実施結果（報告書）'!B13</f>
        <v>46204</v>
      </c>
      <c r="E5" s="653">
        <f>D5+1</f>
        <v>46205</v>
      </c>
      <c r="F5" s="653">
        <f>E5+1</f>
        <v>46206</v>
      </c>
      <c r="G5" s="653">
        <f t="shared" ref="G5:J5" si="0">F5+1</f>
        <v>46207</v>
      </c>
      <c r="H5" s="653">
        <f t="shared" si="0"/>
        <v>46208</v>
      </c>
      <c r="I5" s="653">
        <f t="shared" si="0"/>
        <v>46209</v>
      </c>
      <c r="J5" s="653">
        <f t="shared" si="0"/>
        <v>46210</v>
      </c>
      <c r="K5" s="653">
        <f>J5+1</f>
        <v>46211</v>
      </c>
      <c r="L5" s="653">
        <f>K5+1</f>
        <v>46212</v>
      </c>
      <c r="M5" s="653">
        <f>L5+1</f>
        <v>46213</v>
      </c>
    </row>
    <row r="6" spans="1:13" ht="21" customHeight="1" thickTop="1">
      <c r="A6" s="163">
        <v>1</v>
      </c>
      <c r="B6" s="649" t="str">
        <f>'㉑研修生名簿（実績）'!B6&amp;'㉑研修生名簿（実績）'!C6</f>
        <v/>
      </c>
      <c r="C6" s="650">
        <f>'㉑研修生名簿（実績）'!F6</f>
        <v>0</v>
      </c>
      <c r="D6" s="654"/>
      <c r="E6" s="654"/>
      <c r="F6" s="654"/>
      <c r="G6" s="919"/>
      <c r="H6" s="919"/>
      <c r="I6" s="919"/>
      <c r="J6" s="919"/>
      <c r="K6" s="919"/>
      <c r="L6" s="919"/>
      <c r="M6" s="919"/>
    </row>
    <row r="7" spans="1:13" ht="21" customHeight="1">
      <c r="A7" s="94">
        <v>2</v>
      </c>
      <c r="B7" s="651" t="str">
        <f>'㉑研修生名簿（実績）'!B7&amp;'㉑研修生名簿（実績）'!C7</f>
        <v/>
      </c>
      <c r="C7" s="652">
        <f>'㉑研修生名簿（実績）'!F7</f>
        <v>0</v>
      </c>
      <c r="D7" s="656"/>
      <c r="E7" s="656"/>
      <c r="F7" s="656"/>
      <c r="G7" s="655"/>
      <c r="H7" s="655"/>
      <c r="I7" s="655"/>
      <c r="J7" s="655"/>
      <c r="K7" s="655"/>
      <c r="L7" s="655"/>
      <c r="M7" s="655"/>
    </row>
    <row r="8" spans="1:13" ht="21" customHeight="1">
      <c r="A8" s="94">
        <v>3</v>
      </c>
      <c r="B8" s="651" t="str">
        <f>'㉑研修生名簿（実績）'!B8&amp;'㉑研修生名簿（実績）'!C8</f>
        <v/>
      </c>
      <c r="C8" s="652">
        <f>'㉑研修生名簿（実績）'!F8</f>
        <v>0</v>
      </c>
      <c r="D8" s="656"/>
      <c r="E8" s="656"/>
      <c r="F8" s="656"/>
      <c r="G8" s="655"/>
      <c r="H8" s="655"/>
      <c r="I8" s="655"/>
      <c r="J8" s="655"/>
      <c r="K8" s="655"/>
      <c r="L8" s="655"/>
      <c r="M8" s="655"/>
    </row>
    <row r="9" spans="1:13" ht="21" customHeight="1">
      <c r="A9" s="94">
        <v>4</v>
      </c>
      <c r="B9" s="651" t="str">
        <f>'㉑研修生名簿（実績）'!B9&amp;'㉑研修生名簿（実績）'!C9</f>
        <v/>
      </c>
      <c r="C9" s="652">
        <f>'㉑研修生名簿（実績）'!F9</f>
        <v>0</v>
      </c>
      <c r="D9" s="656"/>
      <c r="E9" s="656"/>
      <c r="F9" s="656"/>
      <c r="G9" s="655"/>
      <c r="H9" s="655"/>
      <c r="I9" s="655"/>
      <c r="J9" s="655"/>
      <c r="K9" s="655"/>
      <c r="L9" s="655"/>
      <c r="M9" s="655"/>
    </row>
    <row r="10" spans="1:13" ht="21" customHeight="1">
      <c r="A10" s="94">
        <v>5</v>
      </c>
      <c r="B10" s="651" t="str">
        <f>'㉑研修生名簿（実績）'!B10&amp;'㉑研修生名簿（実績）'!C10</f>
        <v/>
      </c>
      <c r="C10" s="652">
        <f>'㉑研修生名簿（実績）'!F10</f>
        <v>0</v>
      </c>
      <c r="D10" s="656"/>
      <c r="E10" s="656"/>
      <c r="F10" s="656"/>
      <c r="G10" s="655"/>
      <c r="H10" s="655"/>
      <c r="I10" s="655"/>
      <c r="J10" s="655"/>
      <c r="K10" s="655"/>
      <c r="L10" s="655"/>
      <c r="M10" s="655"/>
    </row>
    <row r="11" spans="1:13" ht="21" customHeight="1">
      <c r="A11" s="94">
        <v>6</v>
      </c>
      <c r="B11" s="651" t="str">
        <f>'㉑研修生名簿（実績）'!B11&amp;'㉑研修生名簿（実績）'!C11</f>
        <v/>
      </c>
      <c r="C11" s="652">
        <f>'㉑研修生名簿（実績）'!F11</f>
        <v>0</v>
      </c>
      <c r="D11" s="656"/>
      <c r="E11" s="656"/>
      <c r="F11" s="656"/>
      <c r="G11" s="655"/>
      <c r="H11" s="655"/>
      <c r="I11" s="655"/>
      <c r="J11" s="655"/>
      <c r="K11" s="655"/>
      <c r="L11" s="655"/>
      <c r="M11" s="655"/>
    </row>
    <row r="12" spans="1:13" ht="21" customHeight="1">
      <c r="A12" s="94">
        <v>7</v>
      </c>
      <c r="B12" s="651" t="str">
        <f>'㉑研修生名簿（実績）'!B12&amp;'㉑研修生名簿（実績）'!C12</f>
        <v/>
      </c>
      <c r="C12" s="652">
        <f>'㉑研修生名簿（実績）'!F12</f>
        <v>0</v>
      </c>
      <c r="D12" s="656"/>
      <c r="E12" s="656"/>
      <c r="F12" s="656"/>
      <c r="G12" s="655"/>
      <c r="H12" s="655"/>
      <c r="I12" s="655"/>
      <c r="J12" s="655"/>
      <c r="K12" s="655"/>
      <c r="L12" s="655"/>
      <c r="M12" s="655"/>
    </row>
    <row r="13" spans="1:13" ht="21" customHeight="1">
      <c r="A13" s="94">
        <v>8</v>
      </c>
      <c r="B13" s="651" t="str">
        <f>'㉑研修生名簿（実績）'!B13&amp;'㉑研修生名簿（実績）'!C13</f>
        <v/>
      </c>
      <c r="C13" s="652">
        <f>'㉑研修生名簿（実績）'!F13</f>
        <v>0</v>
      </c>
      <c r="D13" s="656"/>
      <c r="E13" s="656"/>
      <c r="F13" s="656"/>
      <c r="G13" s="655"/>
      <c r="H13" s="655"/>
      <c r="I13" s="655"/>
      <c r="J13" s="655"/>
      <c r="K13" s="655"/>
      <c r="L13" s="655"/>
      <c r="M13" s="655"/>
    </row>
    <row r="14" spans="1:13" ht="21" customHeight="1">
      <c r="A14" s="94">
        <v>9</v>
      </c>
      <c r="B14" s="651" t="str">
        <f>'㉑研修生名簿（実績）'!B14&amp;'㉑研修生名簿（実績）'!C14</f>
        <v/>
      </c>
      <c r="C14" s="652">
        <f>'㉑研修生名簿（実績）'!F14</f>
        <v>0</v>
      </c>
      <c r="D14" s="656"/>
      <c r="E14" s="656"/>
      <c r="F14" s="656"/>
      <c r="G14" s="655"/>
      <c r="H14" s="655"/>
      <c r="I14" s="655"/>
      <c r="J14" s="655"/>
      <c r="K14" s="655"/>
      <c r="L14" s="655"/>
      <c r="M14" s="655"/>
    </row>
    <row r="15" spans="1:13" ht="21" customHeight="1">
      <c r="A15" s="94">
        <v>10</v>
      </c>
      <c r="B15" s="651" t="str">
        <f>'㉑研修生名簿（実績）'!B15&amp;'㉑研修生名簿（実績）'!C15</f>
        <v/>
      </c>
      <c r="C15" s="652">
        <f>'㉑研修生名簿（実績）'!F15</f>
        <v>0</v>
      </c>
      <c r="D15" s="656"/>
      <c r="E15" s="656"/>
      <c r="F15" s="656"/>
      <c r="G15" s="655"/>
      <c r="H15" s="655"/>
      <c r="I15" s="655"/>
      <c r="J15" s="655"/>
      <c r="K15" s="655"/>
      <c r="L15" s="655"/>
      <c r="M15" s="655"/>
    </row>
    <row r="16" spans="1:13" ht="21" customHeight="1">
      <c r="A16" s="94">
        <v>11</v>
      </c>
      <c r="B16" s="651" t="str">
        <f>'㉑研修生名簿（実績）'!B16&amp;'㉑研修生名簿（実績）'!C16</f>
        <v/>
      </c>
      <c r="C16" s="652">
        <f>'㉑研修生名簿（実績）'!F16</f>
        <v>0</v>
      </c>
      <c r="D16" s="656"/>
      <c r="E16" s="656"/>
      <c r="F16" s="656"/>
      <c r="G16" s="655"/>
      <c r="H16" s="655"/>
      <c r="I16" s="655"/>
      <c r="J16" s="655"/>
      <c r="K16" s="655"/>
      <c r="L16" s="655"/>
      <c r="M16" s="655"/>
    </row>
    <row r="17" spans="1:13" ht="21" customHeight="1">
      <c r="A17" s="94">
        <v>12</v>
      </c>
      <c r="B17" s="651" t="str">
        <f>'㉑研修生名簿（実績）'!B17&amp;'㉑研修生名簿（実績）'!C17</f>
        <v/>
      </c>
      <c r="C17" s="652">
        <f>'㉑研修生名簿（実績）'!F17</f>
        <v>0</v>
      </c>
      <c r="D17" s="656"/>
      <c r="E17" s="656"/>
      <c r="F17" s="656"/>
      <c r="G17" s="655"/>
      <c r="H17" s="655"/>
      <c r="I17" s="655"/>
      <c r="J17" s="655"/>
      <c r="K17" s="655"/>
      <c r="L17" s="655"/>
      <c r="M17" s="655"/>
    </row>
    <row r="18" spans="1:13" ht="21" customHeight="1">
      <c r="A18" s="94">
        <v>13</v>
      </c>
      <c r="B18" s="651" t="str">
        <f>'㉑研修生名簿（実績）'!B18&amp;'㉑研修生名簿（実績）'!C18</f>
        <v/>
      </c>
      <c r="C18" s="652">
        <f>'㉑研修生名簿（実績）'!F18</f>
        <v>0</v>
      </c>
      <c r="D18" s="656"/>
      <c r="E18" s="656"/>
      <c r="F18" s="656"/>
      <c r="G18" s="655"/>
      <c r="H18" s="655"/>
      <c r="I18" s="655"/>
      <c r="J18" s="655"/>
      <c r="K18" s="655"/>
      <c r="L18" s="655"/>
      <c r="M18" s="655"/>
    </row>
    <row r="19" spans="1:13" ht="21" customHeight="1">
      <c r="A19" s="94">
        <v>14</v>
      </c>
      <c r="B19" s="651" t="str">
        <f>'㉑研修生名簿（実績）'!B19&amp;'㉑研修生名簿（実績）'!C19</f>
        <v/>
      </c>
      <c r="C19" s="652">
        <f>'㉑研修生名簿（実績）'!F19</f>
        <v>0</v>
      </c>
      <c r="D19" s="656"/>
      <c r="E19" s="656"/>
      <c r="F19" s="656"/>
      <c r="G19" s="655"/>
      <c r="H19" s="655"/>
      <c r="I19" s="655"/>
      <c r="J19" s="655"/>
      <c r="K19" s="655"/>
      <c r="L19" s="655"/>
      <c r="M19" s="655"/>
    </row>
    <row r="20" spans="1:13" ht="21" customHeight="1">
      <c r="A20" s="94">
        <v>15</v>
      </c>
      <c r="B20" s="651" t="str">
        <f>'㉑研修生名簿（実績）'!B20&amp;'㉑研修生名簿（実績）'!C20</f>
        <v/>
      </c>
      <c r="C20" s="652">
        <f>'㉑研修生名簿（実績）'!F20</f>
        <v>0</v>
      </c>
      <c r="D20" s="656"/>
      <c r="E20" s="656"/>
      <c r="F20" s="656"/>
      <c r="G20" s="655"/>
      <c r="H20" s="655"/>
      <c r="I20" s="655"/>
      <c r="J20" s="655"/>
      <c r="K20" s="655"/>
      <c r="L20" s="655"/>
      <c r="M20" s="655"/>
    </row>
    <row r="21" spans="1:13" ht="21" customHeight="1">
      <c r="A21" s="94">
        <v>16</v>
      </c>
      <c r="B21" s="651" t="str">
        <f>'㉑研修生名簿（実績）'!B21&amp;'㉑研修生名簿（実績）'!C21</f>
        <v/>
      </c>
      <c r="C21" s="652">
        <f>'㉑研修生名簿（実績）'!F21</f>
        <v>0</v>
      </c>
      <c r="D21" s="656"/>
      <c r="E21" s="656"/>
      <c r="F21" s="656"/>
      <c r="G21" s="655"/>
      <c r="H21" s="655"/>
      <c r="I21" s="655"/>
      <c r="J21" s="655"/>
      <c r="K21" s="655"/>
      <c r="L21" s="655"/>
      <c r="M21" s="655"/>
    </row>
    <row r="22" spans="1:13" ht="21" customHeight="1">
      <c r="A22" s="94">
        <v>17</v>
      </c>
      <c r="B22" s="651" t="str">
        <f>'㉑研修生名簿（実績）'!B22&amp;'㉑研修生名簿（実績）'!C22</f>
        <v/>
      </c>
      <c r="C22" s="652">
        <f>'㉑研修生名簿（実績）'!F22</f>
        <v>0</v>
      </c>
      <c r="D22" s="656"/>
      <c r="E22" s="656"/>
      <c r="F22" s="656"/>
      <c r="G22" s="655"/>
      <c r="H22" s="655"/>
      <c r="I22" s="655"/>
      <c r="J22" s="655"/>
      <c r="K22" s="655"/>
      <c r="L22" s="655"/>
      <c r="M22" s="655"/>
    </row>
    <row r="23" spans="1:13" ht="21" customHeight="1">
      <c r="A23" s="94">
        <v>18</v>
      </c>
      <c r="B23" s="651" t="str">
        <f>'㉑研修生名簿（実績）'!B23&amp;'㉑研修生名簿（実績）'!C23</f>
        <v/>
      </c>
      <c r="C23" s="652">
        <f>'㉑研修生名簿（実績）'!F23</f>
        <v>0</v>
      </c>
      <c r="D23" s="656"/>
      <c r="E23" s="656"/>
      <c r="F23" s="656"/>
      <c r="G23" s="655"/>
      <c r="H23" s="655"/>
      <c r="I23" s="655"/>
      <c r="J23" s="655"/>
      <c r="K23" s="655"/>
      <c r="L23" s="655"/>
      <c r="M23" s="655"/>
    </row>
    <row r="24" spans="1:13" ht="21" customHeight="1">
      <c r="A24" s="94">
        <v>19</v>
      </c>
      <c r="B24" s="651" t="str">
        <f>'㉑研修生名簿（実績）'!B24&amp;'㉑研修生名簿（実績）'!C24</f>
        <v/>
      </c>
      <c r="C24" s="652">
        <f>'㉑研修生名簿（実績）'!F24</f>
        <v>0</v>
      </c>
      <c r="D24" s="656"/>
      <c r="E24" s="656"/>
      <c r="F24" s="656"/>
      <c r="G24" s="655"/>
      <c r="H24" s="655"/>
      <c r="I24" s="655"/>
      <c r="J24" s="655"/>
      <c r="K24" s="655"/>
      <c r="L24" s="655"/>
      <c r="M24" s="655"/>
    </row>
    <row r="25" spans="1:13" ht="21" customHeight="1">
      <c r="A25" s="94">
        <v>20</v>
      </c>
      <c r="B25" s="651" t="str">
        <f>'㉑研修生名簿（実績）'!B25&amp;'㉑研修生名簿（実績）'!C25</f>
        <v/>
      </c>
      <c r="C25" s="652">
        <f>'㉑研修生名簿（実績）'!F25</f>
        <v>0</v>
      </c>
      <c r="D25" s="656"/>
      <c r="E25" s="656"/>
      <c r="F25" s="656"/>
      <c r="G25" s="655"/>
      <c r="H25" s="655"/>
      <c r="I25" s="655"/>
      <c r="J25" s="655"/>
      <c r="K25" s="655"/>
      <c r="L25" s="655"/>
      <c r="M25" s="655"/>
    </row>
    <row r="26" spans="1:13" ht="21" hidden="1" customHeight="1">
      <c r="A26" s="94">
        <v>21</v>
      </c>
      <c r="B26" s="651" t="str">
        <f>'㉑研修生名簿（実績）'!B26&amp;'㉑研修生名簿（実績）'!C26</f>
        <v/>
      </c>
      <c r="C26" s="652">
        <f>'㉑研修生名簿（実績）'!F26</f>
        <v>0</v>
      </c>
      <c r="D26" s="656"/>
      <c r="E26" s="656"/>
      <c r="F26" s="656"/>
      <c r="G26" s="655"/>
      <c r="H26" s="655"/>
      <c r="I26" s="655"/>
      <c r="J26" s="655"/>
      <c r="K26" s="655"/>
      <c r="L26" s="655"/>
      <c r="M26" s="655"/>
    </row>
    <row r="27" spans="1:13" ht="21" hidden="1" customHeight="1">
      <c r="A27" s="94">
        <v>22</v>
      </c>
      <c r="B27" s="651" t="str">
        <f>'㉑研修生名簿（実績）'!B27&amp;'㉑研修生名簿（実績）'!C27</f>
        <v/>
      </c>
      <c r="C27" s="652">
        <f>'㉑研修生名簿（実績）'!F27</f>
        <v>0</v>
      </c>
      <c r="D27" s="656"/>
      <c r="E27" s="656"/>
      <c r="F27" s="656"/>
      <c r="G27" s="655"/>
      <c r="H27" s="655"/>
      <c r="I27" s="655"/>
      <c r="J27" s="655"/>
      <c r="K27" s="655"/>
      <c r="L27" s="655"/>
      <c r="M27" s="655"/>
    </row>
    <row r="28" spans="1:13" ht="21" hidden="1" customHeight="1">
      <c r="A28" s="94">
        <v>23</v>
      </c>
      <c r="B28" s="651" t="str">
        <f>'㉑研修生名簿（実績）'!B28&amp;'㉑研修生名簿（実績）'!C28</f>
        <v/>
      </c>
      <c r="C28" s="652">
        <f>'㉑研修生名簿（実績）'!F28</f>
        <v>0</v>
      </c>
      <c r="D28" s="656"/>
      <c r="E28" s="656"/>
      <c r="F28" s="656"/>
      <c r="G28" s="655"/>
      <c r="H28" s="655"/>
      <c r="I28" s="655"/>
      <c r="J28" s="655"/>
      <c r="K28" s="655"/>
      <c r="L28" s="655"/>
      <c r="M28" s="655"/>
    </row>
    <row r="29" spans="1:13" ht="21" hidden="1" customHeight="1">
      <c r="A29" s="94">
        <v>24</v>
      </c>
      <c r="B29" s="651" t="str">
        <f>'㉑研修生名簿（実績）'!B29&amp;'㉑研修生名簿（実績）'!C29</f>
        <v/>
      </c>
      <c r="C29" s="652">
        <f>'㉑研修生名簿（実績）'!F29</f>
        <v>0</v>
      </c>
      <c r="D29" s="656"/>
      <c r="E29" s="656"/>
      <c r="F29" s="656"/>
      <c r="G29" s="655"/>
      <c r="H29" s="655"/>
      <c r="I29" s="655"/>
      <c r="J29" s="655"/>
      <c r="K29" s="655"/>
      <c r="L29" s="655"/>
      <c r="M29" s="655"/>
    </row>
    <row r="30" spans="1:13" ht="21" hidden="1" customHeight="1">
      <c r="A30" s="94">
        <v>25</v>
      </c>
      <c r="B30" s="651" t="str">
        <f>'㉑研修生名簿（実績）'!B30&amp;'㉑研修生名簿（実績）'!C30</f>
        <v/>
      </c>
      <c r="C30" s="652">
        <f>'㉑研修生名簿（実績）'!F30</f>
        <v>0</v>
      </c>
      <c r="D30" s="656"/>
      <c r="E30" s="656"/>
      <c r="F30" s="656"/>
      <c r="G30" s="655"/>
      <c r="H30" s="655"/>
      <c r="I30" s="655"/>
      <c r="J30" s="655"/>
      <c r="K30" s="655"/>
      <c r="L30" s="655"/>
      <c r="M30" s="655"/>
    </row>
    <row r="31" spans="1:13" ht="21" hidden="1" customHeight="1">
      <c r="A31" s="94">
        <v>26</v>
      </c>
      <c r="B31" s="651" t="str">
        <f>'㉑研修生名簿（実績）'!B31&amp;'㉑研修生名簿（実績）'!C31</f>
        <v/>
      </c>
      <c r="C31" s="652">
        <f>'㉑研修生名簿（実績）'!F31</f>
        <v>0</v>
      </c>
      <c r="D31" s="656"/>
      <c r="E31" s="656"/>
      <c r="F31" s="656"/>
      <c r="G31" s="655"/>
      <c r="H31" s="655"/>
      <c r="I31" s="655"/>
      <c r="J31" s="655"/>
      <c r="K31" s="655"/>
      <c r="L31" s="655"/>
      <c r="M31" s="655"/>
    </row>
    <row r="32" spans="1:13" ht="21" hidden="1" customHeight="1">
      <c r="A32" s="94">
        <v>27</v>
      </c>
      <c r="B32" s="651" t="str">
        <f>'㉑研修生名簿（実績）'!B32&amp;'㉑研修生名簿（実績）'!C32</f>
        <v/>
      </c>
      <c r="C32" s="652">
        <f>'㉑研修生名簿（実績）'!F32</f>
        <v>0</v>
      </c>
      <c r="D32" s="656"/>
      <c r="E32" s="656"/>
      <c r="F32" s="656"/>
      <c r="G32" s="655"/>
      <c r="H32" s="655"/>
      <c r="I32" s="655"/>
      <c r="J32" s="655"/>
      <c r="K32" s="655"/>
      <c r="L32" s="655"/>
      <c r="M32" s="655"/>
    </row>
    <row r="33" spans="1:13" ht="21" hidden="1" customHeight="1">
      <c r="A33" s="94">
        <v>28</v>
      </c>
      <c r="B33" s="651" t="str">
        <f>'㉑研修生名簿（実績）'!B33&amp;'㉑研修生名簿（実績）'!C33</f>
        <v/>
      </c>
      <c r="C33" s="652">
        <f>'㉑研修生名簿（実績）'!F33</f>
        <v>0</v>
      </c>
      <c r="D33" s="656"/>
      <c r="E33" s="656"/>
      <c r="F33" s="656"/>
      <c r="G33" s="655"/>
      <c r="H33" s="655"/>
      <c r="I33" s="655"/>
      <c r="J33" s="655"/>
      <c r="K33" s="655"/>
      <c r="L33" s="655"/>
      <c r="M33" s="655"/>
    </row>
    <row r="34" spans="1:13" ht="21" hidden="1" customHeight="1">
      <c r="A34" s="94">
        <v>29</v>
      </c>
      <c r="B34" s="651" t="str">
        <f>'㉑研修生名簿（実績）'!B34&amp;'㉑研修生名簿（実績）'!C34</f>
        <v/>
      </c>
      <c r="C34" s="652">
        <f>'㉑研修生名簿（実績）'!F34</f>
        <v>0</v>
      </c>
      <c r="D34" s="656"/>
      <c r="E34" s="656"/>
      <c r="F34" s="656"/>
      <c r="G34" s="655"/>
      <c r="H34" s="655"/>
      <c r="I34" s="655"/>
      <c r="J34" s="655"/>
      <c r="K34" s="655"/>
      <c r="L34" s="655"/>
      <c r="M34" s="655"/>
    </row>
    <row r="35" spans="1:13" ht="21" hidden="1" customHeight="1">
      <c r="A35" s="94">
        <v>30</v>
      </c>
      <c r="B35" s="651" t="str">
        <f>'㉑研修生名簿（実績）'!B35&amp;'㉑研修生名簿（実績）'!C35</f>
        <v/>
      </c>
      <c r="C35" s="652">
        <f>'㉑研修生名簿（実績）'!F35</f>
        <v>0</v>
      </c>
      <c r="D35" s="656"/>
      <c r="E35" s="656"/>
      <c r="F35" s="656"/>
      <c r="G35" s="655"/>
      <c r="H35" s="655"/>
      <c r="I35" s="655"/>
      <c r="J35" s="655"/>
      <c r="K35" s="655"/>
      <c r="L35" s="655"/>
      <c r="M35" s="655"/>
    </row>
    <row r="36" spans="1:13" ht="21" hidden="1" customHeight="1">
      <c r="A36" s="94">
        <v>31</v>
      </c>
      <c r="B36" s="101" t="str">
        <f>'㉑研修生名簿（実績）'!B36&amp;'㉑研修生名簿（実績）'!C36</f>
        <v/>
      </c>
      <c r="C36" s="99">
        <f>'㉑研修生名簿（実績）'!F36</f>
        <v>0</v>
      </c>
      <c r="D36" s="96"/>
      <c r="E36" s="96"/>
      <c r="F36" s="96"/>
      <c r="G36" s="95"/>
      <c r="H36" s="95"/>
      <c r="I36" s="95"/>
      <c r="J36" s="95"/>
      <c r="K36" s="95"/>
      <c r="L36" s="95"/>
      <c r="M36" s="95"/>
    </row>
    <row r="37" spans="1:13" ht="21" hidden="1" customHeight="1">
      <c r="A37" s="94">
        <v>32</v>
      </c>
      <c r="B37" s="101" t="str">
        <f>'㉑研修生名簿（実績）'!B37&amp;'㉑研修生名簿（実績）'!C37</f>
        <v/>
      </c>
      <c r="C37" s="99">
        <f>'㉑研修生名簿（実績）'!F37</f>
        <v>0</v>
      </c>
      <c r="D37" s="96"/>
      <c r="E37" s="96"/>
      <c r="F37" s="96"/>
      <c r="G37" s="95"/>
      <c r="H37" s="95"/>
      <c r="I37" s="95"/>
      <c r="J37" s="95"/>
      <c r="K37" s="95"/>
      <c r="L37" s="95"/>
      <c r="M37" s="95"/>
    </row>
    <row r="38" spans="1:13" ht="21" hidden="1" customHeight="1">
      <c r="A38" s="94">
        <v>33</v>
      </c>
      <c r="B38" s="101" t="str">
        <f>'㉑研修生名簿（実績）'!B38&amp;'㉑研修生名簿（実績）'!C38</f>
        <v/>
      </c>
      <c r="C38" s="99">
        <f>'㉑研修生名簿（実績）'!F38</f>
        <v>0</v>
      </c>
      <c r="D38" s="96"/>
      <c r="E38" s="96"/>
      <c r="F38" s="96"/>
      <c r="G38" s="95"/>
      <c r="H38" s="95"/>
      <c r="I38" s="95"/>
      <c r="J38" s="95"/>
      <c r="K38" s="95"/>
      <c r="L38" s="95"/>
      <c r="M38" s="95"/>
    </row>
    <row r="39" spans="1:13" ht="21" hidden="1" customHeight="1">
      <c r="A39" s="94">
        <v>34</v>
      </c>
      <c r="B39" s="101" t="str">
        <f>'㉑研修生名簿（実績）'!B39&amp;'㉑研修生名簿（実績）'!C39</f>
        <v/>
      </c>
      <c r="C39" s="99">
        <f>'㉑研修生名簿（実績）'!F39</f>
        <v>0</v>
      </c>
      <c r="D39" s="96"/>
      <c r="E39" s="96"/>
      <c r="F39" s="96"/>
      <c r="G39" s="95"/>
      <c r="H39" s="95"/>
      <c r="I39" s="95"/>
      <c r="J39" s="95"/>
      <c r="K39" s="95"/>
      <c r="L39" s="95"/>
      <c r="M39" s="95"/>
    </row>
    <row r="40" spans="1:13" ht="21" hidden="1" customHeight="1">
      <c r="A40" s="94">
        <v>35</v>
      </c>
      <c r="B40" s="101" t="str">
        <f>'㉑研修生名簿（実績）'!B40&amp;'㉑研修生名簿（実績）'!C40</f>
        <v/>
      </c>
      <c r="C40" s="99">
        <f>'㉑研修生名簿（実績）'!F40</f>
        <v>0</v>
      </c>
      <c r="D40" s="96"/>
      <c r="E40" s="96"/>
      <c r="F40" s="96"/>
      <c r="G40" s="95"/>
      <c r="H40" s="95"/>
      <c r="I40" s="95"/>
      <c r="J40" s="95"/>
      <c r="K40" s="95"/>
      <c r="L40" s="95"/>
      <c r="M40" s="95"/>
    </row>
    <row r="41" spans="1:13" ht="21" hidden="1" customHeight="1">
      <c r="A41" s="94">
        <v>36</v>
      </c>
      <c r="B41" s="101" t="str">
        <f>'㉑研修生名簿（実績）'!B41&amp;'㉑研修生名簿（実績）'!C41</f>
        <v/>
      </c>
      <c r="C41" s="99">
        <f>'㉑研修生名簿（実績）'!F41</f>
        <v>0</v>
      </c>
      <c r="D41" s="96"/>
      <c r="E41" s="96"/>
      <c r="F41" s="96"/>
      <c r="G41" s="95"/>
      <c r="H41" s="95"/>
      <c r="I41" s="95"/>
      <c r="J41" s="95"/>
      <c r="K41" s="95"/>
      <c r="L41" s="95"/>
      <c r="M41" s="95"/>
    </row>
    <row r="42" spans="1:13" ht="21" hidden="1" customHeight="1">
      <c r="A42" s="94">
        <v>37</v>
      </c>
      <c r="B42" s="101" t="str">
        <f>'㉑研修生名簿（実績）'!B42&amp;'㉑研修生名簿（実績）'!C42</f>
        <v/>
      </c>
      <c r="C42" s="99">
        <f>'㉑研修生名簿（実績）'!F42</f>
        <v>0</v>
      </c>
      <c r="D42" s="96"/>
      <c r="E42" s="96"/>
      <c r="F42" s="96"/>
      <c r="G42" s="95"/>
      <c r="H42" s="95"/>
      <c r="I42" s="95"/>
      <c r="J42" s="95"/>
      <c r="K42" s="95"/>
      <c r="L42" s="95"/>
      <c r="M42" s="95"/>
    </row>
    <row r="43" spans="1:13" ht="21" hidden="1" customHeight="1">
      <c r="A43" s="94">
        <v>38</v>
      </c>
      <c r="B43" s="101" t="str">
        <f>'㉑研修生名簿（実績）'!B43&amp;'㉑研修生名簿（実績）'!C43</f>
        <v/>
      </c>
      <c r="C43" s="99">
        <f>'㉑研修生名簿（実績）'!F43</f>
        <v>0</v>
      </c>
      <c r="D43" s="96"/>
      <c r="E43" s="96"/>
      <c r="F43" s="96"/>
      <c r="G43" s="95"/>
      <c r="H43" s="95"/>
      <c r="I43" s="95"/>
      <c r="J43" s="95"/>
      <c r="K43" s="95"/>
      <c r="L43" s="95"/>
      <c r="M43" s="95"/>
    </row>
    <row r="44" spans="1:13" ht="21" hidden="1" customHeight="1">
      <c r="A44" s="94">
        <v>39</v>
      </c>
      <c r="B44" s="101" t="str">
        <f>'㉑研修生名簿（実績）'!B44&amp;'㉑研修生名簿（実績）'!C44</f>
        <v/>
      </c>
      <c r="C44" s="99">
        <f>'㉑研修生名簿（実績）'!F44</f>
        <v>0</v>
      </c>
      <c r="D44" s="96"/>
      <c r="E44" s="96"/>
      <c r="F44" s="96"/>
      <c r="G44" s="95"/>
      <c r="H44" s="95"/>
      <c r="I44" s="95"/>
      <c r="J44" s="95"/>
      <c r="K44" s="95"/>
      <c r="L44" s="95"/>
      <c r="M44" s="95"/>
    </row>
    <row r="45" spans="1:13" ht="21" hidden="1" customHeight="1">
      <c r="A45" s="94">
        <v>40</v>
      </c>
      <c r="B45" s="101" t="str">
        <f>'㉑研修生名簿（実績）'!B45&amp;'㉑研修生名簿（実績）'!C45</f>
        <v/>
      </c>
      <c r="C45" s="99">
        <f>'㉑研修生名簿（実績）'!F45</f>
        <v>0</v>
      </c>
      <c r="D45" s="96"/>
      <c r="E45" s="96"/>
      <c r="F45" s="96"/>
      <c r="G45" s="95"/>
      <c r="H45" s="95"/>
      <c r="I45" s="95"/>
      <c r="J45" s="95"/>
      <c r="K45" s="95"/>
      <c r="L45" s="95"/>
      <c r="M45" s="95"/>
    </row>
    <row r="46" spans="1:13" ht="21" hidden="1" customHeight="1">
      <c r="A46" s="94">
        <v>41</v>
      </c>
      <c r="B46" s="101" t="str">
        <f>'㉑研修生名簿（実績）'!B46&amp;'㉑研修生名簿（実績）'!C46</f>
        <v/>
      </c>
      <c r="C46" s="99">
        <f>'㉑研修生名簿（実績）'!F46</f>
        <v>0</v>
      </c>
      <c r="D46" s="96"/>
      <c r="E46" s="96"/>
      <c r="F46" s="96"/>
      <c r="G46" s="95"/>
      <c r="H46" s="95"/>
      <c r="I46" s="95"/>
      <c r="J46" s="95"/>
      <c r="K46" s="95"/>
      <c r="L46" s="95"/>
      <c r="M46" s="95"/>
    </row>
    <row r="47" spans="1:13" ht="21" hidden="1" customHeight="1">
      <c r="A47" s="94">
        <v>42</v>
      </c>
      <c r="B47" s="101" t="str">
        <f>'㉑研修生名簿（実績）'!B47&amp;'㉑研修生名簿（実績）'!C47</f>
        <v/>
      </c>
      <c r="C47" s="99">
        <f>'㉑研修生名簿（実績）'!F47</f>
        <v>0</v>
      </c>
      <c r="D47" s="96"/>
      <c r="E47" s="96"/>
      <c r="F47" s="96"/>
      <c r="G47" s="95"/>
      <c r="H47" s="95"/>
      <c r="I47" s="95"/>
      <c r="J47" s="95"/>
      <c r="K47" s="95"/>
      <c r="L47" s="95"/>
      <c r="M47" s="95"/>
    </row>
    <row r="48" spans="1:13" ht="21" hidden="1" customHeight="1">
      <c r="A48" s="94">
        <v>43</v>
      </c>
      <c r="B48" s="101" t="str">
        <f>'㉑研修生名簿（実績）'!B48&amp;'㉑研修生名簿（実績）'!C48</f>
        <v/>
      </c>
      <c r="C48" s="99">
        <f>'㉑研修生名簿（実績）'!F48</f>
        <v>0</v>
      </c>
      <c r="D48" s="96"/>
      <c r="E48" s="96"/>
      <c r="F48" s="96"/>
      <c r="G48" s="95"/>
      <c r="H48" s="95"/>
      <c r="I48" s="95"/>
      <c r="J48" s="95"/>
      <c r="K48" s="95"/>
      <c r="L48" s="95"/>
      <c r="M48" s="95"/>
    </row>
    <row r="49" spans="1:13" ht="21" hidden="1" customHeight="1">
      <c r="A49" s="94">
        <v>44</v>
      </c>
      <c r="B49" s="101" t="str">
        <f>'㉑研修生名簿（実績）'!B49&amp;'㉑研修生名簿（実績）'!C49</f>
        <v/>
      </c>
      <c r="C49" s="99">
        <f>'㉑研修生名簿（実績）'!F49</f>
        <v>0</v>
      </c>
      <c r="D49" s="96"/>
      <c r="E49" s="96"/>
      <c r="F49" s="96"/>
      <c r="G49" s="95"/>
      <c r="H49" s="95"/>
      <c r="I49" s="95"/>
      <c r="J49" s="95"/>
      <c r="K49" s="95"/>
      <c r="L49" s="95"/>
      <c r="M49" s="95"/>
    </row>
    <row r="50" spans="1:13" ht="21" hidden="1" customHeight="1">
      <c r="A50" s="94">
        <v>45</v>
      </c>
      <c r="B50" s="101" t="str">
        <f>'㉑研修生名簿（実績）'!B50&amp;'㉑研修生名簿（実績）'!C50</f>
        <v/>
      </c>
      <c r="C50" s="99">
        <f>'㉑研修生名簿（実績）'!F50</f>
        <v>0</v>
      </c>
      <c r="D50" s="96"/>
      <c r="E50" s="96"/>
      <c r="F50" s="96"/>
      <c r="G50" s="95"/>
      <c r="H50" s="95"/>
      <c r="I50" s="95"/>
      <c r="J50" s="95"/>
      <c r="K50" s="95"/>
      <c r="L50" s="95"/>
      <c r="M50" s="95"/>
    </row>
    <row r="51" spans="1:13" ht="21" hidden="1" customHeight="1">
      <c r="A51" s="94">
        <v>46</v>
      </c>
      <c r="B51" s="101" t="str">
        <f>'㉑研修生名簿（実績）'!B51&amp;'㉑研修生名簿（実績）'!C51</f>
        <v/>
      </c>
      <c r="C51" s="99">
        <f>'㉑研修生名簿（実績）'!F51</f>
        <v>0</v>
      </c>
      <c r="D51" s="96"/>
      <c r="E51" s="96"/>
      <c r="F51" s="96"/>
      <c r="G51" s="95"/>
      <c r="H51" s="95"/>
      <c r="I51" s="95"/>
      <c r="J51" s="95"/>
      <c r="K51" s="95"/>
      <c r="L51" s="95"/>
      <c r="M51" s="95"/>
    </row>
    <row r="52" spans="1:13" ht="21" hidden="1" customHeight="1">
      <c r="A52" s="94">
        <v>47</v>
      </c>
      <c r="B52" s="101" t="str">
        <f>'㉑研修生名簿（実績）'!B52&amp;'㉑研修生名簿（実績）'!C52</f>
        <v/>
      </c>
      <c r="C52" s="99">
        <f>'㉑研修生名簿（実績）'!F52</f>
        <v>0</v>
      </c>
      <c r="D52" s="96"/>
      <c r="E52" s="96"/>
      <c r="F52" s="96"/>
      <c r="G52" s="95"/>
      <c r="H52" s="95"/>
      <c r="I52" s="95"/>
      <c r="J52" s="95"/>
      <c r="K52" s="95"/>
      <c r="L52" s="95"/>
      <c r="M52" s="95"/>
    </row>
    <row r="53" spans="1:13" ht="21" hidden="1" customHeight="1">
      <c r="A53" s="94">
        <v>48</v>
      </c>
      <c r="B53" s="101" t="str">
        <f>'㉑研修生名簿（実績）'!B53&amp;'㉑研修生名簿（実績）'!C53</f>
        <v/>
      </c>
      <c r="C53" s="99">
        <f>'㉑研修生名簿（実績）'!F53</f>
        <v>0</v>
      </c>
      <c r="D53" s="96"/>
      <c r="E53" s="96"/>
      <c r="F53" s="96"/>
      <c r="G53" s="95"/>
      <c r="H53" s="95"/>
      <c r="I53" s="95"/>
      <c r="J53" s="95"/>
      <c r="K53" s="95"/>
      <c r="L53" s="95"/>
      <c r="M53" s="95"/>
    </row>
    <row r="54" spans="1:13" ht="21" hidden="1" customHeight="1">
      <c r="A54" s="94">
        <v>49</v>
      </c>
      <c r="B54" s="101" t="str">
        <f>'㉑研修生名簿（実績）'!B54&amp;'㉑研修生名簿（実績）'!C54</f>
        <v/>
      </c>
      <c r="C54" s="99">
        <f>'㉑研修生名簿（実績）'!F54</f>
        <v>0</v>
      </c>
      <c r="D54" s="96"/>
      <c r="E54" s="96"/>
      <c r="F54" s="96"/>
      <c r="G54" s="95"/>
      <c r="H54" s="95"/>
      <c r="I54" s="95"/>
      <c r="J54" s="95"/>
      <c r="K54" s="95"/>
      <c r="L54" s="95"/>
      <c r="M54" s="95"/>
    </row>
    <row r="55" spans="1:13" ht="21" hidden="1" customHeight="1">
      <c r="A55" s="94">
        <v>50</v>
      </c>
      <c r="B55" s="101" t="str">
        <f>'㉑研修生名簿（実績）'!B55&amp;'㉑研修生名簿（実績）'!C55</f>
        <v/>
      </c>
      <c r="C55" s="99">
        <f>'㉑研修生名簿（実績）'!F55</f>
        <v>0</v>
      </c>
      <c r="D55" s="96"/>
      <c r="E55" s="96"/>
      <c r="F55" s="96"/>
      <c r="G55" s="95"/>
      <c r="H55" s="95"/>
      <c r="I55" s="95"/>
      <c r="J55" s="95"/>
      <c r="K55" s="95"/>
      <c r="L55" s="95"/>
      <c r="M55" s="95"/>
    </row>
  </sheetData>
  <mergeCells count="2">
    <mergeCell ref="A2:M2"/>
    <mergeCell ref="A3:M3"/>
  </mergeCells>
  <phoneticPr fontId="1"/>
  <dataValidations count="1">
    <dataValidation type="list" allowBlank="1" showInputMessage="1" sqref="D6:M55" xr:uid="{00000000-0002-0000-1300-000000000000}">
      <formula1>"○,×"</formula1>
    </dataValidation>
  </dataValidations>
  <printOptions horizontalCentered="1"/>
  <pageMargins left="0.51181102362204722" right="0.51181102362204722" top="0.74803149606299213" bottom="0.55118110236220474" header="0.31496062992125984" footer="0.31496062992125984"/>
  <pageSetup paperSize="9" scale="92" orientation="portrait" blackAndWhite="1" r:id="rId1"/>
  <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3">
    <tabColor theme="9" tint="0.59999389629810485"/>
  </sheetPr>
  <dimension ref="A1:P58"/>
  <sheetViews>
    <sheetView showGridLines="0" showZeros="0" view="pageBreakPreview" zoomScaleNormal="100" zoomScaleSheetLayoutView="100" workbookViewId="0"/>
  </sheetViews>
  <sheetFormatPr defaultColWidth="9" defaultRowHeight="17.25" customHeight="1"/>
  <cols>
    <col min="1" max="1" width="3.7265625" style="92" bestFit="1" customWidth="1"/>
    <col min="2" max="2" width="4.36328125" style="92" bestFit="1" customWidth="1"/>
    <col min="3" max="3" width="10" style="92" customWidth="1"/>
    <col min="4" max="4" width="3.26953125" style="92" bestFit="1" customWidth="1"/>
    <col min="5" max="5" width="7" style="92" customWidth="1"/>
    <col min="6" max="6" width="2.453125" style="92" bestFit="1" customWidth="1"/>
    <col min="7" max="7" width="7" style="92" customWidth="1"/>
    <col min="8" max="8" width="4.90625" style="92" bestFit="1" customWidth="1"/>
    <col min="9" max="9" width="2.453125" style="92" bestFit="1" customWidth="1"/>
    <col min="10" max="11" width="7" style="92" customWidth="1"/>
    <col min="12" max="12" width="13.26953125" style="92" customWidth="1"/>
    <col min="13" max="13" width="10" style="92" bestFit="1" customWidth="1"/>
    <col min="14" max="14" width="2.08984375" style="92" bestFit="1" customWidth="1"/>
    <col min="15" max="15" width="11" style="92" bestFit="1" customWidth="1"/>
    <col min="16" max="16" width="3.7265625" style="92" customWidth="1"/>
    <col min="17" max="16384" width="9" style="92"/>
  </cols>
  <sheetData>
    <row r="1" spans="1:16" ht="17.25" customHeight="1">
      <c r="A1" s="3" t="s">
        <v>363</v>
      </c>
    </row>
    <row r="2" spans="1:16" ht="17.25" customHeight="1">
      <c r="A2" s="1938" t="s">
        <v>364</v>
      </c>
      <c r="B2" s="1938"/>
      <c r="C2" s="1938"/>
      <c r="D2" s="1938"/>
      <c r="E2" s="1938"/>
      <c r="F2" s="1938"/>
      <c r="G2" s="1938"/>
      <c r="H2" s="1938"/>
      <c r="I2" s="1938"/>
      <c r="J2" s="1938"/>
      <c r="K2" s="1938"/>
      <c r="L2" s="1938"/>
      <c r="M2" s="1938"/>
      <c r="N2" s="1938"/>
      <c r="O2" s="1938"/>
      <c r="P2" s="1938"/>
    </row>
    <row r="3" spans="1:16" ht="17.25" customHeight="1">
      <c r="A3" s="100"/>
      <c r="B3" s="100"/>
      <c r="C3" s="100"/>
      <c r="D3" s="100"/>
      <c r="E3" s="100"/>
      <c r="F3" s="100"/>
      <c r="G3" s="100"/>
      <c r="H3" s="100"/>
      <c r="I3" s="100"/>
      <c r="J3" s="100"/>
      <c r="K3" s="100"/>
      <c r="L3" s="100"/>
      <c r="M3" s="100"/>
      <c r="N3" s="100"/>
      <c r="O3" s="100"/>
      <c r="P3" s="100"/>
    </row>
    <row r="4" spans="1:16" ht="17.25" customHeight="1">
      <c r="A4" s="1939" t="s">
        <v>365</v>
      </c>
      <c r="B4" s="1939"/>
      <c r="C4" s="1939"/>
      <c r="D4" s="1939"/>
      <c r="E4" s="1939"/>
      <c r="F4" s="1939"/>
      <c r="G4" s="1939"/>
      <c r="H4" s="1939"/>
      <c r="I4" s="1939"/>
      <c r="J4" s="1939"/>
      <c r="K4" s="1939"/>
      <c r="L4" s="1939"/>
      <c r="M4" s="1939"/>
      <c r="N4" s="1939"/>
      <c r="O4" s="1939"/>
      <c r="P4" s="1939"/>
    </row>
    <row r="5" spans="1:16" ht="17.25" customHeight="1">
      <c r="A5" s="93"/>
      <c r="B5" s="93"/>
      <c r="C5" s="93"/>
      <c r="D5" s="93"/>
      <c r="E5" s="93"/>
      <c r="F5" s="93"/>
      <c r="G5" s="93"/>
      <c r="H5" s="93"/>
      <c r="I5" s="93"/>
      <c r="J5" s="93"/>
      <c r="K5" s="93"/>
      <c r="L5" s="93"/>
      <c r="M5" s="93"/>
      <c r="N5" s="93"/>
      <c r="O5" s="93"/>
      <c r="P5" s="93"/>
    </row>
    <row r="6" spans="1:16" ht="17.25" customHeight="1">
      <c r="A6" s="93"/>
      <c r="B6" s="1940" t="s">
        <v>366</v>
      </c>
      <c r="C6" s="1940"/>
      <c r="D6" s="93" t="s">
        <v>367</v>
      </c>
      <c r="E6" s="165">
        <v>200000</v>
      </c>
      <c r="F6" s="93" t="s">
        <v>368</v>
      </c>
      <c r="G6" s="165">
        <v>8</v>
      </c>
      <c r="H6" s="93" t="s">
        <v>369</v>
      </c>
      <c r="I6" s="93" t="s">
        <v>370</v>
      </c>
      <c r="J6" s="658">
        <f>E6*G6</f>
        <v>1600000</v>
      </c>
      <c r="K6" s="659" t="s">
        <v>431</v>
      </c>
      <c r="M6" s="166">
        <f>'⑳海外研修実施結果（報告書）'!B13</f>
        <v>46204</v>
      </c>
      <c r="N6" s="93" t="s">
        <v>371</v>
      </c>
      <c r="O6" s="166">
        <f>'⑳海外研修実施結果（報告書）'!H13</f>
        <v>46208</v>
      </c>
      <c r="P6" s="93"/>
    </row>
    <row r="8" spans="1:16" ht="21" customHeight="1">
      <c r="A8" s="97" t="s">
        <v>360</v>
      </c>
      <c r="B8" s="1941" t="s">
        <v>401</v>
      </c>
      <c r="C8" s="1941"/>
      <c r="D8" s="1941"/>
      <c r="E8" s="1941"/>
      <c r="F8" s="1941"/>
      <c r="G8" s="1941"/>
      <c r="H8" s="1941" t="s">
        <v>372</v>
      </c>
      <c r="I8" s="1941"/>
      <c r="J8" s="1941"/>
      <c r="K8" s="1941"/>
      <c r="L8" s="1941"/>
      <c r="M8" s="1941" t="s">
        <v>373</v>
      </c>
      <c r="N8" s="1941"/>
      <c r="O8" s="1941"/>
      <c r="P8" s="1941"/>
    </row>
    <row r="9" spans="1:16" ht="21" customHeight="1">
      <c r="A9" s="94">
        <v>1</v>
      </c>
      <c r="B9" s="657">
        <f>'㉑研修生名簿（実績）'!B6</f>
        <v>0</v>
      </c>
      <c r="C9" s="1942">
        <f>'㉑研修生名簿（実績）'!C6</f>
        <v>0</v>
      </c>
      <c r="D9" s="1942"/>
      <c r="E9" s="1942"/>
      <c r="F9" s="1942"/>
      <c r="G9" s="1943"/>
      <c r="H9" s="1942">
        <f>'㉑研修生名簿（実績）'!F6</f>
        <v>0</v>
      </c>
      <c r="I9" s="1942"/>
      <c r="J9" s="1942"/>
      <c r="K9" s="1942"/>
      <c r="L9" s="1943"/>
      <c r="M9" s="1944"/>
      <c r="N9" s="1945"/>
      <c r="O9" s="1945"/>
      <c r="P9" s="1946"/>
    </row>
    <row r="10" spans="1:16" ht="21" customHeight="1">
      <c r="A10" s="94">
        <v>2</v>
      </c>
      <c r="B10" s="657">
        <f>'㉑研修生名簿（実績）'!B7</f>
        <v>0</v>
      </c>
      <c r="C10" s="1942">
        <f>'㉑研修生名簿（実績）'!C7</f>
        <v>0</v>
      </c>
      <c r="D10" s="1942"/>
      <c r="E10" s="1942"/>
      <c r="F10" s="1942"/>
      <c r="G10" s="1943"/>
      <c r="H10" s="1942">
        <f>'㉑研修生名簿（実績）'!F7</f>
        <v>0</v>
      </c>
      <c r="I10" s="1942"/>
      <c r="J10" s="1942"/>
      <c r="K10" s="1942"/>
      <c r="L10" s="1943"/>
      <c r="M10" s="1944"/>
      <c r="N10" s="1945"/>
      <c r="O10" s="1945"/>
      <c r="P10" s="1946"/>
    </row>
    <row r="11" spans="1:16" ht="21" customHeight="1">
      <c r="A11" s="94">
        <v>3</v>
      </c>
      <c r="B11" s="657">
        <f>'㉑研修生名簿（実績）'!B8</f>
        <v>0</v>
      </c>
      <c r="C11" s="1942">
        <f>'㉑研修生名簿（実績）'!C8</f>
        <v>0</v>
      </c>
      <c r="D11" s="1942"/>
      <c r="E11" s="1942"/>
      <c r="F11" s="1942"/>
      <c r="G11" s="1943"/>
      <c r="H11" s="1942">
        <f>'㉑研修生名簿（実績）'!F8</f>
        <v>0</v>
      </c>
      <c r="I11" s="1942"/>
      <c r="J11" s="1942"/>
      <c r="K11" s="1942"/>
      <c r="L11" s="1943"/>
      <c r="M11" s="1944"/>
      <c r="N11" s="1945"/>
      <c r="O11" s="1945"/>
      <c r="P11" s="1946"/>
    </row>
    <row r="12" spans="1:16" ht="21" customHeight="1">
      <c r="A12" s="94">
        <v>4</v>
      </c>
      <c r="B12" s="657">
        <f>'㉑研修生名簿（実績）'!B9</f>
        <v>0</v>
      </c>
      <c r="C12" s="1942">
        <f>'㉑研修生名簿（実績）'!C9</f>
        <v>0</v>
      </c>
      <c r="D12" s="1942"/>
      <c r="E12" s="1942"/>
      <c r="F12" s="1942"/>
      <c r="G12" s="1943"/>
      <c r="H12" s="1942">
        <f>'㉑研修生名簿（実績）'!F9</f>
        <v>0</v>
      </c>
      <c r="I12" s="1942"/>
      <c r="J12" s="1942"/>
      <c r="K12" s="1942"/>
      <c r="L12" s="1943"/>
      <c r="M12" s="1944"/>
      <c r="N12" s="1945"/>
      <c r="O12" s="1945"/>
      <c r="P12" s="1946"/>
    </row>
    <row r="13" spans="1:16" ht="21" customHeight="1">
      <c r="A13" s="94">
        <v>5</v>
      </c>
      <c r="B13" s="657">
        <f>'㉑研修生名簿（実績）'!B10</f>
        <v>0</v>
      </c>
      <c r="C13" s="1942">
        <f>'㉑研修生名簿（実績）'!C10</f>
        <v>0</v>
      </c>
      <c r="D13" s="1942"/>
      <c r="E13" s="1942"/>
      <c r="F13" s="1942"/>
      <c r="G13" s="1943"/>
      <c r="H13" s="1942">
        <f>'㉑研修生名簿（実績）'!F10</f>
        <v>0</v>
      </c>
      <c r="I13" s="1942"/>
      <c r="J13" s="1942"/>
      <c r="K13" s="1942"/>
      <c r="L13" s="1943"/>
      <c r="M13" s="1944"/>
      <c r="N13" s="1945"/>
      <c r="O13" s="1945"/>
      <c r="P13" s="1946"/>
    </row>
    <row r="14" spans="1:16" ht="21" customHeight="1">
      <c r="A14" s="94">
        <v>6</v>
      </c>
      <c r="B14" s="657">
        <f>'㉑研修生名簿（実績）'!B11</f>
        <v>0</v>
      </c>
      <c r="C14" s="1942">
        <f>'㉑研修生名簿（実績）'!C11</f>
        <v>0</v>
      </c>
      <c r="D14" s="1942"/>
      <c r="E14" s="1942"/>
      <c r="F14" s="1942"/>
      <c r="G14" s="1943"/>
      <c r="H14" s="1942">
        <f>'㉑研修生名簿（実績）'!F11</f>
        <v>0</v>
      </c>
      <c r="I14" s="1942"/>
      <c r="J14" s="1942"/>
      <c r="K14" s="1942"/>
      <c r="L14" s="1943"/>
      <c r="M14" s="1944"/>
      <c r="N14" s="1945"/>
      <c r="O14" s="1945"/>
      <c r="P14" s="1946"/>
    </row>
    <row r="15" spans="1:16" ht="21" customHeight="1">
      <c r="A15" s="94">
        <v>7</v>
      </c>
      <c r="B15" s="657">
        <f>'㉑研修生名簿（実績）'!B12</f>
        <v>0</v>
      </c>
      <c r="C15" s="1942">
        <f>'㉑研修生名簿（実績）'!C12</f>
        <v>0</v>
      </c>
      <c r="D15" s="1942"/>
      <c r="E15" s="1942"/>
      <c r="F15" s="1942"/>
      <c r="G15" s="1943"/>
      <c r="H15" s="1942">
        <f>'㉑研修生名簿（実績）'!F12</f>
        <v>0</v>
      </c>
      <c r="I15" s="1942"/>
      <c r="J15" s="1942"/>
      <c r="K15" s="1942"/>
      <c r="L15" s="1943"/>
      <c r="M15" s="1944"/>
      <c r="N15" s="1945"/>
      <c r="O15" s="1945"/>
      <c r="P15" s="1946"/>
    </row>
    <row r="16" spans="1:16" ht="21" customHeight="1">
      <c r="A16" s="94">
        <v>8</v>
      </c>
      <c r="B16" s="657">
        <f>'㉑研修生名簿（実績）'!B13</f>
        <v>0</v>
      </c>
      <c r="C16" s="1942">
        <f>'㉑研修生名簿（実績）'!C13</f>
        <v>0</v>
      </c>
      <c r="D16" s="1942"/>
      <c r="E16" s="1942"/>
      <c r="F16" s="1942"/>
      <c r="G16" s="1943"/>
      <c r="H16" s="1942">
        <f>'㉑研修生名簿（実績）'!F13</f>
        <v>0</v>
      </c>
      <c r="I16" s="1942"/>
      <c r="J16" s="1942"/>
      <c r="K16" s="1942"/>
      <c r="L16" s="1943"/>
      <c r="M16" s="1944"/>
      <c r="N16" s="1945"/>
      <c r="O16" s="1945"/>
      <c r="P16" s="1946"/>
    </row>
    <row r="17" spans="1:16" ht="21" customHeight="1">
      <c r="A17" s="94">
        <v>9</v>
      </c>
      <c r="B17" s="657">
        <f>'㉑研修生名簿（実績）'!B14</f>
        <v>0</v>
      </c>
      <c r="C17" s="1942">
        <f>'㉑研修生名簿（実績）'!C14</f>
        <v>0</v>
      </c>
      <c r="D17" s="1942"/>
      <c r="E17" s="1942"/>
      <c r="F17" s="1942"/>
      <c r="G17" s="1943"/>
      <c r="H17" s="1942">
        <f>'㉑研修生名簿（実績）'!F14</f>
        <v>0</v>
      </c>
      <c r="I17" s="1942"/>
      <c r="J17" s="1942"/>
      <c r="K17" s="1942"/>
      <c r="L17" s="1943"/>
      <c r="M17" s="1944"/>
      <c r="N17" s="1945"/>
      <c r="O17" s="1945"/>
      <c r="P17" s="1946"/>
    </row>
    <row r="18" spans="1:16" ht="21" customHeight="1">
      <c r="A18" s="94">
        <v>10</v>
      </c>
      <c r="B18" s="657">
        <f>'㉑研修生名簿（実績）'!B15</f>
        <v>0</v>
      </c>
      <c r="C18" s="1942">
        <f>'㉑研修生名簿（実績）'!C15</f>
        <v>0</v>
      </c>
      <c r="D18" s="1942"/>
      <c r="E18" s="1942"/>
      <c r="F18" s="1942"/>
      <c r="G18" s="1943"/>
      <c r="H18" s="1942">
        <f>'㉑研修生名簿（実績）'!F15</f>
        <v>0</v>
      </c>
      <c r="I18" s="1942"/>
      <c r="J18" s="1942"/>
      <c r="K18" s="1942"/>
      <c r="L18" s="1943"/>
      <c r="M18" s="1944"/>
      <c r="N18" s="1945"/>
      <c r="O18" s="1945"/>
      <c r="P18" s="1946"/>
    </row>
    <row r="19" spans="1:16" ht="21" customHeight="1">
      <c r="A19" s="94">
        <v>11</v>
      </c>
      <c r="B19" s="657">
        <f>'㉑研修生名簿（実績）'!B16</f>
        <v>0</v>
      </c>
      <c r="C19" s="1942">
        <f>'㉑研修生名簿（実績）'!C16</f>
        <v>0</v>
      </c>
      <c r="D19" s="1942"/>
      <c r="E19" s="1942"/>
      <c r="F19" s="1942"/>
      <c r="G19" s="1943"/>
      <c r="H19" s="1942">
        <f>'㉑研修生名簿（実績）'!F16</f>
        <v>0</v>
      </c>
      <c r="I19" s="1942"/>
      <c r="J19" s="1942"/>
      <c r="K19" s="1942"/>
      <c r="L19" s="1943"/>
      <c r="M19" s="1944"/>
      <c r="N19" s="1945"/>
      <c r="O19" s="1945"/>
      <c r="P19" s="1946"/>
    </row>
    <row r="20" spans="1:16" ht="21" customHeight="1">
      <c r="A20" s="94">
        <v>12</v>
      </c>
      <c r="B20" s="657">
        <f>'㉑研修生名簿（実績）'!B17</f>
        <v>0</v>
      </c>
      <c r="C20" s="1942">
        <f>'㉑研修生名簿（実績）'!C17</f>
        <v>0</v>
      </c>
      <c r="D20" s="1942"/>
      <c r="E20" s="1942"/>
      <c r="F20" s="1942"/>
      <c r="G20" s="1943"/>
      <c r="H20" s="1942">
        <f>'㉑研修生名簿（実績）'!F17</f>
        <v>0</v>
      </c>
      <c r="I20" s="1942"/>
      <c r="J20" s="1942"/>
      <c r="K20" s="1942"/>
      <c r="L20" s="1943"/>
      <c r="M20" s="1944"/>
      <c r="N20" s="1945"/>
      <c r="O20" s="1945"/>
      <c r="P20" s="1946"/>
    </row>
    <row r="21" spans="1:16" ht="21" customHeight="1">
      <c r="A21" s="94">
        <v>13</v>
      </c>
      <c r="B21" s="657">
        <f>'㉑研修生名簿（実績）'!B18</f>
        <v>0</v>
      </c>
      <c r="C21" s="1942">
        <f>'㉑研修生名簿（実績）'!C18</f>
        <v>0</v>
      </c>
      <c r="D21" s="1942"/>
      <c r="E21" s="1942"/>
      <c r="F21" s="1942"/>
      <c r="G21" s="1943"/>
      <c r="H21" s="1942">
        <f>'㉑研修生名簿（実績）'!F18</f>
        <v>0</v>
      </c>
      <c r="I21" s="1942"/>
      <c r="J21" s="1942"/>
      <c r="K21" s="1942"/>
      <c r="L21" s="1943"/>
      <c r="M21" s="1944"/>
      <c r="N21" s="1945"/>
      <c r="O21" s="1945"/>
      <c r="P21" s="1946"/>
    </row>
    <row r="22" spans="1:16" ht="21" customHeight="1">
      <c r="A22" s="94">
        <v>14</v>
      </c>
      <c r="B22" s="657">
        <f>'㉑研修生名簿（実績）'!B19</f>
        <v>0</v>
      </c>
      <c r="C22" s="1942">
        <f>'㉑研修生名簿（実績）'!C19</f>
        <v>0</v>
      </c>
      <c r="D22" s="1942"/>
      <c r="E22" s="1942"/>
      <c r="F22" s="1942"/>
      <c r="G22" s="1943"/>
      <c r="H22" s="1942">
        <f>'㉑研修生名簿（実績）'!F19</f>
        <v>0</v>
      </c>
      <c r="I22" s="1942"/>
      <c r="J22" s="1942"/>
      <c r="K22" s="1942"/>
      <c r="L22" s="1943"/>
      <c r="M22" s="1944"/>
      <c r="N22" s="1945"/>
      <c r="O22" s="1945"/>
      <c r="P22" s="1946"/>
    </row>
    <row r="23" spans="1:16" ht="21" customHeight="1">
      <c r="A23" s="94">
        <v>15</v>
      </c>
      <c r="B23" s="657">
        <f>'㉑研修生名簿（実績）'!B20</f>
        <v>0</v>
      </c>
      <c r="C23" s="1942">
        <f>'㉑研修生名簿（実績）'!C20</f>
        <v>0</v>
      </c>
      <c r="D23" s="1942"/>
      <c r="E23" s="1942"/>
      <c r="F23" s="1942"/>
      <c r="G23" s="1943"/>
      <c r="H23" s="1942">
        <f>'㉑研修生名簿（実績）'!F20</f>
        <v>0</v>
      </c>
      <c r="I23" s="1942"/>
      <c r="J23" s="1942"/>
      <c r="K23" s="1942"/>
      <c r="L23" s="1943"/>
      <c r="M23" s="1944"/>
      <c r="N23" s="1945"/>
      <c r="O23" s="1945"/>
      <c r="P23" s="1946"/>
    </row>
    <row r="24" spans="1:16" ht="21" customHeight="1">
      <c r="A24" s="94">
        <v>16</v>
      </c>
      <c r="B24" s="657">
        <f>'㉑研修生名簿（実績）'!B21</f>
        <v>0</v>
      </c>
      <c r="C24" s="1942">
        <f>'㉑研修生名簿（実績）'!C21</f>
        <v>0</v>
      </c>
      <c r="D24" s="1942"/>
      <c r="E24" s="1942"/>
      <c r="F24" s="1942"/>
      <c r="G24" s="1943"/>
      <c r="H24" s="1942">
        <f>'㉑研修生名簿（実績）'!F21</f>
        <v>0</v>
      </c>
      <c r="I24" s="1942"/>
      <c r="J24" s="1942"/>
      <c r="K24" s="1942"/>
      <c r="L24" s="1943"/>
      <c r="M24" s="1944"/>
      <c r="N24" s="1945"/>
      <c r="O24" s="1945"/>
      <c r="P24" s="1946"/>
    </row>
    <row r="25" spans="1:16" ht="21" customHeight="1">
      <c r="A25" s="94">
        <v>17</v>
      </c>
      <c r="B25" s="657">
        <f>'㉑研修生名簿（実績）'!B22</f>
        <v>0</v>
      </c>
      <c r="C25" s="1942">
        <f>'㉑研修生名簿（実績）'!C22</f>
        <v>0</v>
      </c>
      <c r="D25" s="1942"/>
      <c r="E25" s="1942"/>
      <c r="F25" s="1942"/>
      <c r="G25" s="1943"/>
      <c r="H25" s="1942">
        <f>'㉑研修生名簿（実績）'!F22</f>
        <v>0</v>
      </c>
      <c r="I25" s="1942"/>
      <c r="J25" s="1942"/>
      <c r="K25" s="1942"/>
      <c r="L25" s="1943"/>
      <c r="M25" s="1944"/>
      <c r="N25" s="1945"/>
      <c r="O25" s="1945"/>
      <c r="P25" s="1946"/>
    </row>
    <row r="26" spans="1:16" ht="21" customHeight="1">
      <c r="A26" s="94">
        <v>18</v>
      </c>
      <c r="B26" s="657">
        <f>'㉑研修生名簿（実績）'!B23</f>
        <v>0</v>
      </c>
      <c r="C26" s="1942">
        <f>'㉑研修生名簿（実績）'!C23</f>
        <v>0</v>
      </c>
      <c r="D26" s="1942"/>
      <c r="E26" s="1942"/>
      <c r="F26" s="1942"/>
      <c r="G26" s="1943"/>
      <c r="H26" s="1942">
        <f>'㉑研修生名簿（実績）'!F23</f>
        <v>0</v>
      </c>
      <c r="I26" s="1942"/>
      <c r="J26" s="1942"/>
      <c r="K26" s="1942"/>
      <c r="L26" s="1943"/>
      <c r="M26" s="1944"/>
      <c r="N26" s="1945"/>
      <c r="O26" s="1945"/>
      <c r="P26" s="1946"/>
    </row>
    <row r="27" spans="1:16" ht="21" customHeight="1">
      <c r="A27" s="94">
        <v>19</v>
      </c>
      <c r="B27" s="657">
        <f>'㉑研修生名簿（実績）'!B24</f>
        <v>0</v>
      </c>
      <c r="C27" s="1942">
        <f>'㉑研修生名簿（実績）'!C24</f>
        <v>0</v>
      </c>
      <c r="D27" s="1942"/>
      <c r="E27" s="1942"/>
      <c r="F27" s="1942"/>
      <c r="G27" s="1943"/>
      <c r="H27" s="1942">
        <f>'㉑研修生名簿（実績）'!F24</f>
        <v>0</v>
      </c>
      <c r="I27" s="1942"/>
      <c r="J27" s="1942"/>
      <c r="K27" s="1942"/>
      <c r="L27" s="1943"/>
      <c r="M27" s="1944"/>
      <c r="N27" s="1945"/>
      <c r="O27" s="1945"/>
      <c r="P27" s="1946"/>
    </row>
    <row r="28" spans="1:16" ht="21" customHeight="1">
      <c r="A28" s="94">
        <v>20</v>
      </c>
      <c r="B28" s="657">
        <f>'㉑研修生名簿（実績）'!B25</f>
        <v>0</v>
      </c>
      <c r="C28" s="1942">
        <f>'㉑研修生名簿（実績）'!C25</f>
        <v>0</v>
      </c>
      <c r="D28" s="1942"/>
      <c r="E28" s="1942"/>
      <c r="F28" s="1942"/>
      <c r="G28" s="1943"/>
      <c r="H28" s="1942">
        <f>'㉑研修生名簿（実績）'!F25</f>
        <v>0</v>
      </c>
      <c r="I28" s="1942"/>
      <c r="J28" s="1942"/>
      <c r="K28" s="1942"/>
      <c r="L28" s="1943"/>
      <c r="M28" s="1944"/>
      <c r="N28" s="1945"/>
      <c r="O28" s="1945"/>
      <c r="P28" s="1946"/>
    </row>
    <row r="29" spans="1:16" ht="21" hidden="1" customHeight="1">
      <c r="A29" s="94">
        <v>21</v>
      </c>
      <c r="B29" s="657">
        <f>'㉑研修生名簿（実績）'!B26</f>
        <v>0</v>
      </c>
      <c r="C29" s="1942">
        <f>'㉑研修生名簿（実績）'!C26</f>
        <v>0</v>
      </c>
      <c r="D29" s="1942"/>
      <c r="E29" s="1942"/>
      <c r="F29" s="1942"/>
      <c r="G29" s="1943"/>
      <c r="H29" s="1942">
        <f>'㉑研修生名簿（実績）'!F26</f>
        <v>0</v>
      </c>
      <c r="I29" s="1942"/>
      <c r="J29" s="1942"/>
      <c r="K29" s="1942"/>
      <c r="L29" s="1943"/>
      <c r="M29" s="1944"/>
      <c r="N29" s="1945"/>
      <c r="O29" s="1945"/>
      <c r="P29" s="1946"/>
    </row>
    <row r="30" spans="1:16" ht="21" hidden="1" customHeight="1">
      <c r="A30" s="94">
        <v>22</v>
      </c>
      <c r="B30" s="657">
        <f>'㉑研修生名簿（実績）'!B27</f>
        <v>0</v>
      </c>
      <c r="C30" s="1942">
        <f>'㉑研修生名簿（実績）'!C27</f>
        <v>0</v>
      </c>
      <c r="D30" s="1942"/>
      <c r="E30" s="1942"/>
      <c r="F30" s="1942"/>
      <c r="G30" s="1943"/>
      <c r="H30" s="1942">
        <f>'㉑研修生名簿（実績）'!F27</f>
        <v>0</v>
      </c>
      <c r="I30" s="1942"/>
      <c r="J30" s="1942"/>
      <c r="K30" s="1942"/>
      <c r="L30" s="1943"/>
      <c r="M30" s="1944"/>
      <c r="N30" s="1945"/>
      <c r="O30" s="1945"/>
      <c r="P30" s="1946"/>
    </row>
    <row r="31" spans="1:16" ht="21" hidden="1" customHeight="1">
      <c r="A31" s="94">
        <v>23</v>
      </c>
      <c r="B31" s="657">
        <f>'㉑研修生名簿（実績）'!B28</f>
        <v>0</v>
      </c>
      <c r="C31" s="1942">
        <f>'㉑研修生名簿（実績）'!C28</f>
        <v>0</v>
      </c>
      <c r="D31" s="1942"/>
      <c r="E31" s="1942"/>
      <c r="F31" s="1942"/>
      <c r="G31" s="1943"/>
      <c r="H31" s="1942">
        <f>'㉑研修生名簿（実績）'!F28</f>
        <v>0</v>
      </c>
      <c r="I31" s="1942"/>
      <c r="J31" s="1942"/>
      <c r="K31" s="1942"/>
      <c r="L31" s="1943"/>
      <c r="M31" s="1944"/>
      <c r="N31" s="1945"/>
      <c r="O31" s="1945"/>
      <c r="P31" s="1946"/>
    </row>
    <row r="32" spans="1:16" ht="21" hidden="1" customHeight="1">
      <c r="A32" s="94">
        <v>24</v>
      </c>
      <c r="B32" s="657">
        <f>'㉑研修生名簿（実績）'!B29</f>
        <v>0</v>
      </c>
      <c r="C32" s="1942">
        <f>'㉑研修生名簿（実績）'!C29</f>
        <v>0</v>
      </c>
      <c r="D32" s="1942"/>
      <c r="E32" s="1942"/>
      <c r="F32" s="1942"/>
      <c r="G32" s="1943"/>
      <c r="H32" s="1942">
        <f>'㉑研修生名簿（実績）'!F29</f>
        <v>0</v>
      </c>
      <c r="I32" s="1942"/>
      <c r="J32" s="1942"/>
      <c r="K32" s="1942"/>
      <c r="L32" s="1943"/>
      <c r="M32" s="1944"/>
      <c r="N32" s="1945"/>
      <c r="O32" s="1945"/>
      <c r="P32" s="1946"/>
    </row>
    <row r="33" spans="1:16" ht="21" hidden="1" customHeight="1">
      <c r="A33" s="94">
        <v>25</v>
      </c>
      <c r="B33" s="657">
        <f>'㉑研修生名簿（実績）'!B30</f>
        <v>0</v>
      </c>
      <c r="C33" s="1942">
        <f>'㉑研修生名簿（実績）'!C30</f>
        <v>0</v>
      </c>
      <c r="D33" s="1942"/>
      <c r="E33" s="1942"/>
      <c r="F33" s="1942"/>
      <c r="G33" s="1943"/>
      <c r="H33" s="1942">
        <f>'㉑研修生名簿（実績）'!F30</f>
        <v>0</v>
      </c>
      <c r="I33" s="1942"/>
      <c r="J33" s="1942"/>
      <c r="K33" s="1942"/>
      <c r="L33" s="1943"/>
      <c r="M33" s="1944"/>
      <c r="N33" s="1945"/>
      <c r="O33" s="1945"/>
      <c r="P33" s="1946"/>
    </row>
    <row r="34" spans="1:16" ht="21" hidden="1" customHeight="1">
      <c r="A34" s="94">
        <v>26</v>
      </c>
      <c r="B34" s="657">
        <f>'㉑研修生名簿（実績）'!B31</f>
        <v>0</v>
      </c>
      <c r="C34" s="1942">
        <f>'㉑研修生名簿（実績）'!C31</f>
        <v>0</v>
      </c>
      <c r="D34" s="1942"/>
      <c r="E34" s="1942"/>
      <c r="F34" s="1942"/>
      <c r="G34" s="1943"/>
      <c r="H34" s="1942">
        <f>'㉑研修生名簿（実績）'!F31</f>
        <v>0</v>
      </c>
      <c r="I34" s="1942"/>
      <c r="J34" s="1942"/>
      <c r="K34" s="1942"/>
      <c r="L34" s="1943"/>
      <c r="M34" s="1944"/>
      <c r="N34" s="1945"/>
      <c r="O34" s="1945"/>
      <c r="P34" s="1946"/>
    </row>
    <row r="35" spans="1:16" ht="21" hidden="1" customHeight="1">
      <c r="A35" s="94">
        <v>27</v>
      </c>
      <c r="B35" s="657">
        <f>'㉑研修生名簿（実績）'!B32</f>
        <v>0</v>
      </c>
      <c r="C35" s="1942">
        <f>'㉑研修生名簿（実績）'!C32</f>
        <v>0</v>
      </c>
      <c r="D35" s="1942"/>
      <c r="E35" s="1942"/>
      <c r="F35" s="1942"/>
      <c r="G35" s="1943"/>
      <c r="H35" s="1942">
        <f>'㉑研修生名簿（実績）'!F32</f>
        <v>0</v>
      </c>
      <c r="I35" s="1942"/>
      <c r="J35" s="1942"/>
      <c r="K35" s="1942"/>
      <c r="L35" s="1943"/>
      <c r="M35" s="1944"/>
      <c r="N35" s="1945"/>
      <c r="O35" s="1945"/>
      <c r="P35" s="1946"/>
    </row>
    <row r="36" spans="1:16" ht="21" hidden="1" customHeight="1">
      <c r="A36" s="94">
        <v>28</v>
      </c>
      <c r="B36" s="657">
        <f>'㉑研修生名簿（実績）'!B33</f>
        <v>0</v>
      </c>
      <c r="C36" s="1942">
        <f>'㉑研修生名簿（実績）'!C33</f>
        <v>0</v>
      </c>
      <c r="D36" s="1942"/>
      <c r="E36" s="1942"/>
      <c r="F36" s="1942"/>
      <c r="G36" s="1943"/>
      <c r="H36" s="1942">
        <f>'㉑研修生名簿（実績）'!F33</f>
        <v>0</v>
      </c>
      <c r="I36" s="1942"/>
      <c r="J36" s="1942"/>
      <c r="K36" s="1942"/>
      <c r="L36" s="1943"/>
      <c r="M36" s="1944"/>
      <c r="N36" s="1945"/>
      <c r="O36" s="1945"/>
      <c r="P36" s="1946"/>
    </row>
    <row r="37" spans="1:16" ht="21" hidden="1" customHeight="1">
      <c r="A37" s="94">
        <v>29</v>
      </c>
      <c r="B37" s="657">
        <f>'㉑研修生名簿（実績）'!B34</f>
        <v>0</v>
      </c>
      <c r="C37" s="1942">
        <f>'㉑研修生名簿（実績）'!C34</f>
        <v>0</v>
      </c>
      <c r="D37" s="1942"/>
      <c r="E37" s="1942"/>
      <c r="F37" s="1942"/>
      <c r="G37" s="1943"/>
      <c r="H37" s="1942">
        <f>'㉑研修生名簿（実績）'!F34</f>
        <v>0</v>
      </c>
      <c r="I37" s="1942"/>
      <c r="J37" s="1942"/>
      <c r="K37" s="1942"/>
      <c r="L37" s="1943"/>
      <c r="M37" s="1944"/>
      <c r="N37" s="1945"/>
      <c r="O37" s="1945"/>
      <c r="P37" s="1946"/>
    </row>
    <row r="38" spans="1:16" ht="21" hidden="1" customHeight="1">
      <c r="A38" s="94">
        <v>30</v>
      </c>
      <c r="B38" s="657">
        <f>'㉑研修生名簿（実績）'!B35</f>
        <v>0</v>
      </c>
      <c r="C38" s="1942">
        <f>'㉑研修生名簿（実績）'!C35</f>
        <v>0</v>
      </c>
      <c r="D38" s="1942"/>
      <c r="E38" s="1942"/>
      <c r="F38" s="1942"/>
      <c r="G38" s="1943"/>
      <c r="H38" s="1942">
        <f>'㉑研修生名簿（実績）'!F35</f>
        <v>0</v>
      </c>
      <c r="I38" s="1942"/>
      <c r="J38" s="1942"/>
      <c r="K38" s="1942"/>
      <c r="L38" s="1943"/>
      <c r="M38" s="1944"/>
      <c r="N38" s="1945"/>
      <c r="O38" s="1945"/>
      <c r="P38" s="1946"/>
    </row>
    <row r="39" spans="1:16" ht="21" hidden="1" customHeight="1">
      <c r="A39" s="94">
        <v>31</v>
      </c>
      <c r="B39" s="98">
        <f>'㉑研修生名簿（実績）'!B36</f>
        <v>0</v>
      </c>
      <c r="C39" s="1947">
        <f>'㉑研修生名簿（実績）'!C36</f>
        <v>0</v>
      </c>
      <c r="D39" s="1947"/>
      <c r="E39" s="1947"/>
      <c r="F39" s="1947"/>
      <c r="G39" s="1948"/>
      <c r="H39" s="1949"/>
      <c r="I39" s="1950"/>
      <c r="J39" s="1950"/>
      <c r="K39" s="1950"/>
      <c r="L39" s="1951"/>
      <c r="M39" s="1952"/>
      <c r="N39" s="1953"/>
      <c r="O39" s="1953"/>
      <c r="P39" s="1954"/>
    </row>
    <row r="40" spans="1:16" ht="21" hidden="1" customHeight="1">
      <c r="A40" s="94">
        <v>32</v>
      </c>
      <c r="B40" s="98">
        <f>'㉑研修生名簿（実績）'!B37</f>
        <v>0</v>
      </c>
      <c r="C40" s="1947">
        <f>'㉑研修生名簿（実績）'!C37</f>
        <v>0</v>
      </c>
      <c r="D40" s="1947"/>
      <c r="E40" s="1947"/>
      <c r="F40" s="1947"/>
      <c r="G40" s="1948"/>
      <c r="H40" s="1949"/>
      <c r="I40" s="1950"/>
      <c r="J40" s="1950"/>
      <c r="K40" s="1950"/>
      <c r="L40" s="1951"/>
      <c r="M40" s="1952"/>
      <c r="N40" s="1953"/>
      <c r="O40" s="1953"/>
      <c r="P40" s="1954"/>
    </row>
    <row r="41" spans="1:16" ht="21" hidden="1" customHeight="1">
      <c r="A41" s="94">
        <v>33</v>
      </c>
      <c r="B41" s="98">
        <f>'㉑研修生名簿（実績）'!B38</f>
        <v>0</v>
      </c>
      <c r="C41" s="1947">
        <f>'㉑研修生名簿（実績）'!C38</f>
        <v>0</v>
      </c>
      <c r="D41" s="1947"/>
      <c r="E41" s="1947"/>
      <c r="F41" s="1947"/>
      <c r="G41" s="1948"/>
      <c r="H41" s="1949"/>
      <c r="I41" s="1950"/>
      <c r="J41" s="1950"/>
      <c r="K41" s="1950"/>
      <c r="L41" s="1951"/>
      <c r="M41" s="1952"/>
      <c r="N41" s="1953"/>
      <c r="O41" s="1953"/>
      <c r="P41" s="1954"/>
    </row>
    <row r="42" spans="1:16" ht="21" hidden="1" customHeight="1">
      <c r="A42" s="94">
        <v>34</v>
      </c>
      <c r="B42" s="98">
        <f>'㉑研修生名簿（実績）'!B39</f>
        <v>0</v>
      </c>
      <c r="C42" s="1947">
        <f>'㉑研修生名簿（実績）'!C39</f>
        <v>0</v>
      </c>
      <c r="D42" s="1947"/>
      <c r="E42" s="1947"/>
      <c r="F42" s="1947"/>
      <c r="G42" s="1948"/>
      <c r="H42" s="1949"/>
      <c r="I42" s="1950"/>
      <c r="J42" s="1950"/>
      <c r="K42" s="1950"/>
      <c r="L42" s="1951"/>
      <c r="M42" s="1952"/>
      <c r="N42" s="1953"/>
      <c r="O42" s="1953"/>
      <c r="P42" s="1954"/>
    </row>
    <row r="43" spans="1:16" ht="21" hidden="1" customHeight="1">
      <c r="A43" s="94">
        <v>35</v>
      </c>
      <c r="B43" s="98">
        <f>'㉑研修生名簿（実績）'!B40</f>
        <v>0</v>
      </c>
      <c r="C43" s="1947">
        <f>'㉑研修生名簿（実績）'!C40</f>
        <v>0</v>
      </c>
      <c r="D43" s="1947"/>
      <c r="E43" s="1947"/>
      <c r="F43" s="1947"/>
      <c r="G43" s="1948"/>
      <c r="H43" s="1949"/>
      <c r="I43" s="1950"/>
      <c r="J43" s="1950"/>
      <c r="K43" s="1950"/>
      <c r="L43" s="1951"/>
      <c r="M43" s="1952"/>
      <c r="N43" s="1953"/>
      <c r="O43" s="1953"/>
      <c r="P43" s="1954"/>
    </row>
    <row r="44" spans="1:16" ht="21" hidden="1" customHeight="1">
      <c r="A44" s="94">
        <v>36</v>
      </c>
      <c r="B44" s="98">
        <f>'㉑研修生名簿（実績）'!B41</f>
        <v>0</v>
      </c>
      <c r="C44" s="1947">
        <f>'㉑研修生名簿（実績）'!C41</f>
        <v>0</v>
      </c>
      <c r="D44" s="1947"/>
      <c r="E44" s="1947"/>
      <c r="F44" s="1947"/>
      <c r="G44" s="1948"/>
      <c r="H44" s="1949"/>
      <c r="I44" s="1950"/>
      <c r="J44" s="1950"/>
      <c r="K44" s="1950"/>
      <c r="L44" s="1951"/>
      <c r="M44" s="1952"/>
      <c r="N44" s="1953"/>
      <c r="O44" s="1953"/>
      <c r="P44" s="1954"/>
    </row>
    <row r="45" spans="1:16" ht="21" hidden="1" customHeight="1">
      <c r="A45" s="94">
        <v>37</v>
      </c>
      <c r="B45" s="98">
        <f>'㉑研修生名簿（実績）'!B42</f>
        <v>0</v>
      </c>
      <c r="C45" s="1947">
        <f>'㉑研修生名簿（実績）'!C42</f>
        <v>0</v>
      </c>
      <c r="D45" s="1947"/>
      <c r="E45" s="1947"/>
      <c r="F45" s="1947"/>
      <c r="G45" s="1948"/>
      <c r="H45" s="1949"/>
      <c r="I45" s="1950"/>
      <c r="J45" s="1950"/>
      <c r="K45" s="1950"/>
      <c r="L45" s="1951"/>
      <c r="M45" s="1952"/>
      <c r="N45" s="1953"/>
      <c r="O45" s="1953"/>
      <c r="P45" s="1954"/>
    </row>
    <row r="46" spans="1:16" ht="21" hidden="1" customHeight="1">
      <c r="A46" s="94">
        <v>38</v>
      </c>
      <c r="B46" s="98">
        <f>'㉑研修生名簿（実績）'!B43</f>
        <v>0</v>
      </c>
      <c r="C46" s="1947">
        <f>'㉑研修生名簿（実績）'!C43</f>
        <v>0</v>
      </c>
      <c r="D46" s="1947"/>
      <c r="E46" s="1947"/>
      <c r="F46" s="1947"/>
      <c r="G46" s="1948"/>
      <c r="H46" s="1949"/>
      <c r="I46" s="1950"/>
      <c r="J46" s="1950"/>
      <c r="K46" s="1950"/>
      <c r="L46" s="1951"/>
      <c r="M46" s="1952"/>
      <c r="N46" s="1953"/>
      <c r="O46" s="1953"/>
      <c r="P46" s="1954"/>
    </row>
    <row r="47" spans="1:16" ht="21" hidden="1" customHeight="1">
      <c r="A47" s="94">
        <v>39</v>
      </c>
      <c r="B47" s="98">
        <f>'㉑研修生名簿（実績）'!B44</f>
        <v>0</v>
      </c>
      <c r="C47" s="1947">
        <f>'㉑研修生名簿（実績）'!C44</f>
        <v>0</v>
      </c>
      <c r="D47" s="1947"/>
      <c r="E47" s="1947"/>
      <c r="F47" s="1947"/>
      <c r="G47" s="1948"/>
      <c r="H47" s="1949"/>
      <c r="I47" s="1950"/>
      <c r="J47" s="1950"/>
      <c r="K47" s="1950"/>
      <c r="L47" s="1951"/>
      <c r="M47" s="1952"/>
      <c r="N47" s="1953"/>
      <c r="O47" s="1953"/>
      <c r="P47" s="1954"/>
    </row>
    <row r="48" spans="1:16" ht="21" hidden="1" customHeight="1">
      <c r="A48" s="94">
        <v>40</v>
      </c>
      <c r="B48" s="98">
        <f>'㉑研修生名簿（実績）'!B45</f>
        <v>0</v>
      </c>
      <c r="C48" s="1947">
        <f>'㉑研修生名簿（実績）'!C45</f>
        <v>0</v>
      </c>
      <c r="D48" s="1947"/>
      <c r="E48" s="1947"/>
      <c r="F48" s="1947"/>
      <c r="G48" s="1948"/>
      <c r="H48" s="1949"/>
      <c r="I48" s="1950"/>
      <c r="J48" s="1950"/>
      <c r="K48" s="1950"/>
      <c r="L48" s="1951"/>
      <c r="M48" s="1952"/>
      <c r="N48" s="1953"/>
      <c r="O48" s="1953"/>
      <c r="P48" s="1954"/>
    </row>
    <row r="49" spans="1:16" ht="21" hidden="1" customHeight="1">
      <c r="A49" s="94">
        <v>41</v>
      </c>
      <c r="B49" s="98">
        <f>'㉑研修生名簿（実績）'!B46</f>
        <v>0</v>
      </c>
      <c r="C49" s="1947">
        <f>'㉑研修生名簿（実績）'!C46</f>
        <v>0</v>
      </c>
      <c r="D49" s="1947"/>
      <c r="E49" s="1947"/>
      <c r="F49" s="1947"/>
      <c r="G49" s="1948"/>
      <c r="H49" s="1949"/>
      <c r="I49" s="1950"/>
      <c r="J49" s="1950"/>
      <c r="K49" s="1950"/>
      <c r="L49" s="1951"/>
      <c r="M49" s="1952"/>
      <c r="N49" s="1953"/>
      <c r="O49" s="1953"/>
      <c r="P49" s="1954"/>
    </row>
    <row r="50" spans="1:16" ht="21" hidden="1" customHeight="1">
      <c r="A50" s="94">
        <v>42</v>
      </c>
      <c r="B50" s="98">
        <f>'㉑研修生名簿（実績）'!B47</f>
        <v>0</v>
      </c>
      <c r="C50" s="1947">
        <f>'㉑研修生名簿（実績）'!C47</f>
        <v>0</v>
      </c>
      <c r="D50" s="1947"/>
      <c r="E50" s="1947"/>
      <c r="F50" s="1947"/>
      <c r="G50" s="1948"/>
      <c r="H50" s="1949"/>
      <c r="I50" s="1950"/>
      <c r="J50" s="1950"/>
      <c r="K50" s="1950"/>
      <c r="L50" s="1951"/>
      <c r="M50" s="1952"/>
      <c r="N50" s="1953"/>
      <c r="O50" s="1953"/>
      <c r="P50" s="1954"/>
    </row>
    <row r="51" spans="1:16" ht="21" hidden="1" customHeight="1">
      <c r="A51" s="94">
        <v>43</v>
      </c>
      <c r="B51" s="98">
        <f>'㉑研修生名簿（実績）'!B48</f>
        <v>0</v>
      </c>
      <c r="C51" s="1947">
        <f>'㉑研修生名簿（実績）'!C48</f>
        <v>0</v>
      </c>
      <c r="D51" s="1947"/>
      <c r="E51" s="1947"/>
      <c r="F51" s="1947"/>
      <c r="G51" s="1948"/>
      <c r="H51" s="1949"/>
      <c r="I51" s="1950"/>
      <c r="J51" s="1950"/>
      <c r="K51" s="1950"/>
      <c r="L51" s="1951"/>
      <c r="M51" s="1952"/>
      <c r="N51" s="1953"/>
      <c r="O51" s="1953"/>
      <c r="P51" s="1954"/>
    </row>
    <row r="52" spans="1:16" ht="21" hidden="1" customHeight="1">
      <c r="A52" s="94">
        <v>44</v>
      </c>
      <c r="B52" s="98">
        <f>'㉑研修生名簿（実績）'!B49</f>
        <v>0</v>
      </c>
      <c r="C52" s="1947">
        <f>'㉑研修生名簿（実績）'!C49</f>
        <v>0</v>
      </c>
      <c r="D52" s="1947"/>
      <c r="E52" s="1947"/>
      <c r="F52" s="1947"/>
      <c r="G52" s="1948"/>
      <c r="H52" s="1949"/>
      <c r="I52" s="1950"/>
      <c r="J52" s="1950"/>
      <c r="K52" s="1950"/>
      <c r="L52" s="1951"/>
      <c r="M52" s="1952"/>
      <c r="N52" s="1953"/>
      <c r="O52" s="1953"/>
      <c r="P52" s="1954"/>
    </row>
    <row r="53" spans="1:16" ht="21" hidden="1" customHeight="1">
      <c r="A53" s="94">
        <v>45</v>
      </c>
      <c r="B53" s="98">
        <f>'㉑研修生名簿（実績）'!B50</f>
        <v>0</v>
      </c>
      <c r="C53" s="1947">
        <f>'㉑研修生名簿（実績）'!C50</f>
        <v>0</v>
      </c>
      <c r="D53" s="1947"/>
      <c r="E53" s="1947"/>
      <c r="F53" s="1947"/>
      <c r="G53" s="1948"/>
      <c r="H53" s="1949"/>
      <c r="I53" s="1950"/>
      <c r="J53" s="1950"/>
      <c r="K53" s="1950"/>
      <c r="L53" s="1951"/>
      <c r="M53" s="1952"/>
      <c r="N53" s="1953"/>
      <c r="O53" s="1953"/>
      <c r="P53" s="1954"/>
    </row>
    <row r="54" spans="1:16" ht="21" hidden="1" customHeight="1">
      <c r="A54" s="94">
        <v>46</v>
      </c>
      <c r="B54" s="98">
        <f>'㉑研修生名簿（実績）'!B51</f>
        <v>0</v>
      </c>
      <c r="C54" s="1947">
        <f>'㉑研修生名簿（実績）'!C51</f>
        <v>0</v>
      </c>
      <c r="D54" s="1947"/>
      <c r="E54" s="1947"/>
      <c r="F54" s="1947"/>
      <c r="G54" s="1948"/>
      <c r="H54" s="1949"/>
      <c r="I54" s="1950"/>
      <c r="J54" s="1950"/>
      <c r="K54" s="1950"/>
      <c r="L54" s="1951"/>
      <c r="M54" s="1952"/>
      <c r="N54" s="1953"/>
      <c r="O54" s="1953"/>
      <c r="P54" s="1954"/>
    </row>
    <row r="55" spans="1:16" ht="21" hidden="1" customHeight="1">
      <c r="A55" s="94">
        <v>47</v>
      </c>
      <c r="B55" s="98">
        <f>'㉑研修生名簿（実績）'!B52</f>
        <v>0</v>
      </c>
      <c r="C55" s="1947">
        <f>'㉑研修生名簿（実績）'!C52</f>
        <v>0</v>
      </c>
      <c r="D55" s="1947"/>
      <c r="E55" s="1947"/>
      <c r="F55" s="1947"/>
      <c r="G55" s="1948"/>
      <c r="H55" s="1949"/>
      <c r="I55" s="1950"/>
      <c r="J55" s="1950"/>
      <c r="K55" s="1950"/>
      <c r="L55" s="1951"/>
      <c r="M55" s="1952"/>
      <c r="N55" s="1953"/>
      <c r="O55" s="1953"/>
      <c r="P55" s="1954"/>
    </row>
    <row r="56" spans="1:16" ht="21" hidden="1" customHeight="1">
      <c r="A56" s="94">
        <v>48</v>
      </c>
      <c r="B56" s="98">
        <f>'㉑研修生名簿（実績）'!B53</f>
        <v>0</v>
      </c>
      <c r="C56" s="1947">
        <f>'㉑研修生名簿（実績）'!C53</f>
        <v>0</v>
      </c>
      <c r="D56" s="1947"/>
      <c r="E56" s="1947"/>
      <c r="F56" s="1947"/>
      <c r="G56" s="1948"/>
      <c r="H56" s="1949"/>
      <c r="I56" s="1950"/>
      <c r="J56" s="1950"/>
      <c r="K56" s="1950"/>
      <c r="L56" s="1951"/>
      <c r="M56" s="1952"/>
      <c r="N56" s="1953"/>
      <c r="O56" s="1953"/>
      <c r="P56" s="1954"/>
    </row>
    <row r="57" spans="1:16" ht="21" hidden="1" customHeight="1">
      <c r="A57" s="94">
        <v>49</v>
      </c>
      <c r="B57" s="98">
        <f>'㉑研修生名簿（実績）'!B54</f>
        <v>0</v>
      </c>
      <c r="C57" s="1947">
        <f>'㉑研修生名簿（実績）'!C54</f>
        <v>0</v>
      </c>
      <c r="D57" s="1947"/>
      <c r="E57" s="1947"/>
      <c r="F57" s="1947"/>
      <c r="G57" s="1948"/>
      <c r="H57" s="1949"/>
      <c r="I57" s="1950"/>
      <c r="J57" s="1950"/>
      <c r="K57" s="1950"/>
      <c r="L57" s="1951"/>
      <c r="M57" s="1952"/>
      <c r="N57" s="1953"/>
      <c r="O57" s="1953"/>
      <c r="P57" s="1954"/>
    </row>
    <row r="58" spans="1:16" ht="21" hidden="1" customHeight="1">
      <c r="A58" s="94">
        <v>50</v>
      </c>
      <c r="B58" s="98">
        <f>'㉑研修生名簿（実績）'!B55</f>
        <v>0</v>
      </c>
      <c r="C58" s="1947">
        <f>'㉑研修生名簿（実績）'!C55</f>
        <v>0</v>
      </c>
      <c r="D58" s="1947"/>
      <c r="E58" s="1947"/>
      <c r="F58" s="1947"/>
      <c r="G58" s="1948"/>
      <c r="H58" s="1949"/>
      <c r="I58" s="1950"/>
      <c r="J58" s="1950"/>
      <c r="K58" s="1950"/>
      <c r="L58" s="1951"/>
      <c r="M58" s="1952"/>
      <c r="N58" s="1953"/>
      <c r="O58" s="1953"/>
      <c r="P58" s="1954"/>
    </row>
  </sheetData>
  <mergeCells count="156">
    <mergeCell ref="H57:L57"/>
    <mergeCell ref="M57:P57"/>
    <mergeCell ref="H58:L58"/>
    <mergeCell ref="M58:P58"/>
    <mergeCell ref="H54:L54"/>
    <mergeCell ref="M54:P54"/>
    <mergeCell ref="H55:L55"/>
    <mergeCell ref="M55:P55"/>
    <mergeCell ref="H56:L56"/>
    <mergeCell ref="M56:P56"/>
    <mergeCell ref="H51:L51"/>
    <mergeCell ref="M51:P51"/>
    <mergeCell ref="H52:L52"/>
    <mergeCell ref="M52:P52"/>
    <mergeCell ref="H53:L53"/>
    <mergeCell ref="M53:P53"/>
    <mergeCell ref="H48:L48"/>
    <mergeCell ref="M48:P48"/>
    <mergeCell ref="H49:L49"/>
    <mergeCell ref="M49:P49"/>
    <mergeCell ref="H50:L50"/>
    <mergeCell ref="M50:P50"/>
    <mergeCell ref="H45:L45"/>
    <mergeCell ref="M45:P45"/>
    <mergeCell ref="H46:L46"/>
    <mergeCell ref="M46:P46"/>
    <mergeCell ref="H47:L47"/>
    <mergeCell ref="M47:P47"/>
    <mergeCell ref="H42:L42"/>
    <mergeCell ref="M42:P42"/>
    <mergeCell ref="H43:L43"/>
    <mergeCell ref="M43:P43"/>
    <mergeCell ref="H44:L44"/>
    <mergeCell ref="M44:P44"/>
    <mergeCell ref="H39:L39"/>
    <mergeCell ref="M39:P39"/>
    <mergeCell ref="H40:L40"/>
    <mergeCell ref="M40:P40"/>
    <mergeCell ref="H41:L41"/>
    <mergeCell ref="M41:P41"/>
    <mergeCell ref="H36:L36"/>
    <mergeCell ref="M36:P36"/>
    <mergeCell ref="H37:L37"/>
    <mergeCell ref="M37:P37"/>
    <mergeCell ref="H38:L38"/>
    <mergeCell ref="M38:P38"/>
    <mergeCell ref="H33:L33"/>
    <mergeCell ref="M33:P33"/>
    <mergeCell ref="H34:L34"/>
    <mergeCell ref="M34:P34"/>
    <mergeCell ref="H35:L35"/>
    <mergeCell ref="M35:P35"/>
    <mergeCell ref="H30:L30"/>
    <mergeCell ref="M30:P30"/>
    <mergeCell ref="H31:L31"/>
    <mergeCell ref="M31:P31"/>
    <mergeCell ref="H32:L32"/>
    <mergeCell ref="M32:P32"/>
    <mergeCell ref="H27:L27"/>
    <mergeCell ref="M27:P27"/>
    <mergeCell ref="H28:L28"/>
    <mergeCell ref="M28:P28"/>
    <mergeCell ref="H29:L29"/>
    <mergeCell ref="M29:P29"/>
    <mergeCell ref="H24:L24"/>
    <mergeCell ref="M24:P24"/>
    <mergeCell ref="H25:L25"/>
    <mergeCell ref="M25:P25"/>
    <mergeCell ref="H26:L26"/>
    <mergeCell ref="M26:P26"/>
    <mergeCell ref="H21:L21"/>
    <mergeCell ref="M21:P21"/>
    <mergeCell ref="H22:L22"/>
    <mergeCell ref="M22:P22"/>
    <mergeCell ref="H23:L23"/>
    <mergeCell ref="M23:P23"/>
    <mergeCell ref="H18:L18"/>
    <mergeCell ref="M18:P18"/>
    <mergeCell ref="H19:L19"/>
    <mergeCell ref="M19:P19"/>
    <mergeCell ref="H20:L20"/>
    <mergeCell ref="M20:P20"/>
    <mergeCell ref="C58:G58"/>
    <mergeCell ref="H8:L8"/>
    <mergeCell ref="M8:P8"/>
    <mergeCell ref="H9:L9"/>
    <mergeCell ref="M9:P9"/>
    <mergeCell ref="H10:L10"/>
    <mergeCell ref="M10:P10"/>
    <mergeCell ref="H11:L11"/>
    <mergeCell ref="M11:P11"/>
    <mergeCell ref="C52:G52"/>
    <mergeCell ref="C53:G53"/>
    <mergeCell ref="C54:G54"/>
    <mergeCell ref="C55:G55"/>
    <mergeCell ref="C56:G56"/>
    <mergeCell ref="C57:G57"/>
    <mergeCell ref="C46:G46"/>
    <mergeCell ref="C47:G47"/>
    <mergeCell ref="C48:G48"/>
    <mergeCell ref="C49:G49"/>
    <mergeCell ref="C50:G50"/>
    <mergeCell ref="C51:G51"/>
    <mergeCell ref="C40:G40"/>
    <mergeCell ref="C41:G41"/>
    <mergeCell ref="C42:G42"/>
    <mergeCell ref="C43:G43"/>
    <mergeCell ref="C44:G44"/>
    <mergeCell ref="C45:G45"/>
    <mergeCell ref="C34:G34"/>
    <mergeCell ref="C35:G35"/>
    <mergeCell ref="C36:G36"/>
    <mergeCell ref="C37:G37"/>
    <mergeCell ref="C38:G38"/>
    <mergeCell ref="C39:G39"/>
    <mergeCell ref="C29:G29"/>
    <mergeCell ref="C30:G30"/>
    <mergeCell ref="C31:G31"/>
    <mergeCell ref="C32:G32"/>
    <mergeCell ref="C33:G33"/>
    <mergeCell ref="C22:G22"/>
    <mergeCell ref="C23:G23"/>
    <mergeCell ref="C24:G24"/>
    <mergeCell ref="C25:G25"/>
    <mergeCell ref="C26:G26"/>
    <mergeCell ref="C27:G27"/>
    <mergeCell ref="C20:G20"/>
    <mergeCell ref="C21:G21"/>
    <mergeCell ref="C10:G10"/>
    <mergeCell ref="C11:G11"/>
    <mergeCell ref="C12:G12"/>
    <mergeCell ref="C13:G13"/>
    <mergeCell ref="C14:G14"/>
    <mergeCell ref="C15:G15"/>
    <mergeCell ref="C28:G28"/>
    <mergeCell ref="A2:P2"/>
    <mergeCell ref="A4:P4"/>
    <mergeCell ref="B6:C6"/>
    <mergeCell ref="B8:G8"/>
    <mergeCell ref="C9:G9"/>
    <mergeCell ref="C16:G16"/>
    <mergeCell ref="C17:G17"/>
    <mergeCell ref="C18:G18"/>
    <mergeCell ref="C19:G19"/>
    <mergeCell ref="H15:L15"/>
    <mergeCell ref="M15:P15"/>
    <mergeCell ref="H16:L16"/>
    <mergeCell ref="M16:P16"/>
    <mergeCell ref="H17:L17"/>
    <mergeCell ref="M17:P17"/>
    <mergeCell ref="H12:L12"/>
    <mergeCell ref="M12:P12"/>
    <mergeCell ref="H13:L13"/>
    <mergeCell ref="M13:P13"/>
    <mergeCell ref="H14:L14"/>
    <mergeCell ref="M14:P14"/>
  </mergeCells>
  <phoneticPr fontId="1"/>
  <dataValidations count="1">
    <dataValidation type="list" allowBlank="1" showInputMessage="1" sqref="H39:H58 M39:M58" xr:uid="{00000000-0002-0000-1400-000000000000}">
      <formula1>"○,×"</formula1>
    </dataValidation>
  </dataValidations>
  <printOptions horizontalCentered="1"/>
  <pageMargins left="0.51181102362204722" right="0.51181102362204722" top="0.74803149606299213" bottom="0.55118110236220474" header="0.31496062992125984" footer="0.31496062992125984"/>
  <pageSetup paperSize="9" scale="94" orientation="portrait" blackAndWhite="1" r:id="rId1"/>
  <drawing r:id="rId2"/>
  <legacyDrawing r:id="rId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4">
    <tabColor theme="9" tint="0.59999389629810485"/>
  </sheetPr>
  <dimension ref="A1:I25"/>
  <sheetViews>
    <sheetView showGridLines="0" view="pageBreakPreview" zoomScaleNormal="100" zoomScaleSheetLayoutView="100" workbookViewId="0"/>
  </sheetViews>
  <sheetFormatPr defaultColWidth="9" defaultRowHeight="17.25" customHeight="1"/>
  <cols>
    <col min="1" max="1" width="4.36328125" style="92" customWidth="1"/>
    <col min="2" max="2" width="20" style="92" bestFit="1" customWidth="1"/>
    <col min="3" max="3" width="11.6328125" style="92" customWidth="1"/>
    <col min="4" max="4" width="2.08984375" style="92" bestFit="1" customWidth="1"/>
    <col min="5" max="5" width="11.6328125" style="92" customWidth="1"/>
    <col min="6" max="6" width="13.6328125" style="92" customWidth="1"/>
    <col min="7" max="7" width="4" style="92" customWidth="1"/>
    <col min="8" max="8" width="16.6328125" style="92" customWidth="1"/>
    <col min="9" max="9" width="4.36328125" style="92" customWidth="1"/>
    <col min="10" max="16384" width="9" style="92"/>
  </cols>
  <sheetData>
    <row r="1" spans="1:9" ht="17.25" customHeight="1">
      <c r="A1" s="3" t="s">
        <v>389</v>
      </c>
    </row>
    <row r="2" spans="1:9" ht="17.25" customHeight="1">
      <c r="A2" s="1938" t="s">
        <v>374</v>
      </c>
      <c r="B2" s="1938"/>
      <c r="C2" s="1938"/>
      <c r="D2" s="1938"/>
      <c r="E2" s="1938"/>
      <c r="F2" s="1938"/>
      <c r="G2" s="1938"/>
      <c r="H2" s="1938"/>
      <c r="I2" s="1938"/>
    </row>
    <row r="3" spans="1:9" ht="17.25" customHeight="1">
      <c r="A3" s="100"/>
      <c r="B3" s="100"/>
      <c r="C3" s="100"/>
      <c r="D3" s="100"/>
      <c r="E3" s="100"/>
      <c r="F3" s="100"/>
      <c r="G3" s="100"/>
      <c r="H3" s="100"/>
      <c r="I3" s="100"/>
    </row>
    <row r="5" spans="1:9" ht="17.25" customHeight="1">
      <c r="B5" s="102" t="s">
        <v>375</v>
      </c>
      <c r="C5" s="1959" t="s">
        <v>376</v>
      </c>
      <c r="D5" s="1959"/>
      <c r="E5" s="1959"/>
      <c r="F5" s="1959"/>
      <c r="G5" s="1959"/>
      <c r="H5" s="1959"/>
    </row>
    <row r="6" spans="1:9" ht="17.25" customHeight="1">
      <c r="B6" s="102" t="s">
        <v>377</v>
      </c>
      <c r="C6" s="1960" t="str">
        <f>IF(①海外研修実施希望申込書!D7=①海外研修実施希望申込書!P1,⑤海外研修実施計画の概要!G5,#REF!)</f>
        <v>AOTS Co., Ltd.</v>
      </c>
      <c r="D6" s="1960"/>
      <c r="E6" s="1960"/>
      <c r="F6" s="1960"/>
      <c r="G6" s="1960"/>
      <c r="H6" s="1960"/>
    </row>
    <row r="7" spans="1:9" ht="17.25" customHeight="1">
      <c r="B7" s="102"/>
      <c r="C7" s="167"/>
      <c r="D7" s="167"/>
      <c r="E7" s="167"/>
      <c r="F7" s="167"/>
      <c r="G7" s="167"/>
      <c r="H7" s="167"/>
    </row>
    <row r="8" spans="1:9" ht="17.25" customHeight="1">
      <c r="B8" s="102" t="s">
        <v>378</v>
      </c>
      <c r="C8" s="1960" t="str">
        <f>IF(①海外研修実施希望申込書!D7=①海外研修実施希望申込書!P1,⑤海外研修実施計画の概要!E65,#REF!)</f>
        <v>Kaigai Kenshu Inc.</v>
      </c>
      <c r="D8" s="1960"/>
      <c r="E8" s="1960"/>
      <c r="F8" s="1960"/>
      <c r="G8" s="1960"/>
      <c r="H8" s="1960"/>
    </row>
    <row r="9" spans="1:9" ht="17.25" customHeight="1">
      <c r="B9" s="102" t="s">
        <v>379</v>
      </c>
      <c r="C9" s="1961">
        <f>IF(①海外研修実施希望申込書!D7=①海外研修実施希望申込書!P1,⑤海外研修実施計画の概要!E67,#REF!)</f>
        <v>0</v>
      </c>
      <c r="D9" s="1961"/>
      <c r="E9" s="1961"/>
      <c r="F9" s="1961"/>
      <c r="G9" s="1961"/>
      <c r="H9" s="1961"/>
    </row>
    <row r="10" spans="1:9" ht="17.25" customHeight="1">
      <c r="B10" s="102"/>
      <c r="C10" s="1961"/>
      <c r="D10" s="1961"/>
      <c r="E10" s="1961"/>
      <c r="F10" s="1961"/>
      <c r="G10" s="1961"/>
      <c r="H10" s="1961"/>
    </row>
    <row r="11" spans="1:9" ht="17.25" customHeight="1">
      <c r="B11" s="102" t="s">
        <v>380</v>
      </c>
      <c r="C11" s="1961" t="str">
        <f>①海外研修実施希望申込書!C35</f>
        <v>Production Management Training for Leaders at a Manufacutruing Site</v>
      </c>
      <c r="D11" s="1961"/>
      <c r="E11" s="1961"/>
      <c r="F11" s="1961"/>
      <c r="G11" s="1961"/>
      <c r="H11" s="1961"/>
    </row>
    <row r="12" spans="1:9" ht="17.25" customHeight="1">
      <c r="B12" s="102"/>
      <c r="C12" s="1961"/>
      <c r="D12" s="1961"/>
      <c r="E12" s="1961"/>
      <c r="F12" s="1961"/>
      <c r="G12" s="1961"/>
      <c r="H12" s="1961"/>
    </row>
    <row r="13" spans="1:9" ht="17.25" customHeight="1">
      <c r="B13" s="102" t="s">
        <v>381</v>
      </c>
      <c r="C13" s="660">
        <f>'⑳海外研修実施結果（報告書）'!B13</f>
        <v>46204</v>
      </c>
      <c r="D13" s="661" t="s">
        <v>1141</v>
      </c>
      <c r="E13" s="660">
        <f>'⑳海外研修実施結果（報告書）'!H13</f>
        <v>46208</v>
      </c>
      <c r="F13" s="167"/>
      <c r="G13" s="167"/>
      <c r="H13" s="167"/>
    </row>
    <row r="14" spans="1:9" ht="17.25" customHeight="1">
      <c r="B14" s="102"/>
      <c r="C14" s="167"/>
      <c r="D14" s="167"/>
      <c r="E14" s="167"/>
      <c r="F14" s="167"/>
      <c r="G14" s="167"/>
      <c r="H14" s="167"/>
    </row>
    <row r="15" spans="1:9" ht="17.25" customHeight="1">
      <c r="B15" s="102" t="s">
        <v>382</v>
      </c>
      <c r="C15" s="665" t="s">
        <v>383</v>
      </c>
      <c r="D15" s="1962">
        <v>1500</v>
      </c>
      <c r="E15" s="1962"/>
      <c r="F15" s="167"/>
      <c r="G15" s="167"/>
      <c r="H15" s="167"/>
    </row>
    <row r="16" spans="1:9" ht="17.25" customHeight="1">
      <c r="B16" s="102" t="s">
        <v>384</v>
      </c>
      <c r="C16" s="662">
        <f>'⑳海外研修実施結果（報告書）'!B15</f>
        <v>15</v>
      </c>
      <c r="D16" s="1963" t="s">
        <v>385</v>
      </c>
      <c r="E16" s="1963"/>
      <c r="F16" s="167"/>
      <c r="G16" s="167"/>
      <c r="H16" s="167"/>
    </row>
    <row r="17" spans="2:8" ht="17.25" customHeight="1">
      <c r="B17" s="102" t="s">
        <v>386</v>
      </c>
      <c r="C17" s="662">
        <f>'⑳海外研修実施結果（報告書）'!M13</f>
        <v>5</v>
      </c>
      <c r="D17" s="1963" t="s">
        <v>387</v>
      </c>
      <c r="E17" s="1963"/>
      <c r="F17" s="167"/>
      <c r="G17" s="167"/>
      <c r="H17" s="167"/>
    </row>
    <row r="18" spans="2:8" ht="17.25" customHeight="1">
      <c r="B18" s="102" t="s">
        <v>388</v>
      </c>
      <c r="C18" s="665" t="s">
        <v>383</v>
      </c>
      <c r="D18" s="1955">
        <f>D15*C16*C17</f>
        <v>112500</v>
      </c>
      <c r="E18" s="1955"/>
      <c r="F18" s="1955"/>
      <c r="G18" s="167"/>
      <c r="H18" s="167"/>
    </row>
    <row r="19" spans="2:8" ht="17.25" customHeight="1">
      <c r="B19" s="102"/>
      <c r="C19" s="662"/>
      <c r="D19" s="663"/>
      <c r="E19" s="663"/>
      <c r="F19" s="663"/>
      <c r="G19" s="167"/>
      <c r="H19" s="664">
        <v>46208</v>
      </c>
    </row>
    <row r="20" spans="2:8" ht="17.25" customHeight="1">
      <c r="C20" s="167" t="s">
        <v>1142</v>
      </c>
      <c r="D20" s="167"/>
      <c r="E20" s="167"/>
      <c r="F20" s="167"/>
      <c r="G20" s="167"/>
      <c r="H20" s="167"/>
    </row>
    <row r="21" spans="2:8" ht="17.25" customHeight="1">
      <c r="C21" s="1957"/>
      <c r="D21" s="1957"/>
      <c r="E21" s="1957"/>
      <c r="F21" s="1957"/>
      <c r="G21" s="168"/>
    </row>
    <row r="22" spans="2:8" ht="17.25" customHeight="1" thickBot="1">
      <c r="C22" s="1958"/>
      <c r="D22" s="1958"/>
      <c r="E22" s="1958"/>
      <c r="F22" s="1958"/>
      <c r="G22" s="168"/>
      <c r="H22" s="167"/>
    </row>
    <row r="23" spans="2:8" ht="17.25" customHeight="1">
      <c r="C23" s="1956" t="s">
        <v>390</v>
      </c>
      <c r="D23" s="1956"/>
      <c r="E23" s="1956"/>
      <c r="F23" s="1956"/>
      <c r="G23" s="168"/>
      <c r="H23" s="167"/>
    </row>
    <row r="24" spans="2:8" ht="17.25" customHeight="1">
      <c r="C24" s="1956" t="s">
        <v>855</v>
      </c>
      <c r="D24" s="1956"/>
      <c r="E24" s="1956"/>
      <c r="F24" s="1956"/>
      <c r="G24" s="168"/>
      <c r="H24" s="167"/>
    </row>
    <row r="25" spans="2:8" ht="17.25" customHeight="1">
      <c r="C25" s="1939"/>
      <c r="D25" s="1939"/>
      <c r="E25" s="1939"/>
      <c r="F25" s="1939"/>
      <c r="G25" s="93"/>
    </row>
  </sheetData>
  <mergeCells count="14">
    <mergeCell ref="A2:I2"/>
    <mergeCell ref="D18:F18"/>
    <mergeCell ref="C24:F24"/>
    <mergeCell ref="C25:F25"/>
    <mergeCell ref="C21:F22"/>
    <mergeCell ref="C5:H5"/>
    <mergeCell ref="C6:H6"/>
    <mergeCell ref="C8:H8"/>
    <mergeCell ref="C9:H10"/>
    <mergeCell ref="C11:H12"/>
    <mergeCell ref="C23:F23"/>
    <mergeCell ref="D15:E15"/>
    <mergeCell ref="D16:E16"/>
    <mergeCell ref="D17:E17"/>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drawing r:id="rId2"/>
  <legacyDrawing r:id="rId3"/>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5">
    <tabColor theme="9" tint="0.59999389629810485"/>
  </sheetPr>
  <dimension ref="A1:I25"/>
  <sheetViews>
    <sheetView showGridLines="0" view="pageBreakPreview" zoomScaleNormal="100" zoomScaleSheetLayoutView="100" workbookViewId="0"/>
  </sheetViews>
  <sheetFormatPr defaultColWidth="9" defaultRowHeight="17.25" customHeight="1"/>
  <cols>
    <col min="1" max="1" width="4.36328125" style="92" customWidth="1"/>
    <col min="2" max="2" width="20" style="92" bestFit="1" customWidth="1"/>
    <col min="3" max="3" width="11.6328125" style="92" customWidth="1"/>
    <col min="4" max="4" width="2.08984375" style="92" bestFit="1" customWidth="1"/>
    <col min="5" max="5" width="11.6328125" style="92" customWidth="1"/>
    <col min="6" max="6" width="13.6328125" style="92" customWidth="1"/>
    <col min="7" max="7" width="4" style="92" customWidth="1"/>
    <col min="8" max="8" width="16.6328125" style="92" bestFit="1" customWidth="1"/>
    <col min="9" max="9" width="4.36328125" style="92" customWidth="1"/>
    <col min="10" max="16384" width="9" style="92"/>
  </cols>
  <sheetData>
    <row r="1" spans="1:9" ht="17.25" customHeight="1">
      <c r="A1" s="3" t="s">
        <v>391</v>
      </c>
    </row>
    <row r="2" spans="1:9" ht="17.25" customHeight="1">
      <c r="A2" s="1938" t="s">
        <v>392</v>
      </c>
      <c r="B2" s="1938"/>
      <c r="C2" s="1938"/>
      <c r="D2" s="1938"/>
      <c r="E2" s="1938"/>
      <c r="F2" s="1938"/>
      <c r="G2" s="1938"/>
      <c r="H2" s="1938"/>
      <c r="I2" s="1938"/>
    </row>
    <row r="3" spans="1:9" ht="17.25" customHeight="1">
      <c r="A3" s="100"/>
      <c r="B3" s="100"/>
      <c r="C3" s="100"/>
      <c r="D3" s="100"/>
      <c r="E3" s="100"/>
      <c r="F3" s="100"/>
      <c r="G3" s="100"/>
      <c r="H3" s="100"/>
      <c r="I3" s="100"/>
    </row>
    <row r="5" spans="1:9" ht="17.25" customHeight="1">
      <c r="B5" s="102" t="s">
        <v>375</v>
      </c>
      <c r="C5" s="1959" t="s">
        <v>376</v>
      </c>
      <c r="D5" s="1959"/>
      <c r="E5" s="1959"/>
      <c r="F5" s="1959"/>
      <c r="G5" s="1959"/>
      <c r="H5" s="1959"/>
    </row>
    <row r="6" spans="1:9" ht="17.25" customHeight="1">
      <c r="B6" s="102" t="s">
        <v>377</v>
      </c>
      <c r="C6" s="1960" t="str">
        <f>'㉖研修協力謝金請求書'!C6</f>
        <v>AOTS Co., Ltd.</v>
      </c>
      <c r="D6" s="1960"/>
      <c r="E6" s="1960"/>
      <c r="F6" s="1960"/>
      <c r="G6" s="1960"/>
      <c r="H6" s="1960"/>
    </row>
    <row r="7" spans="1:9" ht="17.25" customHeight="1">
      <c r="B7" s="102"/>
      <c r="C7" s="167"/>
      <c r="D7" s="167"/>
      <c r="E7" s="167"/>
      <c r="F7" s="167"/>
      <c r="G7" s="167"/>
      <c r="H7" s="167"/>
    </row>
    <row r="8" spans="1:9" ht="17.25" customHeight="1">
      <c r="B8" s="102" t="s">
        <v>378</v>
      </c>
      <c r="C8" s="1960" t="str">
        <f>'㉖研修協力謝金請求書'!C8</f>
        <v>Kaigai Kenshu Inc.</v>
      </c>
      <c r="D8" s="1960"/>
      <c r="E8" s="1960"/>
      <c r="F8" s="1960"/>
      <c r="G8" s="1960"/>
      <c r="H8" s="1960"/>
    </row>
    <row r="9" spans="1:9" ht="17.25" customHeight="1">
      <c r="B9" s="102" t="s">
        <v>379</v>
      </c>
      <c r="C9" s="1961">
        <f>'㉖研修協力謝金請求書'!C9</f>
        <v>0</v>
      </c>
      <c r="D9" s="1961"/>
      <c r="E9" s="1961"/>
      <c r="F9" s="1961"/>
      <c r="G9" s="1961"/>
      <c r="H9" s="1961"/>
    </row>
    <row r="10" spans="1:9" ht="17.25" customHeight="1">
      <c r="B10" s="102"/>
      <c r="C10" s="1961"/>
      <c r="D10" s="1961"/>
      <c r="E10" s="1961"/>
      <c r="F10" s="1961"/>
      <c r="G10" s="1961"/>
      <c r="H10" s="1961"/>
    </row>
    <row r="11" spans="1:9" ht="17.25" customHeight="1">
      <c r="B11" s="102" t="s">
        <v>380</v>
      </c>
      <c r="C11" s="1961" t="str">
        <f>'㉖研修協力謝金請求書'!C11</f>
        <v>Production Management Training for Leaders at a Manufacutruing Site</v>
      </c>
      <c r="D11" s="1961"/>
      <c r="E11" s="1961"/>
      <c r="F11" s="1961"/>
      <c r="G11" s="1961"/>
      <c r="H11" s="1961"/>
    </row>
    <row r="12" spans="1:9" ht="17.25" customHeight="1">
      <c r="B12" s="102"/>
      <c r="C12" s="1961"/>
      <c r="D12" s="1961"/>
      <c r="E12" s="1961"/>
      <c r="F12" s="1961"/>
      <c r="G12" s="1961"/>
      <c r="H12" s="1961"/>
    </row>
    <row r="13" spans="1:9" ht="17.25" customHeight="1">
      <c r="B13" s="102" t="s">
        <v>381</v>
      </c>
      <c r="C13" s="660">
        <f>'㉖研修協力謝金請求書'!C13</f>
        <v>46204</v>
      </c>
      <c r="D13" s="411" t="s">
        <v>1141</v>
      </c>
      <c r="E13" s="660">
        <f>'㉖研修協力謝金請求書'!E13</f>
        <v>46208</v>
      </c>
      <c r="F13" s="167"/>
      <c r="G13" s="167"/>
      <c r="H13" s="167"/>
    </row>
    <row r="14" spans="1:9" ht="17.25" customHeight="1">
      <c r="B14" s="102"/>
    </row>
    <row r="15" spans="1:9" ht="17.25" customHeight="1">
      <c r="B15" s="102" t="s">
        <v>382</v>
      </c>
      <c r="C15" s="662" t="str">
        <f>'㉖研修協力謝金請求書'!C15</f>
        <v>Yen</v>
      </c>
      <c r="D15" s="1955">
        <f>'㉖研修協力謝金請求書'!D15</f>
        <v>1500</v>
      </c>
      <c r="E15" s="1955"/>
      <c r="F15" s="169"/>
      <c r="G15" s="167"/>
      <c r="H15" s="167"/>
    </row>
    <row r="16" spans="1:9" ht="17.25" customHeight="1">
      <c r="B16" s="102" t="s">
        <v>384</v>
      </c>
      <c r="C16" s="662">
        <f>'㉖研修協力謝金請求書'!C16</f>
        <v>15</v>
      </c>
      <c r="D16" s="1963" t="s">
        <v>385</v>
      </c>
      <c r="E16" s="1963"/>
      <c r="F16" s="167"/>
      <c r="G16" s="167"/>
      <c r="H16" s="167"/>
    </row>
    <row r="17" spans="2:8" ht="17.25" customHeight="1">
      <c r="B17" s="102" t="s">
        <v>386</v>
      </c>
      <c r="C17" s="662">
        <f>'㉖研修協力謝金請求書'!C17</f>
        <v>5</v>
      </c>
      <c r="D17" s="1963" t="s">
        <v>387</v>
      </c>
      <c r="E17" s="1963"/>
      <c r="F17" s="167"/>
      <c r="G17" s="167"/>
      <c r="H17" s="167"/>
    </row>
    <row r="18" spans="2:8" ht="17.25" customHeight="1">
      <c r="B18" s="102" t="s">
        <v>388</v>
      </c>
      <c r="C18" s="662" t="str">
        <f>'㉖研修協力謝金請求書'!C18</f>
        <v>Yen</v>
      </c>
      <c r="D18" s="1955">
        <f>'㉖研修協力謝金請求書'!D18</f>
        <v>112500</v>
      </c>
      <c r="E18" s="1955"/>
      <c r="F18" s="1955"/>
      <c r="G18" s="167"/>
      <c r="H18" s="167"/>
    </row>
    <row r="19" spans="2:8" ht="17.25" customHeight="1">
      <c r="C19" s="167"/>
      <c r="D19" s="167"/>
      <c r="E19" s="167"/>
      <c r="F19" s="167"/>
      <c r="G19" s="167"/>
      <c r="H19" s="664">
        <v>46213</v>
      </c>
    </row>
    <row r="20" spans="2:8" ht="17.25" customHeight="1">
      <c r="C20" s="666" t="s">
        <v>1142</v>
      </c>
      <c r="D20" s="167"/>
      <c r="E20" s="167"/>
      <c r="F20" s="167"/>
      <c r="G20" s="167"/>
      <c r="H20" s="667"/>
    </row>
    <row r="21" spans="2:8" ht="17.25" customHeight="1">
      <c r="C21" s="1957"/>
      <c r="D21" s="1957"/>
      <c r="E21" s="1957"/>
      <c r="F21" s="1957"/>
      <c r="G21" s="168"/>
    </row>
    <row r="22" spans="2:8" ht="17.25" customHeight="1" thickBot="1">
      <c r="C22" s="1958"/>
      <c r="D22" s="1958"/>
      <c r="E22" s="1958"/>
      <c r="F22" s="1958"/>
      <c r="G22" s="168"/>
      <c r="H22" s="167"/>
    </row>
    <row r="23" spans="2:8" ht="17.25" customHeight="1">
      <c r="C23" s="1964" t="str">
        <f>'㉖研修協力謝金請求書'!C23</f>
        <v>Mr. XXXXXX</v>
      </c>
      <c r="D23" s="1964"/>
      <c r="E23" s="1964"/>
      <c r="F23" s="1964"/>
      <c r="G23" s="93"/>
    </row>
    <row r="24" spans="2:8" ht="17.25" customHeight="1">
      <c r="C24" s="1964" t="str">
        <f>'㉖研修協力謝金請求書'!C24</f>
        <v>Director of Secretary</v>
      </c>
      <c r="D24" s="1964"/>
      <c r="E24" s="1964"/>
      <c r="F24" s="1964"/>
      <c r="G24" s="93"/>
    </row>
    <row r="25" spans="2:8" ht="17.25" customHeight="1">
      <c r="C25" s="1939"/>
      <c r="D25" s="1939"/>
      <c r="E25" s="1939"/>
      <c r="F25" s="1939"/>
      <c r="G25" s="93"/>
    </row>
  </sheetData>
  <mergeCells count="14">
    <mergeCell ref="A2:I2"/>
    <mergeCell ref="D18:F18"/>
    <mergeCell ref="C24:F24"/>
    <mergeCell ref="C25:F25"/>
    <mergeCell ref="D15:E15"/>
    <mergeCell ref="D16:E16"/>
    <mergeCell ref="D17:E17"/>
    <mergeCell ref="C21:F22"/>
    <mergeCell ref="C23:F23"/>
    <mergeCell ref="C11:H12"/>
    <mergeCell ref="C5:H5"/>
    <mergeCell ref="C6:H6"/>
    <mergeCell ref="C8:H8"/>
    <mergeCell ref="C9:H10"/>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drawing r:id="rId2"/>
  <legacy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6">
    <tabColor theme="9" tint="0.59999389629810485"/>
    <pageSetUpPr fitToPage="1"/>
  </sheetPr>
  <dimension ref="A2:F55"/>
  <sheetViews>
    <sheetView showGridLines="0" view="pageBreakPreview" zoomScaleNormal="100" zoomScaleSheetLayoutView="100" workbookViewId="0"/>
  </sheetViews>
  <sheetFormatPr defaultColWidth="9" defaultRowHeight="17.25" customHeight="1"/>
  <cols>
    <col min="1" max="1" width="4.7265625" style="3" customWidth="1"/>
    <col min="2" max="2" width="21.26953125" style="3" customWidth="1"/>
    <col min="3" max="3" width="28.26953125" style="3" customWidth="1"/>
    <col min="4" max="4" width="35.90625" style="3" customWidth="1"/>
    <col min="5" max="6" width="10.453125" style="3" customWidth="1"/>
    <col min="7" max="16384" width="9" style="3"/>
  </cols>
  <sheetData>
    <row r="2" spans="1:6" ht="17.25" customHeight="1">
      <c r="A2" s="1022" t="s">
        <v>1491</v>
      </c>
      <c r="B2" s="1022"/>
      <c r="C2" s="1022"/>
      <c r="D2" s="1022"/>
      <c r="E2" s="1022"/>
      <c r="F2" s="1022"/>
    </row>
    <row r="3" spans="1:6" ht="17.25" customHeight="1">
      <c r="F3" s="4" t="s">
        <v>397</v>
      </c>
    </row>
    <row r="4" spans="1:6" ht="17.25" customHeight="1">
      <c r="A4" s="43" t="s">
        <v>1483</v>
      </c>
      <c r="B4" s="43" t="s">
        <v>393</v>
      </c>
      <c r="C4" s="43" t="s">
        <v>394</v>
      </c>
      <c r="D4" s="43" t="s">
        <v>395</v>
      </c>
      <c r="E4" s="104" t="s">
        <v>402</v>
      </c>
      <c r="F4" s="104" t="s">
        <v>228</v>
      </c>
    </row>
    <row r="5" spans="1:6" ht="30" customHeight="1">
      <c r="A5" s="922">
        <v>1</v>
      </c>
      <c r="B5" s="920"/>
      <c r="C5" s="920"/>
      <c r="D5" s="920"/>
      <c r="E5" s="921"/>
      <c r="F5" s="921"/>
    </row>
    <row r="6" spans="1:6" ht="30" customHeight="1">
      <c r="A6" s="922">
        <v>2</v>
      </c>
      <c r="B6" s="920"/>
      <c r="C6" s="920"/>
      <c r="D6" s="920"/>
      <c r="E6" s="921"/>
      <c r="F6" s="921"/>
    </row>
    <row r="7" spans="1:6" ht="30" customHeight="1">
      <c r="A7" s="922">
        <v>3</v>
      </c>
      <c r="B7" s="920"/>
      <c r="C7" s="920"/>
      <c r="D7" s="920"/>
      <c r="E7" s="921"/>
      <c r="F7" s="921"/>
    </row>
    <row r="8" spans="1:6" ht="30" customHeight="1">
      <c r="A8" s="922">
        <v>4</v>
      </c>
      <c r="B8" s="920"/>
      <c r="C8" s="920"/>
      <c r="D8" s="920"/>
      <c r="E8" s="921"/>
      <c r="F8" s="921"/>
    </row>
    <row r="9" spans="1:6" ht="30" customHeight="1">
      <c r="A9" s="922">
        <v>5</v>
      </c>
      <c r="B9" s="920"/>
      <c r="C9" s="920"/>
      <c r="D9" s="920"/>
      <c r="E9" s="921"/>
      <c r="F9" s="921"/>
    </row>
    <row r="10" spans="1:6" ht="30" customHeight="1">
      <c r="A10" s="922">
        <v>6</v>
      </c>
      <c r="B10" s="920"/>
      <c r="C10" s="920"/>
      <c r="D10" s="920"/>
      <c r="E10" s="921"/>
      <c r="F10" s="921"/>
    </row>
    <row r="11" spans="1:6" ht="30" customHeight="1">
      <c r="A11" s="922">
        <v>7</v>
      </c>
      <c r="B11" s="920"/>
      <c r="C11" s="920"/>
      <c r="D11" s="920"/>
      <c r="E11" s="921"/>
      <c r="F11" s="921"/>
    </row>
    <row r="12" spans="1:6" ht="30" customHeight="1">
      <c r="A12" s="922">
        <v>8</v>
      </c>
      <c r="B12" s="920"/>
      <c r="C12" s="920"/>
      <c r="D12" s="920"/>
      <c r="E12" s="921"/>
      <c r="F12" s="921"/>
    </row>
    <row r="13" spans="1:6" ht="30" customHeight="1">
      <c r="A13" s="922">
        <v>9</v>
      </c>
      <c r="B13" s="920"/>
      <c r="C13" s="920"/>
      <c r="D13" s="920"/>
      <c r="E13" s="921"/>
      <c r="F13" s="921"/>
    </row>
    <row r="14" spans="1:6" ht="30" customHeight="1">
      <c r="A14" s="922">
        <v>10</v>
      </c>
      <c r="B14" s="920"/>
      <c r="C14" s="920"/>
      <c r="D14" s="920"/>
      <c r="E14" s="921"/>
      <c r="F14" s="921"/>
    </row>
    <row r="15" spans="1:6" ht="30" customHeight="1">
      <c r="A15" s="922">
        <v>11</v>
      </c>
      <c r="B15" s="920"/>
      <c r="C15" s="920"/>
      <c r="D15" s="920"/>
      <c r="E15" s="921"/>
      <c r="F15" s="921"/>
    </row>
    <row r="16" spans="1:6" ht="30" customHeight="1">
      <c r="A16" s="922">
        <v>12</v>
      </c>
      <c r="B16" s="920"/>
      <c r="C16" s="920"/>
      <c r="D16" s="920"/>
      <c r="E16" s="921"/>
      <c r="F16" s="921"/>
    </row>
    <row r="17" spans="1:6" ht="30" customHeight="1">
      <c r="A17" s="922">
        <v>13</v>
      </c>
      <c r="B17" s="920"/>
      <c r="C17" s="920"/>
      <c r="D17" s="920"/>
      <c r="E17" s="921"/>
      <c r="F17" s="921"/>
    </row>
    <row r="18" spans="1:6" ht="30" customHeight="1">
      <c r="A18" s="922">
        <v>14</v>
      </c>
      <c r="B18" s="920"/>
      <c r="C18" s="920"/>
      <c r="D18" s="920"/>
      <c r="E18" s="921"/>
      <c r="F18" s="921"/>
    </row>
    <row r="19" spans="1:6" ht="30" customHeight="1">
      <c r="A19" s="922">
        <v>15</v>
      </c>
      <c r="B19" s="920"/>
      <c r="C19" s="920"/>
      <c r="D19" s="920"/>
      <c r="E19" s="921"/>
      <c r="F19" s="921"/>
    </row>
    <row r="20" spans="1:6" ht="30" customHeight="1">
      <c r="A20" s="922">
        <v>16</v>
      </c>
      <c r="B20" s="920"/>
      <c r="C20" s="920"/>
      <c r="D20" s="920"/>
      <c r="E20" s="921"/>
      <c r="F20" s="921"/>
    </row>
    <row r="21" spans="1:6" ht="30" customHeight="1">
      <c r="A21" s="922">
        <v>17</v>
      </c>
      <c r="B21" s="920"/>
      <c r="C21" s="920"/>
      <c r="D21" s="920"/>
      <c r="E21" s="921"/>
      <c r="F21" s="921"/>
    </row>
    <row r="22" spans="1:6" ht="30" customHeight="1">
      <c r="A22" s="922">
        <v>18</v>
      </c>
      <c r="B22" s="920"/>
      <c r="C22" s="920"/>
      <c r="D22" s="920"/>
      <c r="E22" s="921"/>
      <c r="F22" s="921"/>
    </row>
    <row r="23" spans="1:6" ht="30" customHeight="1">
      <c r="A23" s="922">
        <v>19</v>
      </c>
      <c r="B23" s="920"/>
      <c r="C23" s="920"/>
      <c r="D23" s="920"/>
      <c r="E23" s="921"/>
      <c r="F23" s="921"/>
    </row>
    <row r="24" spans="1:6" ht="30" customHeight="1">
      <c r="A24" s="922">
        <v>20</v>
      </c>
      <c r="B24" s="920"/>
      <c r="C24" s="920"/>
      <c r="D24" s="920"/>
      <c r="E24" s="921"/>
      <c r="F24" s="921"/>
    </row>
    <row r="25" spans="1:6" ht="30" hidden="1" customHeight="1">
      <c r="A25" s="922">
        <v>21</v>
      </c>
      <c r="B25" s="920"/>
      <c r="C25" s="920"/>
      <c r="D25" s="920"/>
      <c r="E25" s="921"/>
      <c r="F25" s="921"/>
    </row>
    <row r="26" spans="1:6" ht="30" hidden="1" customHeight="1">
      <c r="A26" s="922">
        <v>22</v>
      </c>
      <c r="B26" s="920"/>
      <c r="C26" s="920"/>
      <c r="D26" s="920"/>
      <c r="E26" s="921"/>
      <c r="F26" s="921"/>
    </row>
    <row r="27" spans="1:6" ht="30" hidden="1" customHeight="1">
      <c r="A27" s="922">
        <v>23</v>
      </c>
      <c r="B27" s="920"/>
      <c r="C27" s="920"/>
      <c r="D27" s="920"/>
      <c r="E27" s="921"/>
      <c r="F27" s="921"/>
    </row>
    <row r="28" spans="1:6" ht="30" hidden="1" customHeight="1">
      <c r="A28" s="922">
        <v>24</v>
      </c>
      <c r="B28" s="920"/>
      <c r="C28" s="920"/>
      <c r="D28" s="920"/>
      <c r="E28" s="921"/>
      <c r="F28" s="921"/>
    </row>
    <row r="29" spans="1:6" ht="30" hidden="1" customHeight="1">
      <c r="A29" s="922">
        <v>25</v>
      </c>
      <c r="B29" s="920"/>
      <c r="C29" s="920"/>
      <c r="D29" s="920"/>
      <c r="E29" s="921"/>
      <c r="F29" s="921"/>
    </row>
    <row r="30" spans="1:6" ht="30" hidden="1" customHeight="1">
      <c r="A30" s="922">
        <v>26</v>
      </c>
      <c r="B30" s="920"/>
      <c r="C30" s="920"/>
      <c r="D30" s="920"/>
      <c r="E30" s="921"/>
      <c r="F30" s="921"/>
    </row>
    <row r="31" spans="1:6" ht="30" hidden="1" customHeight="1">
      <c r="A31" s="922">
        <v>27</v>
      </c>
      <c r="B31" s="920"/>
      <c r="C31" s="920"/>
      <c r="D31" s="920"/>
      <c r="E31" s="921"/>
      <c r="F31" s="921"/>
    </row>
    <row r="32" spans="1:6" ht="30" hidden="1" customHeight="1">
      <c r="A32" s="922">
        <v>28</v>
      </c>
      <c r="B32" s="920"/>
      <c r="C32" s="920"/>
      <c r="D32" s="920"/>
      <c r="E32" s="921"/>
      <c r="F32" s="921"/>
    </row>
    <row r="33" spans="1:6" ht="30" hidden="1" customHeight="1">
      <c r="A33" s="922">
        <v>29</v>
      </c>
      <c r="B33" s="920"/>
      <c r="C33" s="920"/>
      <c r="D33" s="920"/>
      <c r="E33" s="921"/>
      <c r="F33" s="921"/>
    </row>
    <row r="34" spans="1:6" ht="30" hidden="1" customHeight="1">
      <c r="A34" s="922">
        <v>30</v>
      </c>
      <c r="B34" s="920"/>
      <c r="C34" s="920"/>
      <c r="D34" s="920"/>
      <c r="E34" s="921"/>
      <c r="F34" s="921"/>
    </row>
    <row r="35" spans="1:6" ht="30" hidden="1" customHeight="1">
      <c r="A35" s="922">
        <v>31</v>
      </c>
      <c r="B35" s="920"/>
      <c r="C35" s="920"/>
      <c r="D35" s="920"/>
      <c r="E35" s="921"/>
      <c r="F35" s="921"/>
    </row>
    <row r="36" spans="1:6" ht="30" hidden="1" customHeight="1">
      <c r="A36" s="922">
        <v>32</v>
      </c>
      <c r="B36" s="920"/>
      <c r="C36" s="920"/>
      <c r="D36" s="920"/>
      <c r="E36" s="921"/>
      <c r="F36" s="921"/>
    </row>
    <row r="37" spans="1:6" ht="30" hidden="1" customHeight="1">
      <c r="A37" s="922">
        <v>33</v>
      </c>
      <c r="B37" s="920"/>
      <c r="C37" s="920"/>
      <c r="D37" s="920"/>
      <c r="E37" s="921"/>
      <c r="F37" s="921"/>
    </row>
    <row r="38" spans="1:6" ht="30" hidden="1" customHeight="1">
      <c r="A38" s="922">
        <v>34</v>
      </c>
      <c r="B38" s="920"/>
      <c r="C38" s="920"/>
      <c r="D38" s="920"/>
      <c r="E38" s="921"/>
      <c r="F38" s="921"/>
    </row>
    <row r="39" spans="1:6" ht="30" hidden="1" customHeight="1">
      <c r="A39" s="922">
        <v>35</v>
      </c>
      <c r="B39" s="920"/>
      <c r="C39" s="920"/>
      <c r="D39" s="920"/>
      <c r="E39" s="921"/>
      <c r="F39" s="921"/>
    </row>
    <row r="40" spans="1:6" ht="30" hidden="1" customHeight="1">
      <c r="A40" s="922">
        <v>36</v>
      </c>
      <c r="B40" s="920"/>
      <c r="C40" s="920"/>
      <c r="D40" s="920"/>
      <c r="E40" s="921"/>
      <c r="F40" s="921"/>
    </row>
    <row r="41" spans="1:6" ht="30" hidden="1" customHeight="1">
      <c r="A41" s="922">
        <v>37</v>
      </c>
      <c r="B41" s="920"/>
      <c r="C41" s="920"/>
      <c r="D41" s="920"/>
      <c r="E41" s="921"/>
      <c r="F41" s="921"/>
    </row>
    <row r="42" spans="1:6" ht="30" hidden="1" customHeight="1">
      <c r="A42" s="922">
        <v>38</v>
      </c>
      <c r="B42" s="920"/>
      <c r="C42" s="920"/>
      <c r="D42" s="920"/>
      <c r="E42" s="921"/>
      <c r="F42" s="921"/>
    </row>
    <row r="43" spans="1:6" ht="30" hidden="1" customHeight="1">
      <c r="A43" s="922">
        <v>39</v>
      </c>
      <c r="B43" s="920"/>
      <c r="C43" s="920"/>
      <c r="D43" s="920"/>
      <c r="E43" s="921"/>
      <c r="F43" s="921"/>
    </row>
    <row r="44" spans="1:6" ht="30" hidden="1" customHeight="1">
      <c r="A44" s="922">
        <v>40</v>
      </c>
      <c r="B44" s="920"/>
      <c r="C44" s="920"/>
      <c r="D44" s="920"/>
      <c r="E44" s="921"/>
      <c r="F44" s="921"/>
    </row>
    <row r="45" spans="1:6" ht="30" hidden="1" customHeight="1">
      <c r="A45" s="922">
        <v>41</v>
      </c>
      <c r="B45" s="920"/>
      <c r="C45" s="920"/>
      <c r="D45" s="920"/>
      <c r="E45" s="921"/>
      <c r="F45" s="921"/>
    </row>
    <row r="46" spans="1:6" ht="30" hidden="1" customHeight="1">
      <c r="A46" s="922">
        <v>42</v>
      </c>
      <c r="B46" s="920"/>
      <c r="C46" s="920"/>
      <c r="D46" s="920"/>
      <c r="E46" s="921"/>
      <c r="F46" s="921"/>
    </row>
    <row r="47" spans="1:6" ht="30" hidden="1" customHeight="1">
      <c r="A47" s="922">
        <v>43</v>
      </c>
      <c r="B47" s="920"/>
      <c r="C47" s="920"/>
      <c r="D47" s="920"/>
      <c r="E47" s="921"/>
      <c r="F47" s="921"/>
    </row>
    <row r="48" spans="1:6" ht="30" hidden="1" customHeight="1">
      <c r="A48" s="922">
        <v>44</v>
      </c>
      <c r="B48" s="920"/>
      <c r="C48" s="920"/>
      <c r="D48" s="920"/>
      <c r="E48" s="921"/>
      <c r="F48" s="921"/>
    </row>
    <row r="49" spans="1:6" ht="30" hidden="1" customHeight="1">
      <c r="A49" s="922">
        <v>45</v>
      </c>
      <c r="B49" s="920"/>
      <c r="C49" s="920"/>
      <c r="D49" s="920"/>
      <c r="E49" s="921"/>
      <c r="F49" s="921"/>
    </row>
    <row r="50" spans="1:6" ht="30" hidden="1" customHeight="1">
      <c r="A50" s="922">
        <v>46</v>
      </c>
      <c r="B50" s="920"/>
      <c r="C50" s="920"/>
      <c r="D50" s="920"/>
      <c r="E50" s="921"/>
      <c r="F50" s="921"/>
    </row>
    <row r="51" spans="1:6" ht="30" hidden="1" customHeight="1">
      <c r="A51" s="922">
        <v>47</v>
      </c>
      <c r="B51" s="920"/>
      <c r="C51" s="920"/>
      <c r="D51" s="920"/>
      <c r="E51" s="921"/>
      <c r="F51" s="921"/>
    </row>
    <row r="52" spans="1:6" ht="30" hidden="1" customHeight="1">
      <c r="A52" s="922">
        <v>48</v>
      </c>
      <c r="B52" s="920"/>
      <c r="C52" s="920"/>
      <c r="D52" s="920"/>
      <c r="E52" s="921"/>
      <c r="F52" s="921"/>
    </row>
    <row r="53" spans="1:6" ht="30" hidden="1" customHeight="1">
      <c r="A53" s="922">
        <v>49</v>
      </c>
      <c r="B53" s="920"/>
      <c r="C53" s="920"/>
      <c r="D53" s="920"/>
      <c r="E53" s="921"/>
      <c r="F53" s="921"/>
    </row>
    <row r="54" spans="1:6" ht="30" hidden="1" customHeight="1">
      <c r="A54" s="922">
        <v>50</v>
      </c>
      <c r="B54" s="920"/>
      <c r="C54" s="920"/>
      <c r="D54" s="920"/>
      <c r="E54" s="921"/>
      <c r="F54" s="921"/>
    </row>
    <row r="55" spans="1:6" ht="25.5" customHeight="1">
      <c r="E55" s="702">
        <f>SUM(E5:E54)</f>
        <v>0</v>
      </c>
      <c r="F55" s="702">
        <f>SUM(F5:F54)</f>
        <v>0</v>
      </c>
    </row>
  </sheetData>
  <mergeCells count="1">
    <mergeCell ref="A2:F2"/>
  </mergeCells>
  <phoneticPr fontId="1"/>
  <printOptions horizontalCentered="1"/>
  <pageMargins left="0.51181102362204722" right="0.51181102362204722" top="0.74803149606299213" bottom="0.55118110236220474" header="0.31496062992125984" footer="0.31496062992125984"/>
  <pageSetup paperSize="9" scale="85" orientation="portrait" blackAndWhite="1" r:id="rId1"/>
  <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F464F-4113-4A59-9A0C-84930F3EA78B}">
  <sheetPr codeName="Sheet47">
    <tabColor theme="9" tint="0.59999389629810485"/>
  </sheetPr>
  <dimension ref="A1:AC30"/>
  <sheetViews>
    <sheetView showGridLines="0" view="pageBreakPreview" zoomScaleNormal="100" workbookViewId="0">
      <selection sqref="A1:M1"/>
    </sheetView>
  </sheetViews>
  <sheetFormatPr defaultColWidth="9" defaultRowHeight="13"/>
  <cols>
    <col min="1" max="1" width="1.453125" style="211" customWidth="1"/>
    <col min="2" max="2" width="15.90625" style="211" customWidth="1"/>
    <col min="3" max="9" width="2.90625" style="211" customWidth="1"/>
    <col min="10" max="12" width="9" style="211"/>
    <col min="13" max="13" width="2.7265625" style="211" customWidth="1"/>
    <col min="14" max="16384" width="9" style="211"/>
  </cols>
  <sheetData>
    <row r="1" spans="1:19" ht="30" customHeight="1">
      <c r="A1" s="1967" t="s">
        <v>613</v>
      </c>
      <c r="B1" s="1967"/>
      <c r="C1" s="1967"/>
      <c r="D1" s="1967"/>
      <c r="E1" s="1967"/>
      <c r="F1" s="1967"/>
      <c r="G1" s="1967"/>
      <c r="H1" s="1967"/>
      <c r="I1" s="1967"/>
      <c r="J1" s="1967"/>
      <c r="K1" s="1967"/>
      <c r="L1" s="1967"/>
      <c r="M1" s="1967"/>
    </row>
    <row r="2" spans="1:19" ht="20.149999999999999" customHeight="1">
      <c r="B2" s="211" t="s">
        <v>585</v>
      </c>
    </row>
    <row r="3" spans="1:19" ht="20.149999999999999" customHeight="1">
      <c r="B3" s="212" t="s">
        <v>586</v>
      </c>
      <c r="C3" s="770"/>
      <c r="D3" s="214" t="s">
        <v>587</v>
      </c>
    </row>
    <row r="4" spans="1:19" ht="10.15" customHeight="1">
      <c r="B4" s="213"/>
    </row>
    <row r="5" spans="1:19" ht="20.149999999999999" customHeight="1">
      <c r="B5" s="212" t="s">
        <v>588</v>
      </c>
      <c r="C5" s="1966"/>
      <c r="D5" s="1966"/>
      <c r="E5" s="1966"/>
      <c r="F5" s="1966"/>
      <c r="G5" s="1966"/>
      <c r="H5" s="1966"/>
      <c r="I5" s="1966"/>
      <c r="J5" s="1966"/>
      <c r="K5" s="1966"/>
      <c r="L5" s="1966"/>
      <c r="N5" s="1968" t="str">
        <f>IF(AND(ISERROR(FIND("事務所",C5,1))=FALSE,ISERROR(FIND("会社",C5,1)),ISERROR(FIND("法人",C5,1)),C3=2),"法人格かどうか確認してください","")</f>
        <v/>
      </c>
      <c r="O5" s="1969"/>
      <c r="P5" s="1969"/>
      <c r="Q5" s="1969"/>
      <c r="R5" s="1969"/>
      <c r="S5" s="1969"/>
    </row>
    <row r="6" spans="1:19" ht="10.15" customHeight="1">
      <c r="B6" s="213"/>
    </row>
    <row r="7" spans="1:19" ht="20.149999999999999" customHeight="1">
      <c r="B7" s="212" t="s">
        <v>589</v>
      </c>
      <c r="C7" s="1965"/>
      <c r="D7" s="1965"/>
      <c r="E7" s="1965"/>
      <c r="F7" s="1965"/>
      <c r="G7" s="1965"/>
      <c r="H7" s="1965"/>
      <c r="I7" s="1965"/>
      <c r="J7" s="1965"/>
      <c r="K7" s="1965"/>
      <c r="L7" s="1965"/>
    </row>
    <row r="8" spans="1:19" ht="10.15" customHeight="1">
      <c r="B8" s="213"/>
    </row>
    <row r="9" spans="1:19" ht="20.149999999999999" customHeight="1">
      <c r="B9" s="212" t="s">
        <v>590</v>
      </c>
      <c r="C9" s="215" t="s">
        <v>591</v>
      </c>
      <c r="D9" s="1970"/>
      <c r="E9" s="1971"/>
      <c r="F9" s="1972"/>
      <c r="G9" s="216" t="s">
        <v>592</v>
      </c>
      <c r="H9" s="1970"/>
      <c r="I9" s="1971"/>
      <c r="J9" s="1972"/>
      <c r="N9" s="211" t="str">
        <f>IF(D9="","",IF(OR(LEN(D9)&lt;&gt;3,LEN(H9)&lt;&gt;4),"郵便番号が不正です。 ",""))</f>
        <v/>
      </c>
    </row>
    <row r="10" spans="1:19" ht="10.15" customHeight="1">
      <c r="B10" s="213"/>
    </row>
    <row r="11" spans="1:19" ht="20.149999999999999" customHeight="1">
      <c r="B11" s="212" t="s">
        <v>593</v>
      </c>
      <c r="C11" s="1965"/>
      <c r="D11" s="1965"/>
      <c r="E11" s="1965"/>
      <c r="F11" s="1965"/>
      <c r="G11" s="1965"/>
      <c r="H11" s="1965"/>
      <c r="I11" s="1965"/>
      <c r="J11" s="1965"/>
      <c r="K11" s="1965"/>
      <c r="L11" s="1965"/>
    </row>
    <row r="12" spans="1:19" ht="20.149999999999999" customHeight="1">
      <c r="B12" s="213"/>
      <c r="C12" s="1965"/>
      <c r="D12" s="1965"/>
      <c r="E12" s="1965"/>
      <c r="F12" s="1965"/>
      <c r="G12" s="1965"/>
      <c r="H12" s="1965"/>
      <c r="I12" s="1965"/>
      <c r="J12" s="1965"/>
      <c r="K12" s="1965"/>
      <c r="L12" s="1965"/>
    </row>
    <row r="13" spans="1:19" ht="10.15" customHeight="1">
      <c r="B13" s="213"/>
    </row>
    <row r="14" spans="1:19" ht="20.149999999999999" customHeight="1">
      <c r="B14" s="212" t="s">
        <v>594</v>
      </c>
      <c r="C14" s="1965"/>
      <c r="D14" s="1965"/>
      <c r="E14" s="1965"/>
      <c r="F14" s="1965"/>
      <c r="G14" s="1965"/>
      <c r="H14" s="1965"/>
      <c r="I14" s="1965"/>
    </row>
    <row r="15" spans="1:19" ht="10.15" customHeight="1">
      <c r="B15" s="213"/>
      <c r="C15" s="217"/>
      <c r="D15" s="217"/>
      <c r="E15" s="217"/>
      <c r="F15" s="217"/>
      <c r="G15" s="217"/>
      <c r="H15" s="217"/>
      <c r="I15" s="217"/>
    </row>
    <row r="16" spans="1:19" ht="10.15" customHeight="1">
      <c r="B16" s="213"/>
      <c r="C16" s="217"/>
      <c r="D16" s="217"/>
      <c r="E16" s="217"/>
      <c r="F16" s="217"/>
      <c r="G16" s="217"/>
      <c r="H16" s="217"/>
      <c r="I16" s="217"/>
    </row>
    <row r="17" spans="2:29" ht="20.149999999999999" customHeight="1">
      <c r="B17" s="218" t="s">
        <v>595</v>
      </c>
    </row>
    <row r="18" spans="2:29" ht="20.149999999999999" customHeight="1">
      <c r="B18" s="212" t="s">
        <v>596</v>
      </c>
      <c r="C18" s="1965"/>
      <c r="D18" s="1965"/>
      <c r="E18" s="1965"/>
      <c r="F18" s="1965"/>
      <c r="G18" s="1965"/>
      <c r="H18" s="1965"/>
      <c r="I18" s="1965"/>
      <c r="J18" s="1965"/>
      <c r="K18" s="1965"/>
      <c r="L18" s="1965"/>
      <c r="N18" s="1979" t="str">
        <f>IF(C18="","",IF(AND(ISERROR(FIND("ゆうちょ",C18,1))=FALSE,ISERROR(MATCH(LEFT(C20,1),T18:AC18,0))),"ゆうちょ銀行の支店名は漢数字の3桁です。"&amp;CHAR(10)&amp;"郵便貯金の口座情報(記号5桁と口座番号7桁)をお持ちの場合は、"&amp;CHAR(10)&amp;"以下のアドレスで変換してください。",""))</f>
        <v/>
      </c>
      <c r="O18" s="1979"/>
      <c r="P18" s="1979"/>
      <c r="Q18" s="1979"/>
      <c r="R18" s="1979"/>
      <c r="S18" s="1979"/>
      <c r="T18" s="668" t="s">
        <v>597</v>
      </c>
      <c r="U18" s="668" t="s">
        <v>598</v>
      </c>
      <c r="V18" s="668" t="s">
        <v>599</v>
      </c>
      <c r="W18" s="668" t="s">
        <v>600</v>
      </c>
      <c r="X18" s="668" t="s">
        <v>601</v>
      </c>
      <c r="Y18" s="668" t="s">
        <v>602</v>
      </c>
      <c r="Z18" s="668" t="s">
        <v>603</v>
      </c>
      <c r="AA18" s="668" t="s">
        <v>604</v>
      </c>
      <c r="AB18" s="668" t="s">
        <v>605</v>
      </c>
      <c r="AC18" s="668" t="s">
        <v>606</v>
      </c>
    </row>
    <row r="19" spans="2:29" ht="10.15" customHeight="1">
      <c r="B19" s="213"/>
      <c r="N19" s="1979"/>
      <c r="O19" s="1979"/>
      <c r="P19" s="1979"/>
      <c r="Q19" s="1979"/>
      <c r="R19" s="1979"/>
      <c r="S19" s="1979"/>
    </row>
    <row r="20" spans="2:29" ht="20.149999999999999" customHeight="1">
      <c r="B20" s="212" t="s">
        <v>607</v>
      </c>
      <c r="C20" s="1965"/>
      <c r="D20" s="1965"/>
      <c r="E20" s="1965"/>
      <c r="F20" s="1965"/>
      <c r="G20" s="1965"/>
      <c r="H20" s="1965"/>
      <c r="I20" s="1965"/>
      <c r="J20" s="1965"/>
      <c r="K20" s="1965"/>
      <c r="L20" s="1965"/>
      <c r="N20" s="1979"/>
      <c r="O20" s="1979"/>
      <c r="P20" s="1979"/>
      <c r="Q20" s="1979"/>
      <c r="R20" s="1979"/>
      <c r="S20" s="1979"/>
    </row>
    <row r="21" spans="2:29" ht="10.15" customHeight="1">
      <c r="B21" s="213"/>
    </row>
    <row r="22" spans="2:29" ht="20.149999999999999" customHeight="1">
      <c r="B22" s="212" t="s">
        <v>608</v>
      </c>
      <c r="C22" s="771"/>
      <c r="D22" s="214" t="s">
        <v>609</v>
      </c>
    </row>
    <row r="23" spans="2:29" ht="10.15" customHeight="1">
      <c r="B23" s="213"/>
    </row>
    <row r="24" spans="2:29" ht="20.149999999999999" customHeight="1">
      <c r="B24" s="212" t="s">
        <v>610</v>
      </c>
      <c r="C24" s="772"/>
      <c r="D24" s="773"/>
      <c r="E24" s="773"/>
      <c r="F24" s="772"/>
      <c r="G24" s="773"/>
      <c r="H24" s="773"/>
      <c r="I24" s="772"/>
      <c r="J24" s="219" t="s">
        <v>611</v>
      </c>
    </row>
    <row r="25" spans="2:29" ht="10.15" customHeight="1"/>
    <row r="26" spans="2:29" ht="20.149999999999999" customHeight="1">
      <c r="B26" s="220" t="s">
        <v>612</v>
      </c>
      <c r="C26" s="1965"/>
      <c r="D26" s="1965"/>
      <c r="E26" s="1965"/>
      <c r="F26" s="1965"/>
      <c r="G26" s="1965"/>
      <c r="H26" s="1965"/>
      <c r="I26" s="1965"/>
      <c r="J26" s="1965"/>
      <c r="K26" s="1965"/>
      <c r="L26" s="1965"/>
    </row>
    <row r="28" spans="2:29">
      <c r="B28" s="1973"/>
      <c r="C28" s="1974"/>
      <c r="D28" s="1974"/>
      <c r="E28" s="1974"/>
      <c r="F28" s="1974"/>
      <c r="G28" s="1974"/>
      <c r="H28" s="1974"/>
      <c r="I28" s="1974"/>
      <c r="J28" s="1974"/>
      <c r="K28" s="1974"/>
      <c r="L28" s="1975"/>
    </row>
    <row r="29" spans="2:29">
      <c r="B29" s="1976"/>
      <c r="C29" s="1977"/>
      <c r="D29" s="1977"/>
      <c r="E29" s="1977"/>
      <c r="F29" s="1977"/>
      <c r="G29" s="1977"/>
      <c r="H29" s="1977"/>
      <c r="I29" s="1977"/>
      <c r="J29" s="1977"/>
      <c r="K29" s="1977"/>
      <c r="L29" s="1978"/>
    </row>
    <row r="30" spans="2:29">
      <c r="M30" s="221"/>
    </row>
  </sheetData>
  <mergeCells count="14">
    <mergeCell ref="B28:L29"/>
    <mergeCell ref="C12:L12"/>
    <mergeCell ref="C14:I14"/>
    <mergeCell ref="C18:L18"/>
    <mergeCell ref="N18:S20"/>
    <mergeCell ref="C20:L20"/>
    <mergeCell ref="C26:L26"/>
    <mergeCell ref="C11:L11"/>
    <mergeCell ref="C5:L5"/>
    <mergeCell ref="A1:M1"/>
    <mergeCell ref="N5:S5"/>
    <mergeCell ref="C7:L7"/>
    <mergeCell ref="D9:F9"/>
    <mergeCell ref="H9:J9"/>
  </mergeCells>
  <phoneticPr fontId="1"/>
  <dataValidations count="7">
    <dataValidation imeMode="halfKatakana" allowBlank="1" showInputMessage="1" showErrorMessage="1" sqref="C26:L26" xr:uid="{5FB5BA53-CDB1-4D3E-B3F8-C1F6581D07A5}"/>
    <dataValidation imeMode="disabled" allowBlank="1" showInputMessage="1" showErrorMessage="1" sqref="C3" xr:uid="{0673649D-9782-4262-8BC7-9A07EAD77A79}"/>
    <dataValidation errorStyle="warning" imeMode="disabled" operator="greaterThan" allowBlank="1" showInputMessage="1" showErrorMessage="1" errorTitle="入力データエラー" error="郵便番号は数字のはずです。" sqref="H9:J9 D9:F9" xr:uid="{45D76415-5816-4AED-AC0B-88ED45F49CA5}"/>
    <dataValidation type="whole" imeMode="disabled" allowBlank="1" showInputMessage="1" showErrorMessage="1" errorTitle="入力数値エラー" error="1.普通預金か、2.当座預金を番号で指定してください。" sqref="C22" xr:uid="{A53CD461-47B3-4484-B304-14CBB6ADED82}">
      <formula1>1</formula1>
      <formula2>2</formula2>
    </dataValidation>
    <dataValidation imeMode="hiragana" allowBlank="1" showInputMessage="1" showErrorMessage="1" sqref="C20:L20 C18:L18 C12:L12 B28" xr:uid="{1C04F38C-D881-4935-8674-D965132010F0}"/>
    <dataValidation errorStyle="warning" imeMode="disabled" operator="greaterThan" allowBlank="1" showInputMessage="1" showErrorMessage="1" sqref="C14:I16 C24:I24" xr:uid="{F6EA2AE3-ECEC-4845-AFBB-3F08B5661F1A}"/>
    <dataValidation imeMode="fullKatakana" allowBlank="1" showInputMessage="1" showErrorMessage="1" sqref="C7:L7" xr:uid="{90CA186F-09A8-4EC5-B635-A460AA43D00F}"/>
  </dataValidations>
  <hyperlinks>
    <hyperlink ref="N22" r:id="rId1" display="http://www.jp-bank.japanpost.jp/kojin/sokin/furikomi/kouza/kj_sk_fm_kz_1.html" xr:uid="{E29C8FF1-B120-4363-856D-74EE41F7BDB8}"/>
  </hyperlinks>
  <printOptions horizontalCentered="1"/>
  <pageMargins left="0.19685039370078741" right="0.19685039370078741" top="0.59055118110236227" bottom="0.39370078740157483" header="0.51181102362204722" footer="0.51181102362204722"/>
  <pageSetup paperSize="9" scale="120" orientation="portrait" r:id="rId2"/>
  <headerFooter alignWithMargins="0"/>
  <drawing r:id="rId3"/>
  <legacyDrawing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84CDF-A8DA-4DA1-BD0C-27B495A5000E}">
  <sheetPr codeName="Sheet48">
    <tabColor theme="9" tint="0.59999389629810485"/>
  </sheetPr>
  <dimension ref="A2:J22"/>
  <sheetViews>
    <sheetView showGridLines="0" view="pageBreakPreview" zoomScaleNormal="100" zoomScaleSheetLayoutView="100" workbookViewId="0"/>
  </sheetViews>
  <sheetFormatPr defaultColWidth="9" defaultRowHeight="17.25" customHeight="1"/>
  <cols>
    <col min="1" max="1" width="19.08984375" style="923" bestFit="1" customWidth="1"/>
    <col min="2" max="8" width="5.6328125" style="923" customWidth="1"/>
    <col min="9" max="9" width="26.90625" style="923" customWidth="1"/>
    <col min="10" max="16384" width="9" style="923"/>
  </cols>
  <sheetData>
    <row r="2" spans="1:10" ht="17.25" customHeight="1">
      <c r="A2" s="1985" t="s">
        <v>1484</v>
      </c>
      <c r="B2" s="1985"/>
      <c r="C2" s="1985"/>
      <c r="D2" s="1985"/>
      <c r="E2" s="1985"/>
      <c r="F2" s="1985"/>
      <c r="G2" s="1985"/>
      <c r="H2" s="1985"/>
      <c r="I2" s="1985"/>
    </row>
    <row r="3" spans="1:10" ht="17.25" customHeight="1">
      <c r="A3" s="924"/>
    </row>
    <row r="4" spans="1:10" ht="17.25" customHeight="1">
      <c r="A4" s="925" t="s">
        <v>766</v>
      </c>
      <c r="B4" s="1982"/>
      <c r="C4" s="1982"/>
      <c r="D4" s="1982"/>
      <c r="E4" s="1982"/>
      <c r="F4" s="1982"/>
      <c r="G4" s="1982"/>
      <c r="H4" s="1982"/>
      <c r="I4" s="1982"/>
    </row>
    <row r="5" spans="1:10" ht="17.25" customHeight="1">
      <c r="A5" s="925" t="s">
        <v>767</v>
      </c>
      <c r="B5" s="1986"/>
      <c r="C5" s="1986"/>
      <c r="D5" s="1986"/>
      <c r="E5" s="1986"/>
      <c r="F5" s="1986"/>
      <c r="G5" s="1986"/>
      <c r="H5" s="1986"/>
      <c r="I5" s="1986"/>
    </row>
    <row r="6" spans="1:10" ht="17.25" customHeight="1">
      <c r="A6" s="1983" t="s">
        <v>768</v>
      </c>
      <c r="B6" s="1984"/>
      <c r="C6" s="1984"/>
      <c r="D6" s="1984"/>
      <c r="E6" s="1984"/>
      <c r="F6" s="1984"/>
      <c r="G6" s="1984"/>
      <c r="H6" s="1984"/>
      <c r="I6" s="1984"/>
    </row>
    <row r="7" spans="1:10" ht="17.25" customHeight="1">
      <c r="A7" s="1983"/>
      <c r="B7" s="1984"/>
      <c r="C7" s="1984"/>
      <c r="D7" s="1984"/>
      <c r="E7" s="1984"/>
      <c r="F7" s="1984"/>
      <c r="G7" s="1984"/>
      <c r="H7" s="1984"/>
      <c r="I7" s="1984"/>
    </row>
    <row r="8" spans="1:10" ht="17.25" customHeight="1">
      <c r="A8" s="925" t="s">
        <v>769</v>
      </c>
      <c r="B8" s="1982"/>
      <c r="C8" s="1982"/>
      <c r="D8" s="1982"/>
      <c r="E8" s="1982"/>
      <c r="F8" s="1982"/>
      <c r="G8" s="1982"/>
      <c r="H8" s="1982"/>
      <c r="I8" s="1982"/>
    </row>
    <row r="9" spans="1:10" ht="17.25" customHeight="1">
      <c r="A9" s="925" t="s">
        <v>770</v>
      </c>
      <c r="B9" s="1982"/>
      <c r="C9" s="1982"/>
      <c r="D9" s="1982"/>
      <c r="E9" s="1982"/>
      <c r="F9" s="1982"/>
      <c r="G9" s="1982"/>
      <c r="H9" s="1982"/>
      <c r="I9" s="1982"/>
      <c r="J9" s="926"/>
    </row>
    <row r="10" spans="1:10" ht="17.25" customHeight="1">
      <c r="A10" s="925" t="s">
        <v>771</v>
      </c>
      <c r="B10" s="1982"/>
      <c r="C10" s="1982"/>
      <c r="D10" s="1982"/>
      <c r="E10" s="1982"/>
      <c r="F10" s="1982"/>
      <c r="G10" s="1982"/>
      <c r="H10" s="1982"/>
      <c r="I10" s="1982"/>
      <c r="J10" s="926"/>
    </row>
    <row r="11" spans="1:10" ht="17.25" customHeight="1">
      <c r="A11" s="1983" t="s">
        <v>772</v>
      </c>
      <c r="B11" s="1984"/>
      <c r="C11" s="1984"/>
      <c r="D11" s="1984"/>
      <c r="E11" s="1984"/>
      <c r="F11" s="1984"/>
      <c r="G11" s="1984"/>
      <c r="H11" s="1984"/>
      <c r="I11" s="1984"/>
      <c r="J11" s="926"/>
    </row>
    <row r="12" spans="1:10" ht="17.25" customHeight="1">
      <c r="A12" s="1983"/>
      <c r="B12" s="1984"/>
      <c r="C12" s="1984"/>
      <c r="D12" s="1984"/>
      <c r="E12" s="1984"/>
      <c r="F12" s="1984"/>
      <c r="G12" s="1984"/>
      <c r="H12" s="1984"/>
      <c r="I12" s="1984"/>
    </row>
    <row r="13" spans="1:10" ht="17.25" customHeight="1">
      <c r="A13" s="925" t="s">
        <v>773</v>
      </c>
      <c r="B13" s="1982"/>
      <c r="C13" s="1982"/>
      <c r="D13" s="1982"/>
      <c r="E13" s="1982"/>
      <c r="F13" s="1982"/>
      <c r="G13" s="1982"/>
      <c r="H13" s="1982"/>
      <c r="I13" s="1982"/>
      <c r="J13" s="926"/>
    </row>
    <row r="14" spans="1:10" ht="17.25" customHeight="1">
      <c r="A14" s="925" t="s">
        <v>999</v>
      </c>
      <c r="B14" s="1982"/>
      <c r="C14" s="1982"/>
      <c r="D14" s="1982"/>
      <c r="E14" s="1982"/>
      <c r="F14" s="1982"/>
      <c r="G14" s="1982"/>
      <c r="H14" s="1982"/>
      <c r="I14" s="1982"/>
      <c r="J14" s="926"/>
    </row>
    <row r="15" spans="1:10" ht="17.25" customHeight="1">
      <c r="A15" s="925" t="s">
        <v>774</v>
      </c>
      <c r="B15" s="1982" t="s">
        <v>775</v>
      </c>
      <c r="C15" s="1982"/>
      <c r="D15" s="1982"/>
      <c r="E15" s="1982"/>
      <c r="F15" s="1982"/>
      <c r="G15" s="1982"/>
      <c r="H15" s="1982"/>
      <c r="I15" s="1982"/>
      <c r="J15" s="926"/>
    </row>
    <row r="16" spans="1:10" ht="17.25" customHeight="1">
      <c r="A16" s="925" t="s">
        <v>776</v>
      </c>
      <c r="B16" s="1980" t="s">
        <v>777</v>
      </c>
      <c r="C16" s="1980"/>
      <c r="D16" s="1980"/>
      <c r="E16" s="1980"/>
      <c r="F16" s="1980"/>
      <c r="G16" s="1980"/>
      <c r="H16" s="1980"/>
      <c r="I16" s="1980"/>
      <c r="J16" s="926"/>
    </row>
    <row r="17" spans="1:10" ht="17.25" customHeight="1">
      <c r="A17" s="925" t="s">
        <v>778</v>
      </c>
      <c r="B17" s="1980" t="s">
        <v>779</v>
      </c>
      <c r="C17" s="1980"/>
      <c r="D17" s="1980"/>
      <c r="E17" s="1980"/>
      <c r="F17" s="1980"/>
      <c r="G17" s="1980"/>
      <c r="H17" s="1980"/>
      <c r="I17" s="1980"/>
      <c r="J17" s="926"/>
    </row>
    <row r="19" spans="1:10" ht="17.25" customHeight="1">
      <c r="A19" s="923" t="s">
        <v>780</v>
      </c>
    </row>
    <row r="20" spans="1:10" ht="17.25" customHeight="1">
      <c r="A20" s="1981"/>
      <c r="B20" s="1981"/>
      <c r="C20" s="1981"/>
      <c r="D20" s="1981"/>
      <c r="E20" s="1981"/>
      <c r="F20" s="1981"/>
      <c r="G20" s="1981"/>
      <c r="H20" s="1981"/>
      <c r="I20" s="1981"/>
    </row>
    <row r="21" spans="1:10" ht="17.25" customHeight="1">
      <c r="A21" s="1981"/>
      <c r="B21" s="1981"/>
      <c r="C21" s="1981"/>
      <c r="D21" s="1981"/>
      <c r="E21" s="1981"/>
      <c r="F21" s="1981"/>
      <c r="G21" s="1981"/>
      <c r="H21" s="1981"/>
      <c r="I21" s="1981"/>
    </row>
    <row r="22" spans="1:10" ht="17.25" customHeight="1">
      <c r="A22" s="927"/>
      <c r="B22" s="927"/>
      <c r="C22" s="927"/>
      <c r="D22" s="927"/>
      <c r="E22" s="927"/>
      <c r="F22" s="927"/>
      <c r="G22" s="927"/>
      <c r="H22" s="927"/>
      <c r="I22" s="927"/>
    </row>
  </sheetData>
  <mergeCells count="16">
    <mergeCell ref="B8:I8"/>
    <mergeCell ref="A2:I2"/>
    <mergeCell ref="B4:I4"/>
    <mergeCell ref="B5:I5"/>
    <mergeCell ref="A6:A7"/>
    <mergeCell ref="B6:I7"/>
    <mergeCell ref="B16:I16"/>
    <mergeCell ref="B17:I17"/>
    <mergeCell ref="A20:I21"/>
    <mergeCell ref="B9:I9"/>
    <mergeCell ref="B10:I10"/>
    <mergeCell ref="A11:A12"/>
    <mergeCell ref="B11:I12"/>
    <mergeCell ref="B13:I13"/>
    <mergeCell ref="B15:I15"/>
    <mergeCell ref="B14:I14"/>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B530E-1B58-48B9-BF1C-997AA6AF7B57}">
  <sheetPr codeName="Sheet6">
    <tabColor theme="0" tint="-0.499984740745262"/>
  </sheetPr>
  <dimension ref="A1:R34"/>
  <sheetViews>
    <sheetView showGridLines="0" showZeros="0" view="pageBreakPreview" zoomScaleNormal="100" zoomScaleSheetLayoutView="100" workbookViewId="0"/>
  </sheetViews>
  <sheetFormatPr defaultColWidth="9" defaultRowHeight="17.25" customHeight="1"/>
  <cols>
    <col min="1" max="15" width="7.90625" style="3" customWidth="1"/>
    <col min="16" max="17" width="9" style="3"/>
    <col min="18" max="18" width="9" style="536"/>
    <col min="19" max="16384" width="9" style="3"/>
  </cols>
  <sheetData>
    <row r="1" spans="1:18" ht="6.75" customHeight="1">
      <c r="R1" s="549" t="s">
        <v>657</v>
      </c>
    </row>
    <row r="2" spans="1:18" ht="15" customHeight="1">
      <c r="A2" s="1161"/>
      <c r="B2" s="1161"/>
      <c r="C2" s="1161"/>
      <c r="D2" s="1161"/>
      <c r="E2" s="1161"/>
      <c r="F2" s="1161"/>
      <c r="G2" s="1161"/>
      <c r="H2" s="1161"/>
      <c r="I2" s="1161"/>
      <c r="J2" s="1161"/>
      <c r="K2" s="1161"/>
      <c r="L2" s="1161"/>
      <c r="M2" s="1161"/>
      <c r="N2" s="1161"/>
      <c r="O2" s="1161"/>
      <c r="R2" s="549" t="s">
        <v>94</v>
      </c>
    </row>
    <row r="3" spans="1:18" ht="8.15" customHeight="1">
      <c r="R3" s="549" t="s">
        <v>95</v>
      </c>
    </row>
    <row r="4" spans="1:18" ht="16.5">
      <c r="A4" s="1022" t="s">
        <v>89</v>
      </c>
      <c r="B4" s="1022"/>
      <c r="C4" s="1022"/>
      <c r="D4" s="1022"/>
      <c r="E4" s="1022"/>
      <c r="F4" s="1022"/>
      <c r="G4" s="1022"/>
      <c r="H4" s="1022"/>
      <c r="I4" s="1022"/>
      <c r="J4" s="1022"/>
      <c r="K4" s="1022"/>
      <c r="L4" s="1022"/>
      <c r="M4" s="1022"/>
      <c r="N4" s="1022"/>
      <c r="O4" s="1022"/>
      <c r="R4" s="549" t="s">
        <v>96</v>
      </c>
    </row>
    <row r="5" spans="1:18" ht="17.25" customHeight="1">
      <c r="R5" s="549" t="s">
        <v>97</v>
      </c>
    </row>
    <row r="6" spans="1:18" ht="17.25" customHeight="1">
      <c r="A6" s="1001" t="s">
        <v>90</v>
      </c>
      <c r="B6" s="1032" t="s">
        <v>91</v>
      </c>
      <c r="C6" s="1032"/>
      <c r="D6" s="1032"/>
      <c r="E6" s="1032"/>
      <c r="F6" s="1001" t="s">
        <v>27</v>
      </c>
      <c r="G6" s="1001" t="s">
        <v>656</v>
      </c>
      <c r="H6" s="617" t="s">
        <v>1138</v>
      </c>
      <c r="I6" s="1032" t="s">
        <v>92</v>
      </c>
      <c r="J6" s="1032"/>
      <c r="K6" s="1032"/>
      <c r="L6" s="1032"/>
      <c r="M6" s="1001" t="s">
        <v>27</v>
      </c>
      <c r="N6" s="1001" t="s">
        <v>656</v>
      </c>
      <c r="O6" s="617" t="s">
        <v>1138</v>
      </c>
      <c r="R6" s="549" t="s">
        <v>1048</v>
      </c>
    </row>
    <row r="7" spans="1:18" ht="17.25" customHeight="1">
      <c r="A7" s="1150"/>
      <c r="B7" s="1151" t="s">
        <v>669</v>
      </c>
      <c r="C7" s="1152"/>
      <c r="D7" s="1152"/>
      <c r="E7" s="1152"/>
      <c r="F7" s="1150"/>
      <c r="G7" s="1150"/>
      <c r="H7" s="618" t="s">
        <v>1137</v>
      </c>
      <c r="I7" s="1151" t="s">
        <v>670</v>
      </c>
      <c r="J7" s="1152"/>
      <c r="K7" s="1152"/>
      <c r="L7" s="1162"/>
      <c r="M7" s="1150"/>
      <c r="N7" s="1150"/>
      <c r="O7" s="618" t="s">
        <v>1137</v>
      </c>
    </row>
    <row r="8" spans="1:18" ht="36.75" customHeight="1">
      <c r="A8" s="616">
        <v>46225</v>
      </c>
      <c r="B8" s="552" t="s">
        <v>657</v>
      </c>
      <c r="C8" s="1140" t="s">
        <v>1043</v>
      </c>
      <c r="D8" s="1141"/>
      <c r="E8" s="1159"/>
      <c r="F8" s="244" t="s">
        <v>1038</v>
      </c>
      <c r="G8" s="250">
        <v>0.5</v>
      </c>
      <c r="H8" s="247" t="s">
        <v>1042</v>
      </c>
      <c r="I8" s="552" t="s">
        <v>94</v>
      </c>
      <c r="J8" s="1140" t="s">
        <v>1050</v>
      </c>
      <c r="K8" s="1141"/>
      <c r="L8" s="1159"/>
      <c r="M8" s="248" t="s">
        <v>1038</v>
      </c>
      <c r="N8" s="252">
        <v>1.5</v>
      </c>
      <c r="O8" s="247" t="s">
        <v>1042</v>
      </c>
    </row>
    <row r="9" spans="1:18" ht="36.75" customHeight="1">
      <c r="A9" s="255">
        <f>A8</f>
        <v>46225</v>
      </c>
      <c r="B9" s="553" t="s">
        <v>94</v>
      </c>
      <c r="C9" s="1142" t="s">
        <v>1049</v>
      </c>
      <c r="D9" s="1143"/>
      <c r="E9" s="1160"/>
      <c r="F9" s="721"/>
      <c r="G9" s="245">
        <v>2.5</v>
      </c>
      <c r="H9" s="1163">
        <v>3</v>
      </c>
      <c r="I9" s="553" t="s">
        <v>95</v>
      </c>
      <c r="J9" s="1142" t="s">
        <v>1044</v>
      </c>
      <c r="K9" s="1143"/>
      <c r="L9" s="1160"/>
      <c r="M9" s="244" t="s">
        <v>1039</v>
      </c>
      <c r="N9" s="253">
        <v>1.5</v>
      </c>
      <c r="O9" s="1163">
        <v>1.5</v>
      </c>
    </row>
    <row r="10" spans="1:18" ht="33" customHeight="1">
      <c r="A10" s="256"/>
      <c r="B10" s="554"/>
      <c r="C10" s="1144"/>
      <c r="D10" s="1145"/>
      <c r="E10" s="1158"/>
      <c r="F10" s="246"/>
      <c r="G10" s="251"/>
      <c r="H10" s="1164"/>
      <c r="I10" s="554"/>
      <c r="J10" s="1144"/>
      <c r="K10" s="1145"/>
      <c r="L10" s="1158"/>
      <c r="M10" s="246"/>
      <c r="N10" s="254"/>
      <c r="O10" s="1164"/>
    </row>
    <row r="11" spans="1:18" ht="36.75" customHeight="1">
      <c r="A11" s="635">
        <f>A8+1</f>
        <v>46226</v>
      </c>
      <c r="B11" s="552" t="s">
        <v>94</v>
      </c>
      <c r="C11" s="1140" t="s">
        <v>671</v>
      </c>
      <c r="D11" s="1141"/>
      <c r="E11" s="1159"/>
      <c r="F11" s="248" t="s">
        <v>1040</v>
      </c>
      <c r="G11" s="250">
        <v>3</v>
      </c>
      <c r="H11" s="247" t="s">
        <v>1041</v>
      </c>
      <c r="I11" s="552" t="s">
        <v>94</v>
      </c>
      <c r="J11" s="1140" t="s">
        <v>1045</v>
      </c>
      <c r="K11" s="1141"/>
      <c r="L11" s="1159"/>
      <c r="M11" s="248" t="s">
        <v>1040</v>
      </c>
      <c r="N11" s="252">
        <v>1.5</v>
      </c>
      <c r="O11" s="247" t="s">
        <v>1041</v>
      </c>
    </row>
    <row r="12" spans="1:18" ht="36.75" customHeight="1">
      <c r="A12" s="255">
        <f>A11</f>
        <v>46226</v>
      </c>
      <c r="B12" s="553"/>
      <c r="C12" s="1142"/>
      <c r="D12" s="1143"/>
      <c r="E12" s="1160"/>
      <c r="F12" s="244"/>
      <c r="G12" s="245"/>
      <c r="H12" s="1163">
        <v>3</v>
      </c>
      <c r="I12" s="553" t="s">
        <v>95</v>
      </c>
      <c r="J12" s="1142" t="s">
        <v>1046</v>
      </c>
      <c r="K12" s="1143"/>
      <c r="L12" s="1160"/>
      <c r="M12" s="244" t="s">
        <v>1040</v>
      </c>
      <c r="N12" s="253">
        <v>1.5</v>
      </c>
      <c r="O12" s="1163">
        <v>3</v>
      </c>
    </row>
    <row r="13" spans="1:18" ht="33" customHeight="1">
      <c r="A13" s="256"/>
      <c r="B13" s="554"/>
      <c r="C13" s="1144"/>
      <c r="D13" s="1145"/>
      <c r="E13" s="1158"/>
      <c r="F13" s="246"/>
      <c r="G13" s="251"/>
      <c r="H13" s="1164"/>
      <c r="I13" s="554"/>
      <c r="J13" s="1144"/>
      <c r="K13" s="1145"/>
      <c r="L13" s="1158"/>
      <c r="M13" s="246"/>
      <c r="N13" s="254"/>
      <c r="O13" s="1164"/>
    </row>
    <row r="14" spans="1:18" ht="36.75" customHeight="1">
      <c r="A14" s="635">
        <f>A11+1</f>
        <v>46227</v>
      </c>
      <c r="B14" s="552" t="s">
        <v>94</v>
      </c>
      <c r="C14" s="1140" t="s">
        <v>672</v>
      </c>
      <c r="D14" s="1141"/>
      <c r="E14" s="1159"/>
      <c r="F14" s="248" t="s">
        <v>1040</v>
      </c>
      <c r="G14" s="250">
        <v>3</v>
      </c>
      <c r="H14" s="247" t="s">
        <v>1041</v>
      </c>
      <c r="I14" s="552" t="s">
        <v>94</v>
      </c>
      <c r="J14" s="1140" t="s">
        <v>673</v>
      </c>
      <c r="K14" s="1141"/>
      <c r="L14" s="1159"/>
      <c r="M14" s="248" t="s">
        <v>1040</v>
      </c>
      <c r="N14" s="252">
        <v>1</v>
      </c>
      <c r="O14" s="247" t="s">
        <v>1041</v>
      </c>
    </row>
    <row r="15" spans="1:18" ht="36.75" customHeight="1">
      <c r="A15" s="255">
        <f>A14</f>
        <v>46227</v>
      </c>
      <c r="B15" s="553"/>
      <c r="C15" s="1142"/>
      <c r="D15" s="1143"/>
      <c r="E15" s="1160"/>
      <c r="F15" s="244"/>
      <c r="G15" s="245"/>
      <c r="H15" s="1163">
        <v>3</v>
      </c>
      <c r="I15" s="553" t="s">
        <v>95</v>
      </c>
      <c r="J15" s="1142" t="s">
        <v>674</v>
      </c>
      <c r="K15" s="1143"/>
      <c r="L15" s="1160"/>
      <c r="M15" s="244" t="s">
        <v>1040</v>
      </c>
      <c r="N15" s="253">
        <v>2</v>
      </c>
      <c r="O15" s="1163">
        <v>3.5</v>
      </c>
    </row>
    <row r="16" spans="1:18" ht="33" customHeight="1">
      <c r="A16" s="256"/>
      <c r="B16" s="554"/>
      <c r="C16" s="1144"/>
      <c r="D16" s="1145"/>
      <c r="E16" s="1158"/>
      <c r="F16" s="246"/>
      <c r="G16" s="251"/>
      <c r="H16" s="1164"/>
      <c r="I16" s="554" t="s">
        <v>1048</v>
      </c>
      <c r="J16" s="1144" t="s">
        <v>1047</v>
      </c>
      <c r="K16" s="1145"/>
      <c r="L16" s="1158"/>
      <c r="M16" s="246"/>
      <c r="N16" s="254">
        <v>0.5</v>
      </c>
      <c r="O16" s="1164"/>
    </row>
    <row r="17" spans="1:15" ht="36.75" hidden="1" customHeight="1">
      <c r="A17" s="192">
        <f>A14+1</f>
        <v>46228</v>
      </c>
      <c r="B17" s="552"/>
      <c r="C17" s="1140"/>
      <c r="D17" s="1141"/>
      <c r="E17" s="1159"/>
      <c r="F17" s="248"/>
      <c r="G17" s="250"/>
      <c r="H17" s="247"/>
      <c r="I17" s="552"/>
      <c r="J17" s="1140"/>
      <c r="K17" s="1141"/>
      <c r="L17" s="1159"/>
      <c r="M17" s="248"/>
      <c r="N17" s="252"/>
      <c r="O17" s="247"/>
    </row>
    <row r="18" spans="1:15" ht="36.75" hidden="1" customHeight="1">
      <c r="A18" s="159">
        <f>A17</f>
        <v>46228</v>
      </c>
      <c r="B18" s="553"/>
      <c r="C18" s="1142"/>
      <c r="D18" s="1143"/>
      <c r="E18" s="1160"/>
      <c r="F18" s="244"/>
      <c r="G18" s="245"/>
      <c r="H18" s="128"/>
      <c r="I18" s="553"/>
      <c r="J18" s="1142"/>
      <c r="K18" s="1143"/>
      <c r="L18" s="1160"/>
      <c r="M18" s="244"/>
      <c r="N18" s="253"/>
      <c r="O18" s="128"/>
    </row>
    <row r="19" spans="1:15" ht="33" hidden="1" customHeight="1">
      <c r="A19" s="160"/>
      <c r="B19" s="554"/>
      <c r="C19" s="1144"/>
      <c r="D19" s="1145"/>
      <c r="E19" s="1158"/>
      <c r="F19" s="246"/>
      <c r="G19" s="251"/>
      <c r="H19" s="129"/>
      <c r="I19" s="554"/>
      <c r="J19" s="1144"/>
      <c r="K19" s="1145"/>
      <c r="L19" s="1158"/>
      <c r="M19" s="246"/>
      <c r="N19" s="254"/>
      <c r="O19" s="129"/>
    </row>
    <row r="20" spans="1:15" ht="36.75" hidden="1" customHeight="1">
      <c r="A20" s="192">
        <f>A17+1</f>
        <v>46229</v>
      </c>
      <c r="B20" s="552"/>
      <c r="C20" s="1140"/>
      <c r="D20" s="1141"/>
      <c r="E20" s="1159"/>
      <c r="F20" s="248"/>
      <c r="G20" s="250"/>
      <c r="H20" s="247"/>
      <c r="I20" s="552"/>
      <c r="J20" s="1140"/>
      <c r="K20" s="1141"/>
      <c r="L20" s="1159"/>
      <c r="M20" s="248"/>
      <c r="N20" s="252"/>
      <c r="O20" s="247"/>
    </row>
    <row r="21" spans="1:15" ht="36.75" hidden="1" customHeight="1">
      <c r="A21" s="159">
        <f>A20</f>
        <v>46229</v>
      </c>
      <c r="B21" s="553"/>
      <c r="C21" s="1142"/>
      <c r="D21" s="1143"/>
      <c r="E21" s="1160"/>
      <c r="F21" s="244"/>
      <c r="G21" s="245"/>
      <c r="H21" s="128"/>
      <c r="I21" s="553"/>
      <c r="J21" s="1142"/>
      <c r="K21" s="1143"/>
      <c r="L21" s="1160"/>
      <c r="M21" s="244"/>
      <c r="N21" s="253"/>
      <c r="O21" s="128"/>
    </row>
    <row r="22" spans="1:15" ht="33" hidden="1" customHeight="1">
      <c r="A22" s="160"/>
      <c r="B22" s="554"/>
      <c r="C22" s="1144"/>
      <c r="D22" s="1145"/>
      <c r="E22" s="1158"/>
      <c r="F22" s="246"/>
      <c r="G22" s="251"/>
      <c r="H22" s="129"/>
      <c r="I22" s="554"/>
      <c r="J22" s="1144"/>
      <c r="K22" s="1145"/>
      <c r="L22" s="1158"/>
      <c r="M22" s="246"/>
      <c r="N22" s="254"/>
      <c r="O22" s="129"/>
    </row>
    <row r="24" spans="1:15" ht="17.25" customHeight="1">
      <c r="H24" s="878" t="s">
        <v>1205</v>
      </c>
      <c r="I24" s="897" t="s">
        <v>1038</v>
      </c>
      <c r="J24" s="897" t="s">
        <v>1040</v>
      </c>
      <c r="K24" s="897" t="s">
        <v>1039</v>
      </c>
      <c r="L24" s="898"/>
      <c r="M24" s="899"/>
      <c r="N24" s="249" t="s">
        <v>627</v>
      </c>
    </row>
    <row r="25" spans="1:15" ht="17.25" customHeight="1">
      <c r="A25" s="1153" t="s">
        <v>93</v>
      </c>
      <c r="B25" s="1153"/>
      <c r="C25" s="1155" t="s">
        <v>1030</v>
      </c>
      <c r="D25" s="1155"/>
      <c r="E25" s="1155"/>
      <c r="F25" s="1155"/>
      <c r="G25" s="241"/>
      <c r="H25" s="43" t="s">
        <v>94</v>
      </c>
      <c r="I25" s="511">
        <f>SUMIFS($G$8:$G$22,$F$8:$F$22,I$24,$B$8:$B$22,$H25)+SUMIFS($N$8:$N$22,$M$8:$M$22,I$24,$I$8:$I$22,$H25)</f>
        <v>1.5</v>
      </c>
      <c r="J25" s="511">
        <f>SUMIFS($G$8:$G$22,$F$8:$F$22,J$24,$B$8:$B$22,$H25)+SUMIFS($N$8:$N$22,$M$8:$M$22,J$24,$I$8:$I$22,$H25)</f>
        <v>8.5</v>
      </c>
      <c r="K25" s="511">
        <f t="shared" ref="K25:M25" si="0">SUMIFS($G$8:$G$22,$F$8:$F$22,K$24,$B$8:$B$22,$H25)+SUMIFS($N$8:$N$22,$M$8:$M$22,K$24,$I$8:$I$22,$H25)</f>
        <v>0</v>
      </c>
      <c r="L25" s="511">
        <f t="shared" si="0"/>
        <v>0</v>
      </c>
      <c r="M25" s="512">
        <f t="shared" si="0"/>
        <v>0</v>
      </c>
      <c r="N25" s="513">
        <f>SUM(I25:M25)</f>
        <v>10</v>
      </c>
    </row>
    <row r="26" spans="1:15" ht="17.25" customHeight="1">
      <c r="A26" s="1153" t="s">
        <v>65</v>
      </c>
      <c r="B26" s="1153"/>
      <c r="C26" s="1154" t="str">
        <f>①海外研修実施希望申込書!H64</f>
        <v>日本語</v>
      </c>
      <c r="D26" s="1154"/>
      <c r="E26" s="1154"/>
      <c r="F26" s="1154"/>
      <c r="G26" s="242"/>
      <c r="H26" s="43" t="s">
        <v>95</v>
      </c>
      <c r="I26" s="511">
        <f t="shared" ref="I26:M28" si="1">SUMIFS($G$8:$G$22,$F$8:$F$22,I$24,$B$8:$B$22,$H26)+SUMIFS($N$8:$N$22,$M$8:$M$22,I$24,$I$8:$I$22,$H26)</f>
        <v>0</v>
      </c>
      <c r="J26" s="511">
        <f t="shared" si="1"/>
        <v>3.5</v>
      </c>
      <c r="K26" s="511">
        <f t="shared" si="1"/>
        <v>1.5</v>
      </c>
      <c r="L26" s="511">
        <f t="shared" si="1"/>
        <v>0</v>
      </c>
      <c r="M26" s="512">
        <f t="shared" si="1"/>
        <v>0</v>
      </c>
      <c r="N26" s="513">
        <f t="shared" ref="N26:N28" si="2">SUM(I26:M26)</f>
        <v>5</v>
      </c>
    </row>
    <row r="27" spans="1:15" ht="17.25" customHeight="1">
      <c r="A27" s="1153" t="s">
        <v>66</v>
      </c>
      <c r="B27" s="1153"/>
      <c r="C27" s="1154" t="str">
        <f>IF(①海外研修実施希望申込書!D65="なし","通訳なし",①海外研修実施希望申込書!H66)</f>
        <v>インドネシア語</v>
      </c>
      <c r="D27" s="1154"/>
      <c r="E27" s="1154"/>
      <c r="F27" s="1154"/>
      <c r="G27" s="242"/>
      <c r="H27" s="43" t="s">
        <v>96</v>
      </c>
      <c r="I27" s="511">
        <f t="shared" si="1"/>
        <v>0</v>
      </c>
      <c r="J27" s="511">
        <f t="shared" si="1"/>
        <v>0</v>
      </c>
      <c r="K27" s="511">
        <f t="shared" si="1"/>
        <v>0</v>
      </c>
      <c r="L27" s="511">
        <f t="shared" si="1"/>
        <v>0</v>
      </c>
      <c r="M27" s="512">
        <f t="shared" si="1"/>
        <v>0</v>
      </c>
      <c r="N27" s="513">
        <f t="shared" si="2"/>
        <v>0</v>
      </c>
    </row>
    <row r="28" spans="1:15" ht="17.25" customHeight="1" thickBot="1">
      <c r="G28" s="243"/>
      <c r="H28" s="238" t="s">
        <v>97</v>
      </c>
      <c r="I28" s="724">
        <f>SUMIFS($G$8:$G$22,$F$8:$F$22,I$24,$B$8:$B$22,$H28)+SUMIFS($N$8:$N$22,$M$8:$M$22,I$24,$I$8:$I$22,$H28)</f>
        <v>0</v>
      </c>
      <c r="J28" s="724">
        <f t="shared" si="1"/>
        <v>0</v>
      </c>
      <c r="K28" s="724">
        <f t="shared" si="1"/>
        <v>0</v>
      </c>
      <c r="L28" s="724">
        <f t="shared" si="1"/>
        <v>0</v>
      </c>
      <c r="M28" s="728">
        <f t="shared" si="1"/>
        <v>0</v>
      </c>
      <c r="N28" s="725">
        <f t="shared" si="2"/>
        <v>0</v>
      </c>
    </row>
    <row r="29" spans="1:15" ht="17.25" customHeight="1" thickTop="1">
      <c r="H29" s="55" t="s">
        <v>627</v>
      </c>
      <c r="I29" s="726">
        <f>SUM(I25:I28)</f>
        <v>1.5</v>
      </c>
      <c r="J29" s="726">
        <f t="shared" ref="J29:N29" si="3">SUM(J25:J28)</f>
        <v>12</v>
      </c>
      <c r="K29" s="726">
        <f t="shared" si="3"/>
        <v>1.5</v>
      </c>
      <c r="L29" s="726">
        <f t="shared" si="3"/>
        <v>0</v>
      </c>
      <c r="M29" s="729">
        <f t="shared" si="3"/>
        <v>0</v>
      </c>
      <c r="N29" s="727">
        <f t="shared" si="3"/>
        <v>15</v>
      </c>
    </row>
    <row r="30" spans="1:15" ht="17.25" customHeight="1">
      <c r="A30" s="3" t="s">
        <v>99</v>
      </c>
    </row>
    <row r="31" spans="1:15" ht="17.25" customHeight="1">
      <c r="A31" s="3" t="s">
        <v>659</v>
      </c>
    </row>
    <row r="32" spans="1:15" ht="17.25" customHeight="1">
      <c r="A32" s="3" t="s">
        <v>100</v>
      </c>
    </row>
    <row r="33" spans="1:1" ht="17.25" customHeight="1">
      <c r="A33" s="3" t="s">
        <v>102</v>
      </c>
    </row>
    <row r="34" spans="1:1" ht="17.25" customHeight="1">
      <c r="A34" s="3" t="s">
        <v>101</v>
      </c>
    </row>
  </sheetData>
  <mergeCells count="53">
    <mergeCell ref="O9:O10"/>
    <mergeCell ref="H12:H13"/>
    <mergeCell ref="O12:O13"/>
    <mergeCell ref="H15:H16"/>
    <mergeCell ref="O15:O16"/>
    <mergeCell ref="C8:E8"/>
    <mergeCell ref="J8:L8"/>
    <mergeCell ref="C9:E9"/>
    <mergeCell ref="A2:O2"/>
    <mergeCell ref="A4:O4"/>
    <mergeCell ref="A6:A7"/>
    <mergeCell ref="B6:E6"/>
    <mergeCell ref="F6:F7"/>
    <mergeCell ref="G6:G7"/>
    <mergeCell ref="I6:L6"/>
    <mergeCell ref="M6:M7"/>
    <mergeCell ref="N6:N7"/>
    <mergeCell ref="B7:E7"/>
    <mergeCell ref="I7:L7"/>
    <mergeCell ref="J9:L9"/>
    <mergeCell ref="H9:H10"/>
    <mergeCell ref="C11:E11"/>
    <mergeCell ref="J11:L11"/>
    <mergeCell ref="C12:E12"/>
    <mergeCell ref="J12:L12"/>
    <mergeCell ref="C10:E10"/>
    <mergeCell ref="J10:L10"/>
    <mergeCell ref="C13:E13"/>
    <mergeCell ref="J13:L13"/>
    <mergeCell ref="C14:E14"/>
    <mergeCell ref="J14:L14"/>
    <mergeCell ref="C15:E15"/>
    <mergeCell ref="J15:L15"/>
    <mergeCell ref="C16:E16"/>
    <mergeCell ref="J16:L16"/>
    <mergeCell ref="C17:E17"/>
    <mergeCell ref="J17:L17"/>
    <mergeCell ref="C18:E18"/>
    <mergeCell ref="J18:L18"/>
    <mergeCell ref="C19:E19"/>
    <mergeCell ref="J19:L19"/>
    <mergeCell ref="C20:E20"/>
    <mergeCell ref="J20:L20"/>
    <mergeCell ref="C21:E21"/>
    <mergeCell ref="J21:L21"/>
    <mergeCell ref="A27:B27"/>
    <mergeCell ref="C27:F27"/>
    <mergeCell ref="C22:E22"/>
    <mergeCell ref="J22:L22"/>
    <mergeCell ref="A25:B25"/>
    <mergeCell ref="C25:F25"/>
    <mergeCell ref="A26:B26"/>
    <mergeCell ref="C26:F26"/>
  </mergeCells>
  <phoneticPr fontId="1"/>
  <dataValidations count="1">
    <dataValidation type="list" allowBlank="1" showInputMessage="1" showErrorMessage="1" sqref="B8:B22 I8:I22" xr:uid="{1947A85E-204E-436B-9601-3A63F7C9265E}">
      <formula1>$R$1:$R$6</formula1>
    </dataValidation>
  </dataValidations>
  <printOptions horizontalCentered="1"/>
  <pageMargins left="0.51181102362204722" right="0.51181102362204722" top="0.74803149606299213" bottom="0.55118110236220474" header="0.31496062992125984" footer="0.31496062992125984"/>
  <pageSetup paperSize="9" scale="63" orientation="portrait" blackAndWhite="1"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04095-BEA7-402D-A6A3-DCC95E864CC1}">
  <sheetPr codeName="Sheet7">
    <tabColor theme="5" tint="0.59999389629810485"/>
  </sheetPr>
  <dimension ref="A1:AR62"/>
  <sheetViews>
    <sheetView view="pageBreakPreview" zoomScaleNormal="100" zoomScaleSheetLayoutView="100" workbookViewId="0"/>
  </sheetViews>
  <sheetFormatPr defaultColWidth="9" defaultRowHeight="11"/>
  <cols>
    <col min="1" max="1" width="3.08984375" style="301" customWidth="1"/>
    <col min="2" max="2" width="2.08984375" style="301" customWidth="1"/>
    <col min="3" max="3" width="3.08984375" style="301" customWidth="1"/>
    <col min="4" max="4" width="2.08984375" style="301" customWidth="1"/>
    <col min="5" max="23" width="2.453125" style="301" customWidth="1"/>
    <col min="24" max="35" width="2.36328125" style="301" customWidth="1"/>
    <col min="36" max="49" width="2.08984375" style="301" customWidth="1"/>
    <col min="50" max="16384" width="9" style="301"/>
  </cols>
  <sheetData>
    <row r="1" spans="1:44" ht="13">
      <c r="A1" s="3"/>
    </row>
    <row r="2" spans="1:44" ht="14">
      <c r="A2" s="1161" t="s">
        <v>1144</v>
      </c>
      <c r="B2" s="1161"/>
      <c r="C2" s="1161"/>
      <c r="D2" s="1161"/>
      <c r="E2" s="1161"/>
      <c r="F2" s="1161"/>
      <c r="G2" s="1161"/>
      <c r="H2" s="1161"/>
      <c r="I2" s="1161"/>
      <c r="J2" s="1161"/>
      <c r="K2" s="1161"/>
      <c r="L2" s="1161"/>
      <c r="M2" s="1161"/>
      <c r="N2" s="1161"/>
      <c r="O2" s="1161"/>
      <c r="P2" s="1161"/>
      <c r="Q2" s="1161"/>
      <c r="R2" s="1161"/>
      <c r="S2" s="1161"/>
      <c r="T2" s="1161"/>
      <c r="U2" s="1161"/>
      <c r="V2" s="1161"/>
      <c r="W2" s="1161"/>
      <c r="X2" s="1161"/>
      <c r="Y2" s="1161"/>
      <c r="Z2" s="1161"/>
      <c r="AA2" s="1161"/>
      <c r="AB2" s="1161"/>
      <c r="AC2" s="1161"/>
      <c r="AD2" s="1161"/>
      <c r="AE2" s="1161"/>
      <c r="AF2" s="1161"/>
      <c r="AG2" s="1161"/>
      <c r="AH2" s="1161"/>
      <c r="AI2" s="1161"/>
      <c r="AJ2" s="1161"/>
      <c r="AK2" s="1161"/>
      <c r="AL2" s="1161"/>
      <c r="AM2" s="1161"/>
    </row>
    <row r="3" spans="1:44" ht="12" customHeight="1">
      <c r="A3" s="1197" t="s">
        <v>89</v>
      </c>
      <c r="B3" s="1197"/>
      <c r="C3" s="1197"/>
      <c r="D3" s="1197"/>
      <c r="E3" s="1197"/>
      <c r="F3" s="1197"/>
      <c r="G3" s="1197"/>
      <c r="H3" s="1197"/>
      <c r="I3" s="1197"/>
      <c r="J3" s="1197"/>
      <c r="K3" s="1197"/>
      <c r="L3" s="1197"/>
      <c r="M3" s="1197"/>
      <c r="N3" s="1197"/>
      <c r="O3" s="1197"/>
      <c r="P3" s="1197"/>
      <c r="Q3" s="1197"/>
      <c r="R3" s="1197"/>
      <c r="S3" s="1197"/>
      <c r="T3" s="1197"/>
      <c r="U3" s="1197"/>
      <c r="V3" s="1197"/>
      <c r="W3" s="1197"/>
      <c r="X3" s="1197"/>
      <c r="Y3" s="1197"/>
      <c r="Z3" s="1197"/>
      <c r="AA3" s="1197"/>
      <c r="AB3" s="1197"/>
      <c r="AC3" s="1197"/>
      <c r="AD3" s="1197"/>
      <c r="AE3" s="1197"/>
      <c r="AF3" s="1197"/>
      <c r="AG3" s="1197"/>
      <c r="AH3" s="1197"/>
      <c r="AI3" s="1197"/>
      <c r="AJ3" s="1197"/>
      <c r="AK3" s="1197"/>
      <c r="AL3" s="1197"/>
      <c r="AM3" s="1197"/>
      <c r="AN3" s="302"/>
      <c r="AO3" s="302"/>
      <c r="AP3" s="302"/>
      <c r="AQ3" s="302"/>
    </row>
    <row r="4" spans="1:44" ht="12" customHeight="1">
      <c r="A4" s="1197"/>
      <c r="B4" s="1197"/>
      <c r="C4" s="1197"/>
      <c r="D4" s="1197"/>
      <c r="E4" s="1197"/>
      <c r="F4" s="1197"/>
      <c r="G4" s="1197"/>
      <c r="H4" s="1197"/>
      <c r="I4" s="1197"/>
      <c r="J4" s="1197"/>
      <c r="K4" s="1197"/>
      <c r="L4" s="1197"/>
      <c r="M4" s="1197"/>
      <c r="N4" s="1197"/>
      <c r="O4" s="1197"/>
      <c r="P4" s="1197"/>
      <c r="Q4" s="1197"/>
      <c r="R4" s="1197"/>
      <c r="S4" s="1197"/>
      <c r="T4" s="1197"/>
      <c r="U4" s="1197"/>
      <c r="V4" s="1197"/>
      <c r="W4" s="1197"/>
      <c r="X4" s="1197"/>
      <c r="Y4" s="1197"/>
      <c r="Z4" s="1197"/>
      <c r="AA4" s="1197"/>
      <c r="AB4" s="1197"/>
      <c r="AC4" s="1197"/>
      <c r="AD4" s="1197"/>
      <c r="AE4" s="1197"/>
      <c r="AF4" s="1197"/>
      <c r="AG4" s="1197"/>
      <c r="AH4" s="1197"/>
      <c r="AI4" s="1197"/>
      <c r="AJ4" s="1197"/>
      <c r="AK4" s="1197"/>
      <c r="AL4" s="1197"/>
      <c r="AM4" s="1197"/>
      <c r="AN4" s="302"/>
      <c r="AO4" s="302"/>
      <c r="AP4" s="302"/>
      <c r="AQ4" s="302"/>
    </row>
    <row r="5" spans="1:44" ht="12" customHeight="1">
      <c r="A5" s="302"/>
      <c r="B5" s="302"/>
      <c r="C5" s="302"/>
      <c r="D5" s="302"/>
      <c r="E5" s="302"/>
      <c r="F5" s="302"/>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row>
    <row r="7" spans="1:44" ht="13.5" customHeight="1">
      <c r="A7" s="1194" t="s">
        <v>749</v>
      </c>
      <c r="B7" s="1195"/>
      <c r="C7" s="1195"/>
      <c r="D7" s="1196"/>
      <c r="E7" s="1194" t="s">
        <v>750</v>
      </c>
      <c r="F7" s="1195"/>
      <c r="G7" s="1195"/>
      <c r="H7" s="1195"/>
      <c r="I7" s="1195"/>
      <c r="J7" s="1195"/>
      <c r="K7" s="1195"/>
      <c r="L7" s="1196"/>
      <c r="M7" s="1194" t="s">
        <v>751</v>
      </c>
      <c r="N7" s="1195"/>
      <c r="O7" s="1195"/>
      <c r="P7" s="1195"/>
      <c r="Q7" s="1195"/>
      <c r="R7" s="1195"/>
      <c r="S7" s="1195"/>
      <c r="T7" s="1195"/>
      <c r="U7" s="1195"/>
      <c r="V7" s="1195"/>
      <c r="W7" s="1196"/>
      <c r="X7" s="1194" t="s">
        <v>752</v>
      </c>
      <c r="Y7" s="1195"/>
      <c r="Z7" s="1195"/>
      <c r="AA7" s="1195"/>
      <c r="AB7" s="1196"/>
      <c r="AC7" s="1194" t="s">
        <v>753</v>
      </c>
      <c r="AD7" s="1195"/>
      <c r="AE7" s="1195"/>
      <c r="AF7" s="1195"/>
      <c r="AG7" s="1195"/>
      <c r="AH7" s="1195"/>
      <c r="AI7" s="1195"/>
      <c r="AJ7" s="1195"/>
      <c r="AK7" s="1195"/>
      <c r="AL7" s="1195"/>
      <c r="AM7" s="1196"/>
    </row>
    <row r="8" spans="1:44">
      <c r="A8" s="303"/>
      <c r="D8" s="304"/>
      <c r="E8" s="1166"/>
      <c r="F8" s="1167"/>
      <c r="G8" s="1167"/>
      <c r="H8" s="1167"/>
      <c r="I8" s="1167"/>
      <c r="J8" s="1167"/>
      <c r="K8" s="1167"/>
      <c r="L8" s="1168"/>
      <c r="M8" s="1175"/>
      <c r="N8" s="1176"/>
      <c r="O8" s="1176"/>
      <c r="P8" s="1176"/>
      <c r="Q8" s="1176"/>
      <c r="R8" s="1176"/>
      <c r="S8" s="1176"/>
      <c r="T8" s="1176"/>
      <c r="U8" s="1176"/>
      <c r="V8" s="1176"/>
      <c r="W8" s="1177"/>
      <c r="X8" s="305"/>
      <c r="Y8" s="306" t="s">
        <v>754</v>
      </c>
      <c r="Z8" s="306"/>
      <c r="AA8" s="306"/>
      <c r="AB8" s="307"/>
      <c r="AC8" s="303" t="s">
        <v>755</v>
      </c>
      <c r="AD8" s="308"/>
      <c r="AE8" s="308"/>
      <c r="AF8" s="308"/>
      <c r="AG8" s="309"/>
      <c r="AH8" s="310"/>
      <c r="AI8" s="310"/>
      <c r="AJ8" s="310"/>
      <c r="AK8" s="310"/>
      <c r="AL8" s="310"/>
      <c r="AM8" s="311"/>
    </row>
    <row r="9" spans="1:44">
      <c r="A9" s="312"/>
      <c r="B9" s="301" t="s">
        <v>756</v>
      </c>
      <c r="C9" s="313"/>
      <c r="D9" s="304" t="s">
        <v>757</v>
      </c>
      <c r="E9" s="1169"/>
      <c r="F9" s="1170"/>
      <c r="G9" s="1170"/>
      <c r="H9" s="1170"/>
      <c r="I9" s="1170"/>
      <c r="J9" s="1170"/>
      <c r="K9" s="1170"/>
      <c r="L9" s="1171"/>
      <c r="M9" s="1178"/>
      <c r="N9" s="1179"/>
      <c r="O9" s="1179"/>
      <c r="P9" s="1179"/>
      <c r="Q9" s="1179"/>
      <c r="R9" s="1179"/>
      <c r="S9" s="1179"/>
      <c r="T9" s="1179"/>
      <c r="U9" s="1179"/>
      <c r="V9" s="1179"/>
      <c r="W9" s="1180"/>
      <c r="X9" s="314"/>
      <c r="Y9" s="301" t="s">
        <v>95</v>
      </c>
      <c r="AB9" s="304"/>
      <c r="AC9" s="314"/>
      <c r="AD9" s="301" t="s">
        <v>758</v>
      </c>
      <c r="AF9" s="308"/>
      <c r="AG9" s="309"/>
      <c r="AH9" s="315"/>
      <c r="AI9" s="315"/>
      <c r="AJ9" s="315"/>
      <c r="AK9" s="315"/>
      <c r="AL9" s="315"/>
      <c r="AM9" s="316"/>
    </row>
    <row r="10" spans="1:44">
      <c r="A10" s="303"/>
      <c r="B10" s="1184" t="s">
        <v>190</v>
      </c>
      <c r="C10" s="1184"/>
      <c r="D10" s="304"/>
      <c r="E10" s="1169"/>
      <c r="F10" s="1170"/>
      <c r="G10" s="1170"/>
      <c r="H10" s="1170"/>
      <c r="I10" s="1170"/>
      <c r="J10" s="1170"/>
      <c r="K10" s="1170"/>
      <c r="L10" s="1171"/>
      <c r="M10" s="1178"/>
      <c r="N10" s="1179"/>
      <c r="O10" s="1179"/>
      <c r="P10" s="1179"/>
      <c r="Q10" s="1179"/>
      <c r="R10" s="1179"/>
      <c r="S10" s="1179"/>
      <c r="T10" s="1179"/>
      <c r="U10" s="1179"/>
      <c r="V10" s="1179"/>
      <c r="W10" s="1180"/>
      <c r="X10" s="314"/>
      <c r="Y10" s="301" t="s">
        <v>96</v>
      </c>
      <c r="AB10" s="304"/>
      <c r="AC10" s="314"/>
      <c r="AD10" s="301" t="s">
        <v>759</v>
      </c>
      <c r="AH10" s="315"/>
      <c r="AI10" s="315"/>
      <c r="AJ10" s="310"/>
      <c r="AK10" s="310"/>
      <c r="AL10" s="310"/>
      <c r="AM10" s="311"/>
    </row>
    <row r="11" spans="1:44">
      <c r="A11" s="312"/>
      <c r="B11" s="301" t="s">
        <v>756</v>
      </c>
      <c r="C11" s="313"/>
      <c r="D11" s="304" t="s">
        <v>757</v>
      </c>
      <c r="E11" s="1169"/>
      <c r="F11" s="1170"/>
      <c r="G11" s="1170"/>
      <c r="H11" s="1170"/>
      <c r="I11" s="1170"/>
      <c r="J11" s="1170"/>
      <c r="K11" s="1170"/>
      <c r="L11" s="1171"/>
      <c r="M11" s="1178"/>
      <c r="N11" s="1179"/>
      <c r="O11" s="1179"/>
      <c r="P11" s="1179"/>
      <c r="Q11" s="1179"/>
      <c r="R11" s="1179"/>
      <c r="S11" s="1179"/>
      <c r="T11" s="1179"/>
      <c r="U11" s="1179"/>
      <c r="V11" s="1179"/>
      <c r="W11" s="1180"/>
      <c r="X11" s="314"/>
      <c r="Y11" s="301" t="s">
        <v>30</v>
      </c>
      <c r="AB11" s="304"/>
      <c r="AC11" s="303"/>
      <c r="AD11" s="1185" t="s">
        <v>760</v>
      </c>
      <c r="AE11" s="1185"/>
      <c r="AF11" s="1185"/>
      <c r="AG11" s="1185"/>
      <c r="AH11" s="1186"/>
      <c r="AI11" s="1186"/>
      <c r="AJ11" s="1186"/>
      <c r="AK11" s="1186"/>
      <c r="AL11" s="1186"/>
      <c r="AM11" s="1187"/>
    </row>
    <row r="12" spans="1:44">
      <c r="A12" s="1188" t="s">
        <v>761</v>
      </c>
      <c r="B12" s="1189"/>
      <c r="C12" s="1189"/>
      <c r="D12" s="1190"/>
      <c r="E12" s="1169"/>
      <c r="F12" s="1170"/>
      <c r="G12" s="1170"/>
      <c r="H12" s="1170"/>
      <c r="I12" s="1170"/>
      <c r="J12" s="1170"/>
      <c r="K12" s="1170"/>
      <c r="L12" s="1171"/>
      <c r="M12" s="1178"/>
      <c r="N12" s="1179"/>
      <c r="O12" s="1179"/>
      <c r="P12" s="1179"/>
      <c r="Q12" s="1179"/>
      <c r="R12" s="1179"/>
      <c r="S12" s="1179"/>
      <c r="T12" s="1179"/>
      <c r="U12" s="1179"/>
      <c r="V12" s="1179"/>
      <c r="W12" s="1180"/>
      <c r="X12" s="303"/>
      <c r="Y12" s="1191"/>
      <c r="Z12" s="1191"/>
      <c r="AA12" s="1191"/>
      <c r="AB12" s="304"/>
      <c r="AC12" s="317"/>
      <c r="AD12" s="1185" t="s">
        <v>762</v>
      </c>
      <c r="AE12" s="1185"/>
      <c r="AF12" s="1185"/>
      <c r="AG12" s="1185"/>
      <c r="AH12" s="1186"/>
      <c r="AI12" s="1186"/>
      <c r="AJ12" s="1186"/>
      <c r="AK12" s="1186"/>
      <c r="AL12" s="1186"/>
      <c r="AM12" s="1187"/>
    </row>
    <row r="13" spans="1:44">
      <c r="A13" s="318" t="s">
        <v>763</v>
      </c>
      <c r="B13" s="319"/>
      <c r="C13" s="319"/>
      <c r="D13" s="320"/>
      <c r="E13" s="1172"/>
      <c r="F13" s="1173"/>
      <c r="G13" s="1173"/>
      <c r="H13" s="1173"/>
      <c r="I13" s="1173"/>
      <c r="J13" s="1173"/>
      <c r="K13" s="1173"/>
      <c r="L13" s="1174"/>
      <c r="M13" s="1181"/>
      <c r="N13" s="1182"/>
      <c r="O13" s="1182"/>
      <c r="P13" s="1182"/>
      <c r="Q13" s="1182"/>
      <c r="R13" s="1182"/>
      <c r="S13" s="1182"/>
      <c r="T13" s="1182"/>
      <c r="U13" s="1182"/>
      <c r="V13" s="1182"/>
      <c r="W13" s="1183"/>
      <c r="X13" s="318"/>
      <c r="Y13" s="1192"/>
      <c r="Z13" s="1192"/>
      <c r="AA13" s="1192"/>
      <c r="AB13" s="320"/>
      <c r="AC13" s="321"/>
      <c r="AD13" s="1193" t="s">
        <v>215</v>
      </c>
      <c r="AE13" s="1193"/>
      <c r="AF13" s="1193"/>
      <c r="AG13" s="1193"/>
      <c r="AH13" s="1165"/>
      <c r="AI13" s="1165"/>
      <c r="AJ13" s="1165"/>
      <c r="AK13" s="322" t="s">
        <v>764</v>
      </c>
      <c r="AL13" s="322"/>
      <c r="AM13" s="323"/>
    </row>
    <row r="14" spans="1:44" ht="13.5" customHeight="1">
      <c r="A14" s="1194" t="s">
        <v>749</v>
      </c>
      <c r="B14" s="1195"/>
      <c r="C14" s="1195"/>
      <c r="D14" s="1196"/>
      <c r="E14" s="1194" t="s">
        <v>750</v>
      </c>
      <c r="F14" s="1195"/>
      <c r="G14" s="1195"/>
      <c r="H14" s="1195"/>
      <c r="I14" s="1195"/>
      <c r="J14" s="1195"/>
      <c r="K14" s="1195"/>
      <c r="L14" s="1196"/>
      <c r="M14" s="1194" t="s">
        <v>751</v>
      </c>
      <c r="N14" s="1195"/>
      <c r="O14" s="1195"/>
      <c r="P14" s="1195"/>
      <c r="Q14" s="1195"/>
      <c r="R14" s="1195"/>
      <c r="S14" s="1195"/>
      <c r="T14" s="1195"/>
      <c r="U14" s="1195"/>
      <c r="V14" s="1195"/>
      <c r="W14" s="1196"/>
      <c r="X14" s="1194" t="s">
        <v>752</v>
      </c>
      <c r="Y14" s="1195"/>
      <c r="Z14" s="1195"/>
      <c r="AA14" s="1195"/>
      <c r="AB14" s="1196"/>
      <c r="AC14" s="1194" t="s">
        <v>753</v>
      </c>
      <c r="AD14" s="1195"/>
      <c r="AE14" s="1195"/>
      <c r="AF14" s="1195"/>
      <c r="AG14" s="1195"/>
      <c r="AH14" s="1195"/>
      <c r="AI14" s="1195"/>
      <c r="AJ14" s="1195"/>
      <c r="AK14" s="1195"/>
      <c r="AL14" s="1195"/>
      <c r="AM14" s="1196"/>
    </row>
    <row r="15" spans="1:44">
      <c r="A15" s="303"/>
      <c r="D15" s="304"/>
      <c r="E15" s="1166"/>
      <c r="F15" s="1167"/>
      <c r="G15" s="1167"/>
      <c r="H15" s="1167"/>
      <c r="I15" s="1167"/>
      <c r="J15" s="1167"/>
      <c r="K15" s="1167"/>
      <c r="L15" s="1168"/>
      <c r="M15" s="1175"/>
      <c r="N15" s="1176"/>
      <c r="O15" s="1176"/>
      <c r="P15" s="1176"/>
      <c r="Q15" s="1176"/>
      <c r="R15" s="1176"/>
      <c r="S15" s="1176"/>
      <c r="T15" s="1176"/>
      <c r="U15" s="1176"/>
      <c r="V15" s="1176"/>
      <c r="W15" s="1177"/>
      <c r="X15" s="305"/>
      <c r="Y15" s="306" t="s">
        <v>754</v>
      </c>
      <c r="Z15" s="306"/>
      <c r="AA15" s="306"/>
      <c r="AB15" s="307"/>
      <c r="AC15" s="303" t="s">
        <v>755</v>
      </c>
      <c r="AD15" s="308"/>
      <c r="AE15" s="308"/>
      <c r="AF15" s="308"/>
      <c r="AG15" s="309"/>
      <c r="AH15" s="310"/>
      <c r="AI15" s="310"/>
      <c r="AJ15" s="310"/>
      <c r="AK15" s="310"/>
      <c r="AL15" s="310"/>
      <c r="AM15" s="311"/>
    </row>
    <row r="16" spans="1:44">
      <c r="A16" s="312"/>
      <c r="B16" s="301" t="s">
        <v>756</v>
      </c>
      <c r="C16" s="313"/>
      <c r="D16" s="304" t="s">
        <v>757</v>
      </c>
      <c r="E16" s="1169"/>
      <c r="F16" s="1170"/>
      <c r="G16" s="1170"/>
      <c r="H16" s="1170"/>
      <c r="I16" s="1170"/>
      <c r="J16" s="1170"/>
      <c r="K16" s="1170"/>
      <c r="L16" s="1171"/>
      <c r="M16" s="1178"/>
      <c r="N16" s="1179"/>
      <c r="O16" s="1179"/>
      <c r="P16" s="1179"/>
      <c r="Q16" s="1179"/>
      <c r="R16" s="1179"/>
      <c r="S16" s="1179"/>
      <c r="T16" s="1179"/>
      <c r="U16" s="1179"/>
      <c r="V16" s="1179"/>
      <c r="W16" s="1180"/>
      <c r="X16" s="314"/>
      <c r="Y16" s="301" t="s">
        <v>95</v>
      </c>
      <c r="AB16" s="304"/>
      <c r="AC16" s="314"/>
      <c r="AD16" s="301" t="s">
        <v>758</v>
      </c>
      <c r="AF16" s="308"/>
      <c r="AG16" s="309"/>
      <c r="AH16" s="315"/>
      <c r="AI16" s="315"/>
      <c r="AJ16" s="315"/>
      <c r="AK16" s="315"/>
      <c r="AL16" s="315"/>
      <c r="AM16" s="316"/>
    </row>
    <row r="17" spans="1:39">
      <c r="A17" s="303"/>
      <c r="B17" s="1184" t="s">
        <v>190</v>
      </c>
      <c r="C17" s="1184"/>
      <c r="D17" s="304"/>
      <c r="E17" s="1169"/>
      <c r="F17" s="1170"/>
      <c r="G17" s="1170"/>
      <c r="H17" s="1170"/>
      <c r="I17" s="1170"/>
      <c r="J17" s="1170"/>
      <c r="K17" s="1170"/>
      <c r="L17" s="1171"/>
      <c r="M17" s="1178"/>
      <c r="N17" s="1179"/>
      <c r="O17" s="1179"/>
      <c r="P17" s="1179"/>
      <c r="Q17" s="1179"/>
      <c r="R17" s="1179"/>
      <c r="S17" s="1179"/>
      <c r="T17" s="1179"/>
      <c r="U17" s="1179"/>
      <c r="V17" s="1179"/>
      <c r="W17" s="1180"/>
      <c r="X17" s="314"/>
      <c r="Y17" s="301" t="s">
        <v>96</v>
      </c>
      <c r="AB17" s="304"/>
      <c r="AC17" s="314"/>
      <c r="AD17" s="301" t="s">
        <v>759</v>
      </c>
      <c r="AH17" s="315"/>
      <c r="AI17" s="315"/>
      <c r="AJ17" s="310"/>
      <c r="AK17" s="310"/>
      <c r="AL17" s="310"/>
      <c r="AM17" s="311"/>
    </row>
    <row r="18" spans="1:39">
      <c r="A18" s="312"/>
      <c r="B18" s="301" t="s">
        <v>756</v>
      </c>
      <c r="C18" s="313"/>
      <c r="D18" s="304" t="s">
        <v>757</v>
      </c>
      <c r="E18" s="1169"/>
      <c r="F18" s="1170"/>
      <c r="G18" s="1170"/>
      <c r="H18" s="1170"/>
      <c r="I18" s="1170"/>
      <c r="J18" s="1170"/>
      <c r="K18" s="1170"/>
      <c r="L18" s="1171"/>
      <c r="M18" s="1178"/>
      <c r="N18" s="1179"/>
      <c r="O18" s="1179"/>
      <c r="P18" s="1179"/>
      <c r="Q18" s="1179"/>
      <c r="R18" s="1179"/>
      <c r="S18" s="1179"/>
      <c r="T18" s="1179"/>
      <c r="U18" s="1179"/>
      <c r="V18" s="1179"/>
      <c r="W18" s="1180"/>
      <c r="X18" s="314"/>
      <c r="Y18" s="301" t="s">
        <v>30</v>
      </c>
      <c r="AB18" s="304"/>
      <c r="AC18" s="303"/>
      <c r="AD18" s="1185" t="s">
        <v>760</v>
      </c>
      <c r="AE18" s="1185"/>
      <c r="AF18" s="1185"/>
      <c r="AG18" s="1185"/>
      <c r="AH18" s="1186"/>
      <c r="AI18" s="1186"/>
      <c r="AJ18" s="1186"/>
      <c r="AK18" s="1186"/>
      <c r="AL18" s="1186"/>
      <c r="AM18" s="1187"/>
    </row>
    <row r="19" spans="1:39">
      <c r="A19" s="1188" t="s">
        <v>761</v>
      </c>
      <c r="B19" s="1189"/>
      <c r="C19" s="1189"/>
      <c r="D19" s="1190"/>
      <c r="E19" s="1169"/>
      <c r="F19" s="1170"/>
      <c r="G19" s="1170"/>
      <c r="H19" s="1170"/>
      <c r="I19" s="1170"/>
      <c r="J19" s="1170"/>
      <c r="K19" s="1170"/>
      <c r="L19" s="1171"/>
      <c r="M19" s="1178"/>
      <c r="N19" s="1179"/>
      <c r="O19" s="1179"/>
      <c r="P19" s="1179"/>
      <c r="Q19" s="1179"/>
      <c r="R19" s="1179"/>
      <c r="S19" s="1179"/>
      <c r="T19" s="1179"/>
      <c r="U19" s="1179"/>
      <c r="V19" s="1179"/>
      <c r="W19" s="1180"/>
      <c r="X19" s="303"/>
      <c r="Y19" s="1191"/>
      <c r="Z19" s="1191"/>
      <c r="AA19" s="1191"/>
      <c r="AB19" s="304"/>
      <c r="AC19" s="317"/>
      <c r="AD19" s="1185" t="s">
        <v>762</v>
      </c>
      <c r="AE19" s="1185"/>
      <c r="AF19" s="1185"/>
      <c r="AG19" s="1185"/>
      <c r="AH19" s="1186"/>
      <c r="AI19" s="1186"/>
      <c r="AJ19" s="1186"/>
      <c r="AK19" s="1186"/>
      <c r="AL19" s="1186"/>
      <c r="AM19" s="1187"/>
    </row>
    <row r="20" spans="1:39">
      <c r="A20" s="318" t="s">
        <v>763</v>
      </c>
      <c r="B20" s="319"/>
      <c r="C20" s="319"/>
      <c r="D20" s="320"/>
      <c r="E20" s="1172"/>
      <c r="F20" s="1173"/>
      <c r="G20" s="1173"/>
      <c r="H20" s="1173"/>
      <c r="I20" s="1173"/>
      <c r="J20" s="1173"/>
      <c r="K20" s="1173"/>
      <c r="L20" s="1174"/>
      <c r="M20" s="1181"/>
      <c r="N20" s="1182"/>
      <c r="O20" s="1182"/>
      <c r="P20" s="1182"/>
      <c r="Q20" s="1182"/>
      <c r="R20" s="1182"/>
      <c r="S20" s="1182"/>
      <c r="T20" s="1182"/>
      <c r="U20" s="1182"/>
      <c r="V20" s="1182"/>
      <c r="W20" s="1183"/>
      <c r="X20" s="318"/>
      <c r="Y20" s="1192"/>
      <c r="Z20" s="1192"/>
      <c r="AA20" s="1192"/>
      <c r="AB20" s="320"/>
      <c r="AC20" s="321"/>
      <c r="AD20" s="1193" t="s">
        <v>215</v>
      </c>
      <c r="AE20" s="1193"/>
      <c r="AF20" s="1193"/>
      <c r="AG20" s="1193"/>
      <c r="AH20" s="1165"/>
      <c r="AI20" s="1165"/>
      <c r="AJ20" s="1165"/>
      <c r="AK20" s="322" t="s">
        <v>764</v>
      </c>
      <c r="AL20" s="322"/>
      <c r="AM20" s="323"/>
    </row>
    <row r="21" spans="1:39" ht="13.5" customHeight="1">
      <c r="A21" s="1194" t="s">
        <v>749</v>
      </c>
      <c r="B21" s="1195"/>
      <c r="C21" s="1195"/>
      <c r="D21" s="1196"/>
      <c r="E21" s="1194" t="s">
        <v>750</v>
      </c>
      <c r="F21" s="1195"/>
      <c r="G21" s="1195"/>
      <c r="H21" s="1195"/>
      <c r="I21" s="1195"/>
      <c r="J21" s="1195"/>
      <c r="K21" s="1195"/>
      <c r="L21" s="1196"/>
      <c r="M21" s="1194" t="s">
        <v>751</v>
      </c>
      <c r="N21" s="1195"/>
      <c r="O21" s="1195"/>
      <c r="P21" s="1195"/>
      <c r="Q21" s="1195"/>
      <c r="R21" s="1195"/>
      <c r="S21" s="1195"/>
      <c r="T21" s="1195"/>
      <c r="U21" s="1195"/>
      <c r="V21" s="1195"/>
      <c r="W21" s="1196"/>
      <c r="X21" s="1194" t="s">
        <v>752</v>
      </c>
      <c r="Y21" s="1195"/>
      <c r="Z21" s="1195"/>
      <c r="AA21" s="1195"/>
      <c r="AB21" s="1196"/>
      <c r="AC21" s="1194" t="s">
        <v>753</v>
      </c>
      <c r="AD21" s="1195"/>
      <c r="AE21" s="1195"/>
      <c r="AF21" s="1195"/>
      <c r="AG21" s="1195"/>
      <c r="AH21" s="1195"/>
      <c r="AI21" s="1195"/>
      <c r="AJ21" s="1195"/>
      <c r="AK21" s="1195"/>
      <c r="AL21" s="1195"/>
      <c r="AM21" s="1196"/>
    </row>
    <row r="22" spans="1:39">
      <c r="A22" s="303"/>
      <c r="D22" s="304"/>
      <c r="E22" s="1166"/>
      <c r="F22" s="1167"/>
      <c r="G22" s="1167"/>
      <c r="H22" s="1167"/>
      <c r="I22" s="1167"/>
      <c r="J22" s="1167"/>
      <c r="K22" s="1167"/>
      <c r="L22" s="1168"/>
      <c r="M22" s="1175"/>
      <c r="N22" s="1176"/>
      <c r="O22" s="1176"/>
      <c r="P22" s="1176"/>
      <c r="Q22" s="1176"/>
      <c r="R22" s="1176"/>
      <c r="S22" s="1176"/>
      <c r="T22" s="1176"/>
      <c r="U22" s="1176"/>
      <c r="V22" s="1176"/>
      <c r="W22" s="1177"/>
      <c r="X22" s="305"/>
      <c r="Y22" s="306" t="s">
        <v>754</v>
      </c>
      <c r="Z22" s="306"/>
      <c r="AA22" s="306"/>
      <c r="AB22" s="307"/>
      <c r="AC22" s="303" t="s">
        <v>755</v>
      </c>
      <c r="AD22" s="308"/>
      <c r="AE22" s="308"/>
      <c r="AF22" s="308"/>
      <c r="AG22" s="309"/>
      <c r="AH22" s="310"/>
      <c r="AI22" s="310"/>
      <c r="AJ22" s="310"/>
      <c r="AK22" s="310"/>
      <c r="AL22" s="310"/>
      <c r="AM22" s="311"/>
    </row>
    <row r="23" spans="1:39">
      <c r="A23" s="312"/>
      <c r="B23" s="301" t="s">
        <v>756</v>
      </c>
      <c r="C23" s="313"/>
      <c r="D23" s="304" t="s">
        <v>757</v>
      </c>
      <c r="E23" s="1169"/>
      <c r="F23" s="1170"/>
      <c r="G23" s="1170"/>
      <c r="H23" s="1170"/>
      <c r="I23" s="1170"/>
      <c r="J23" s="1170"/>
      <c r="K23" s="1170"/>
      <c r="L23" s="1171"/>
      <c r="M23" s="1178"/>
      <c r="N23" s="1179"/>
      <c r="O23" s="1179"/>
      <c r="P23" s="1179"/>
      <c r="Q23" s="1179"/>
      <c r="R23" s="1179"/>
      <c r="S23" s="1179"/>
      <c r="T23" s="1179"/>
      <c r="U23" s="1179"/>
      <c r="V23" s="1179"/>
      <c r="W23" s="1180"/>
      <c r="X23" s="314"/>
      <c r="Y23" s="301" t="s">
        <v>95</v>
      </c>
      <c r="AB23" s="304"/>
      <c r="AC23" s="314"/>
      <c r="AD23" s="301" t="s">
        <v>758</v>
      </c>
      <c r="AF23" s="308"/>
      <c r="AG23" s="309"/>
      <c r="AH23" s="315"/>
      <c r="AI23" s="315"/>
      <c r="AJ23" s="315"/>
      <c r="AK23" s="315"/>
      <c r="AL23" s="315"/>
      <c r="AM23" s="316"/>
    </row>
    <row r="24" spans="1:39">
      <c r="A24" s="303"/>
      <c r="B24" s="1184" t="s">
        <v>190</v>
      </c>
      <c r="C24" s="1184"/>
      <c r="D24" s="304"/>
      <c r="E24" s="1169"/>
      <c r="F24" s="1170"/>
      <c r="G24" s="1170"/>
      <c r="H24" s="1170"/>
      <c r="I24" s="1170"/>
      <c r="J24" s="1170"/>
      <c r="K24" s="1170"/>
      <c r="L24" s="1171"/>
      <c r="M24" s="1178"/>
      <c r="N24" s="1179"/>
      <c r="O24" s="1179"/>
      <c r="P24" s="1179"/>
      <c r="Q24" s="1179"/>
      <c r="R24" s="1179"/>
      <c r="S24" s="1179"/>
      <c r="T24" s="1179"/>
      <c r="U24" s="1179"/>
      <c r="V24" s="1179"/>
      <c r="W24" s="1180"/>
      <c r="X24" s="314"/>
      <c r="Y24" s="301" t="s">
        <v>96</v>
      </c>
      <c r="AB24" s="304"/>
      <c r="AC24" s="314"/>
      <c r="AD24" s="301" t="s">
        <v>759</v>
      </c>
      <c r="AH24" s="315"/>
      <c r="AI24" s="315"/>
      <c r="AJ24" s="310"/>
      <c r="AK24" s="310"/>
      <c r="AL24" s="310"/>
      <c r="AM24" s="311"/>
    </row>
    <row r="25" spans="1:39">
      <c r="A25" s="312"/>
      <c r="B25" s="301" t="s">
        <v>756</v>
      </c>
      <c r="C25" s="313"/>
      <c r="D25" s="304" t="s">
        <v>757</v>
      </c>
      <c r="E25" s="1169"/>
      <c r="F25" s="1170"/>
      <c r="G25" s="1170"/>
      <c r="H25" s="1170"/>
      <c r="I25" s="1170"/>
      <c r="J25" s="1170"/>
      <c r="K25" s="1170"/>
      <c r="L25" s="1171"/>
      <c r="M25" s="1178"/>
      <c r="N25" s="1179"/>
      <c r="O25" s="1179"/>
      <c r="P25" s="1179"/>
      <c r="Q25" s="1179"/>
      <c r="R25" s="1179"/>
      <c r="S25" s="1179"/>
      <c r="T25" s="1179"/>
      <c r="U25" s="1179"/>
      <c r="V25" s="1179"/>
      <c r="W25" s="1180"/>
      <c r="X25" s="314"/>
      <c r="Y25" s="301" t="s">
        <v>30</v>
      </c>
      <c r="AB25" s="304"/>
      <c r="AC25" s="303"/>
      <c r="AD25" s="1185" t="s">
        <v>760</v>
      </c>
      <c r="AE25" s="1185"/>
      <c r="AF25" s="1185"/>
      <c r="AG25" s="1185"/>
      <c r="AH25" s="1186"/>
      <c r="AI25" s="1186"/>
      <c r="AJ25" s="1186"/>
      <c r="AK25" s="1186"/>
      <c r="AL25" s="1186"/>
      <c r="AM25" s="1187"/>
    </row>
    <row r="26" spans="1:39">
      <c r="A26" s="1188" t="s">
        <v>761</v>
      </c>
      <c r="B26" s="1189"/>
      <c r="C26" s="1189"/>
      <c r="D26" s="1190"/>
      <c r="E26" s="1169"/>
      <c r="F26" s="1170"/>
      <c r="G26" s="1170"/>
      <c r="H26" s="1170"/>
      <c r="I26" s="1170"/>
      <c r="J26" s="1170"/>
      <c r="K26" s="1170"/>
      <c r="L26" s="1171"/>
      <c r="M26" s="1178"/>
      <c r="N26" s="1179"/>
      <c r="O26" s="1179"/>
      <c r="P26" s="1179"/>
      <c r="Q26" s="1179"/>
      <c r="R26" s="1179"/>
      <c r="S26" s="1179"/>
      <c r="T26" s="1179"/>
      <c r="U26" s="1179"/>
      <c r="V26" s="1179"/>
      <c r="W26" s="1180"/>
      <c r="X26" s="303"/>
      <c r="Y26" s="1191"/>
      <c r="Z26" s="1191"/>
      <c r="AA26" s="1191"/>
      <c r="AB26" s="304"/>
      <c r="AC26" s="317"/>
      <c r="AD26" s="1185" t="s">
        <v>762</v>
      </c>
      <c r="AE26" s="1185"/>
      <c r="AF26" s="1185"/>
      <c r="AG26" s="1185"/>
      <c r="AH26" s="1186"/>
      <c r="AI26" s="1186"/>
      <c r="AJ26" s="1186"/>
      <c r="AK26" s="1186"/>
      <c r="AL26" s="1186"/>
      <c r="AM26" s="1187"/>
    </row>
    <row r="27" spans="1:39">
      <c r="A27" s="318" t="s">
        <v>763</v>
      </c>
      <c r="B27" s="319"/>
      <c r="C27" s="319"/>
      <c r="D27" s="320"/>
      <c r="E27" s="1172"/>
      <c r="F27" s="1173"/>
      <c r="G27" s="1173"/>
      <c r="H27" s="1173"/>
      <c r="I27" s="1173"/>
      <c r="J27" s="1173"/>
      <c r="K27" s="1173"/>
      <c r="L27" s="1174"/>
      <c r="M27" s="1181"/>
      <c r="N27" s="1182"/>
      <c r="O27" s="1182"/>
      <c r="P27" s="1182"/>
      <c r="Q27" s="1182"/>
      <c r="R27" s="1182"/>
      <c r="S27" s="1182"/>
      <c r="T27" s="1182"/>
      <c r="U27" s="1182"/>
      <c r="V27" s="1182"/>
      <c r="W27" s="1183"/>
      <c r="X27" s="318"/>
      <c r="Y27" s="1192"/>
      <c r="Z27" s="1192"/>
      <c r="AA27" s="1192"/>
      <c r="AB27" s="320"/>
      <c r="AC27" s="321"/>
      <c r="AD27" s="1193" t="s">
        <v>215</v>
      </c>
      <c r="AE27" s="1193"/>
      <c r="AF27" s="1193"/>
      <c r="AG27" s="1193"/>
      <c r="AH27" s="1165"/>
      <c r="AI27" s="1165"/>
      <c r="AJ27" s="1165"/>
      <c r="AK27" s="322" t="s">
        <v>764</v>
      </c>
      <c r="AL27" s="322"/>
      <c r="AM27" s="323"/>
    </row>
    <row r="28" spans="1:39" ht="13.5" customHeight="1">
      <c r="A28" s="1194" t="s">
        <v>749</v>
      </c>
      <c r="B28" s="1195"/>
      <c r="C28" s="1195"/>
      <c r="D28" s="1196"/>
      <c r="E28" s="1194" t="s">
        <v>750</v>
      </c>
      <c r="F28" s="1195"/>
      <c r="G28" s="1195"/>
      <c r="H28" s="1195"/>
      <c r="I28" s="1195"/>
      <c r="J28" s="1195"/>
      <c r="K28" s="1195"/>
      <c r="L28" s="1196"/>
      <c r="M28" s="1194" t="s">
        <v>751</v>
      </c>
      <c r="N28" s="1195"/>
      <c r="O28" s="1195"/>
      <c r="P28" s="1195"/>
      <c r="Q28" s="1195"/>
      <c r="R28" s="1195"/>
      <c r="S28" s="1195"/>
      <c r="T28" s="1195"/>
      <c r="U28" s="1195"/>
      <c r="V28" s="1195"/>
      <c r="W28" s="1196"/>
      <c r="X28" s="1194" t="s">
        <v>752</v>
      </c>
      <c r="Y28" s="1195"/>
      <c r="Z28" s="1195"/>
      <c r="AA28" s="1195"/>
      <c r="AB28" s="1196"/>
      <c r="AC28" s="1194" t="s">
        <v>753</v>
      </c>
      <c r="AD28" s="1195"/>
      <c r="AE28" s="1195"/>
      <c r="AF28" s="1195"/>
      <c r="AG28" s="1195"/>
      <c r="AH28" s="1195"/>
      <c r="AI28" s="1195"/>
      <c r="AJ28" s="1195"/>
      <c r="AK28" s="1195"/>
      <c r="AL28" s="1195"/>
      <c r="AM28" s="1196"/>
    </row>
    <row r="29" spans="1:39">
      <c r="A29" s="303"/>
      <c r="D29" s="304"/>
      <c r="E29" s="1166"/>
      <c r="F29" s="1167"/>
      <c r="G29" s="1167"/>
      <c r="H29" s="1167"/>
      <c r="I29" s="1167"/>
      <c r="J29" s="1167"/>
      <c r="K29" s="1167"/>
      <c r="L29" s="1168"/>
      <c r="M29" s="1175"/>
      <c r="N29" s="1176"/>
      <c r="O29" s="1176"/>
      <c r="P29" s="1176"/>
      <c r="Q29" s="1176"/>
      <c r="R29" s="1176"/>
      <c r="S29" s="1176"/>
      <c r="T29" s="1176"/>
      <c r="U29" s="1176"/>
      <c r="V29" s="1176"/>
      <c r="W29" s="1177"/>
      <c r="X29" s="305"/>
      <c r="Y29" s="306" t="s">
        <v>754</v>
      </c>
      <c r="Z29" s="306"/>
      <c r="AA29" s="306"/>
      <c r="AB29" s="307"/>
      <c r="AC29" s="303" t="s">
        <v>755</v>
      </c>
      <c r="AD29" s="308"/>
      <c r="AE29" s="308"/>
      <c r="AF29" s="308"/>
      <c r="AG29" s="309"/>
      <c r="AH29" s="310"/>
      <c r="AI29" s="310"/>
      <c r="AJ29" s="310"/>
      <c r="AK29" s="310"/>
      <c r="AL29" s="310"/>
      <c r="AM29" s="311"/>
    </row>
    <row r="30" spans="1:39">
      <c r="A30" s="312"/>
      <c r="B30" s="301" t="s">
        <v>756</v>
      </c>
      <c r="C30" s="313"/>
      <c r="D30" s="304" t="s">
        <v>757</v>
      </c>
      <c r="E30" s="1169"/>
      <c r="F30" s="1170"/>
      <c r="G30" s="1170"/>
      <c r="H30" s="1170"/>
      <c r="I30" s="1170"/>
      <c r="J30" s="1170"/>
      <c r="K30" s="1170"/>
      <c r="L30" s="1171"/>
      <c r="M30" s="1178"/>
      <c r="N30" s="1179"/>
      <c r="O30" s="1179"/>
      <c r="P30" s="1179"/>
      <c r="Q30" s="1179"/>
      <c r="R30" s="1179"/>
      <c r="S30" s="1179"/>
      <c r="T30" s="1179"/>
      <c r="U30" s="1179"/>
      <c r="V30" s="1179"/>
      <c r="W30" s="1180"/>
      <c r="X30" s="314"/>
      <c r="Y30" s="301" t="s">
        <v>95</v>
      </c>
      <c r="AB30" s="304"/>
      <c r="AC30" s="314"/>
      <c r="AD30" s="301" t="s">
        <v>758</v>
      </c>
      <c r="AF30" s="308"/>
      <c r="AG30" s="309"/>
      <c r="AH30" s="315"/>
      <c r="AI30" s="315"/>
      <c r="AJ30" s="315"/>
      <c r="AK30" s="315"/>
      <c r="AL30" s="315"/>
      <c r="AM30" s="316"/>
    </row>
    <row r="31" spans="1:39">
      <c r="A31" s="303"/>
      <c r="B31" s="1184" t="s">
        <v>190</v>
      </c>
      <c r="C31" s="1184"/>
      <c r="D31" s="304"/>
      <c r="E31" s="1169"/>
      <c r="F31" s="1170"/>
      <c r="G31" s="1170"/>
      <c r="H31" s="1170"/>
      <c r="I31" s="1170"/>
      <c r="J31" s="1170"/>
      <c r="K31" s="1170"/>
      <c r="L31" s="1171"/>
      <c r="M31" s="1178"/>
      <c r="N31" s="1179"/>
      <c r="O31" s="1179"/>
      <c r="P31" s="1179"/>
      <c r="Q31" s="1179"/>
      <c r="R31" s="1179"/>
      <c r="S31" s="1179"/>
      <c r="T31" s="1179"/>
      <c r="U31" s="1179"/>
      <c r="V31" s="1179"/>
      <c r="W31" s="1180"/>
      <c r="X31" s="314"/>
      <c r="Y31" s="301" t="s">
        <v>96</v>
      </c>
      <c r="AB31" s="304"/>
      <c r="AC31" s="314"/>
      <c r="AD31" s="301" t="s">
        <v>759</v>
      </c>
      <c r="AH31" s="315"/>
      <c r="AI31" s="315"/>
      <c r="AJ31" s="310"/>
      <c r="AK31" s="310"/>
      <c r="AL31" s="310"/>
      <c r="AM31" s="311"/>
    </row>
    <row r="32" spans="1:39">
      <c r="A32" s="312"/>
      <c r="B32" s="301" t="s">
        <v>756</v>
      </c>
      <c r="C32" s="313"/>
      <c r="D32" s="304" t="s">
        <v>757</v>
      </c>
      <c r="E32" s="1169"/>
      <c r="F32" s="1170"/>
      <c r="G32" s="1170"/>
      <c r="H32" s="1170"/>
      <c r="I32" s="1170"/>
      <c r="J32" s="1170"/>
      <c r="K32" s="1170"/>
      <c r="L32" s="1171"/>
      <c r="M32" s="1178"/>
      <c r="N32" s="1179"/>
      <c r="O32" s="1179"/>
      <c r="P32" s="1179"/>
      <c r="Q32" s="1179"/>
      <c r="R32" s="1179"/>
      <c r="S32" s="1179"/>
      <c r="T32" s="1179"/>
      <c r="U32" s="1179"/>
      <c r="V32" s="1179"/>
      <c r="W32" s="1180"/>
      <c r="X32" s="314"/>
      <c r="Y32" s="301" t="s">
        <v>30</v>
      </c>
      <c r="AB32" s="304"/>
      <c r="AC32" s="303"/>
      <c r="AD32" s="1185" t="s">
        <v>760</v>
      </c>
      <c r="AE32" s="1185"/>
      <c r="AF32" s="1185"/>
      <c r="AG32" s="1185"/>
      <c r="AH32" s="1186"/>
      <c r="AI32" s="1186"/>
      <c r="AJ32" s="1186"/>
      <c r="AK32" s="1186"/>
      <c r="AL32" s="1186"/>
      <c r="AM32" s="1187"/>
    </row>
    <row r="33" spans="1:39">
      <c r="A33" s="1188" t="s">
        <v>761</v>
      </c>
      <c r="B33" s="1189"/>
      <c r="C33" s="1189"/>
      <c r="D33" s="1190"/>
      <c r="E33" s="1169"/>
      <c r="F33" s="1170"/>
      <c r="G33" s="1170"/>
      <c r="H33" s="1170"/>
      <c r="I33" s="1170"/>
      <c r="J33" s="1170"/>
      <c r="K33" s="1170"/>
      <c r="L33" s="1171"/>
      <c r="M33" s="1178"/>
      <c r="N33" s="1179"/>
      <c r="O33" s="1179"/>
      <c r="P33" s="1179"/>
      <c r="Q33" s="1179"/>
      <c r="R33" s="1179"/>
      <c r="S33" s="1179"/>
      <c r="T33" s="1179"/>
      <c r="U33" s="1179"/>
      <c r="V33" s="1179"/>
      <c r="W33" s="1180"/>
      <c r="X33" s="303"/>
      <c r="Y33" s="1191"/>
      <c r="Z33" s="1191"/>
      <c r="AA33" s="1191"/>
      <c r="AB33" s="304"/>
      <c r="AC33" s="317"/>
      <c r="AD33" s="1185" t="s">
        <v>762</v>
      </c>
      <c r="AE33" s="1185"/>
      <c r="AF33" s="1185"/>
      <c r="AG33" s="1185"/>
      <c r="AH33" s="1186"/>
      <c r="AI33" s="1186"/>
      <c r="AJ33" s="1186"/>
      <c r="AK33" s="1186"/>
      <c r="AL33" s="1186"/>
      <c r="AM33" s="1187"/>
    </row>
    <row r="34" spans="1:39">
      <c r="A34" s="318" t="s">
        <v>763</v>
      </c>
      <c r="B34" s="319"/>
      <c r="C34" s="319"/>
      <c r="D34" s="320"/>
      <c r="E34" s="1172"/>
      <c r="F34" s="1173"/>
      <c r="G34" s="1173"/>
      <c r="H34" s="1173"/>
      <c r="I34" s="1173"/>
      <c r="J34" s="1173"/>
      <c r="K34" s="1173"/>
      <c r="L34" s="1174"/>
      <c r="M34" s="1181"/>
      <c r="N34" s="1182"/>
      <c r="O34" s="1182"/>
      <c r="P34" s="1182"/>
      <c r="Q34" s="1182"/>
      <c r="R34" s="1182"/>
      <c r="S34" s="1182"/>
      <c r="T34" s="1182"/>
      <c r="U34" s="1182"/>
      <c r="V34" s="1182"/>
      <c r="W34" s="1183"/>
      <c r="X34" s="318"/>
      <c r="Y34" s="1192"/>
      <c r="Z34" s="1192"/>
      <c r="AA34" s="1192"/>
      <c r="AB34" s="320"/>
      <c r="AC34" s="321"/>
      <c r="AD34" s="1193" t="s">
        <v>215</v>
      </c>
      <c r="AE34" s="1193"/>
      <c r="AF34" s="1193"/>
      <c r="AG34" s="1193"/>
      <c r="AH34" s="1165"/>
      <c r="AI34" s="1165"/>
      <c r="AJ34" s="1165"/>
      <c r="AK34" s="322" t="s">
        <v>764</v>
      </c>
      <c r="AL34" s="322"/>
      <c r="AM34" s="323"/>
    </row>
    <row r="35" spans="1:39" ht="13.5" customHeight="1">
      <c r="A35" s="1194" t="s">
        <v>749</v>
      </c>
      <c r="B35" s="1195"/>
      <c r="C35" s="1195"/>
      <c r="D35" s="1196"/>
      <c r="E35" s="1194" t="s">
        <v>750</v>
      </c>
      <c r="F35" s="1195"/>
      <c r="G35" s="1195"/>
      <c r="H35" s="1195"/>
      <c r="I35" s="1195"/>
      <c r="J35" s="1195"/>
      <c r="K35" s="1195"/>
      <c r="L35" s="1196"/>
      <c r="M35" s="1194" t="s">
        <v>751</v>
      </c>
      <c r="N35" s="1195"/>
      <c r="O35" s="1195"/>
      <c r="P35" s="1195"/>
      <c r="Q35" s="1195"/>
      <c r="R35" s="1195"/>
      <c r="S35" s="1195"/>
      <c r="T35" s="1195"/>
      <c r="U35" s="1195"/>
      <c r="V35" s="1195"/>
      <c r="W35" s="1196"/>
      <c r="X35" s="1194" t="s">
        <v>752</v>
      </c>
      <c r="Y35" s="1195"/>
      <c r="Z35" s="1195"/>
      <c r="AA35" s="1195"/>
      <c r="AB35" s="1196"/>
      <c r="AC35" s="1194" t="s">
        <v>753</v>
      </c>
      <c r="AD35" s="1195"/>
      <c r="AE35" s="1195"/>
      <c r="AF35" s="1195"/>
      <c r="AG35" s="1195"/>
      <c r="AH35" s="1195"/>
      <c r="AI35" s="1195"/>
      <c r="AJ35" s="1195"/>
      <c r="AK35" s="1195"/>
      <c r="AL35" s="1195"/>
      <c r="AM35" s="1196"/>
    </row>
    <row r="36" spans="1:39">
      <c r="A36" s="303"/>
      <c r="D36" s="304"/>
      <c r="E36" s="1166"/>
      <c r="F36" s="1167"/>
      <c r="G36" s="1167"/>
      <c r="H36" s="1167"/>
      <c r="I36" s="1167"/>
      <c r="J36" s="1167"/>
      <c r="K36" s="1167"/>
      <c r="L36" s="1168"/>
      <c r="M36" s="1175"/>
      <c r="N36" s="1176"/>
      <c r="O36" s="1176"/>
      <c r="P36" s="1176"/>
      <c r="Q36" s="1176"/>
      <c r="R36" s="1176"/>
      <c r="S36" s="1176"/>
      <c r="T36" s="1176"/>
      <c r="U36" s="1176"/>
      <c r="V36" s="1176"/>
      <c r="W36" s="1177"/>
      <c r="X36" s="305"/>
      <c r="Y36" s="306" t="s">
        <v>754</v>
      </c>
      <c r="Z36" s="306"/>
      <c r="AA36" s="306"/>
      <c r="AB36" s="307"/>
      <c r="AC36" s="303" t="s">
        <v>755</v>
      </c>
      <c r="AD36" s="308"/>
      <c r="AE36" s="308"/>
      <c r="AF36" s="308"/>
      <c r="AG36" s="309"/>
      <c r="AH36" s="310"/>
      <c r="AI36" s="310"/>
      <c r="AJ36" s="310"/>
      <c r="AK36" s="310"/>
      <c r="AL36" s="310"/>
      <c r="AM36" s="311"/>
    </row>
    <row r="37" spans="1:39">
      <c r="A37" s="312"/>
      <c r="B37" s="301" t="s">
        <v>756</v>
      </c>
      <c r="C37" s="313"/>
      <c r="D37" s="304" t="s">
        <v>757</v>
      </c>
      <c r="E37" s="1169"/>
      <c r="F37" s="1170"/>
      <c r="G37" s="1170"/>
      <c r="H37" s="1170"/>
      <c r="I37" s="1170"/>
      <c r="J37" s="1170"/>
      <c r="K37" s="1170"/>
      <c r="L37" s="1171"/>
      <c r="M37" s="1178"/>
      <c r="N37" s="1179"/>
      <c r="O37" s="1179"/>
      <c r="P37" s="1179"/>
      <c r="Q37" s="1179"/>
      <c r="R37" s="1179"/>
      <c r="S37" s="1179"/>
      <c r="T37" s="1179"/>
      <c r="U37" s="1179"/>
      <c r="V37" s="1179"/>
      <c r="W37" s="1180"/>
      <c r="X37" s="314"/>
      <c r="Y37" s="301" t="s">
        <v>95</v>
      </c>
      <c r="AB37" s="304"/>
      <c r="AC37" s="314"/>
      <c r="AD37" s="301" t="s">
        <v>758</v>
      </c>
      <c r="AF37" s="308"/>
      <c r="AG37" s="309"/>
      <c r="AH37" s="315"/>
      <c r="AI37" s="315"/>
      <c r="AJ37" s="315"/>
      <c r="AK37" s="315"/>
      <c r="AL37" s="315"/>
      <c r="AM37" s="316"/>
    </row>
    <row r="38" spans="1:39">
      <c r="A38" s="303"/>
      <c r="B38" s="1184" t="s">
        <v>190</v>
      </c>
      <c r="C38" s="1184"/>
      <c r="D38" s="304"/>
      <c r="E38" s="1169"/>
      <c r="F38" s="1170"/>
      <c r="G38" s="1170"/>
      <c r="H38" s="1170"/>
      <c r="I38" s="1170"/>
      <c r="J38" s="1170"/>
      <c r="K38" s="1170"/>
      <c r="L38" s="1171"/>
      <c r="M38" s="1178"/>
      <c r="N38" s="1179"/>
      <c r="O38" s="1179"/>
      <c r="P38" s="1179"/>
      <c r="Q38" s="1179"/>
      <c r="R38" s="1179"/>
      <c r="S38" s="1179"/>
      <c r="T38" s="1179"/>
      <c r="U38" s="1179"/>
      <c r="V38" s="1179"/>
      <c r="W38" s="1180"/>
      <c r="X38" s="314"/>
      <c r="Y38" s="301" t="s">
        <v>96</v>
      </c>
      <c r="AB38" s="304"/>
      <c r="AC38" s="314"/>
      <c r="AD38" s="301" t="s">
        <v>759</v>
      </c>
      <c r="AH38" s="315"/>
      <c r="AI38" s="315"/>
      <c r="AJ38" s="310"/>
      <c r="AK38" s="310"/>
      <c r="AL38" s="310"/>
      <c r="AM38" s="311"/>
    </row>
    <row r="39" spans="1:39">
      <c r="A39" s="312"/>
      <c r="B39" s="301" t="s">
        <v>756</v>
      </c>
      <c r="C39" s="313"/>
      <c r="D39" s="304" t="s">
        <v>757</v>
      </c>
      <c r="E39" s="1169"/>
      <c r="F39" s="1170"/>
      <c r="G39" s="1170"/>
      <c r="H39" s="1170"/>
      <c r="I39" s="1170"/>
      <c r="J39" s="1170"/>
      <c r="K39" s="1170"/>
      <c r="L39" s="1171"/>
      <c r="M39" s="1178"/>
      <c r="N39" s="1179"/>
      <c r="O39" s="1179"/>
      <c r="P39" s="1179"/>
      <c r="Q39" s="1179"/>
      <c r="R39" s="1179"/>
      <c r="S39" s="1179"/>
      <c r="T39" s="1179"/>
      <c r="U39" s="1179"/>
      <c r="V39" s="1179"/>
      <c r="W39" s="1180"/>
      <c r="X39" s="314"/>
      <c r="Y39" s="301" t="s">
        <v>30</v>
      </c>
      <c r="AB39" s="304"/>
      <c r="AC39" s="303"/>
      <c r="AD39" s="1185" t="s">
        <v>760</v>
      </c>
      <c r="AE39" s="1185"/>
      <c r="AF39" s="1185"/>
      <c r="AG39" s="1185"/>
      <c r="AH39" s="1186"/>
      <c r="AI39" s="1186"/>
      <c r="AJ39" s="1186"/>
      <c r="AK39" s="1186"/>
      <c r="AL39" s="1186"/>
      <c r="AM39" s="1187"/>
    </row>
    <row r="40" spans="1:39">
      <c r="A40" s="1188" t="s">
        <v>761</v>
      </c>
      <c r="B40" s="1189"/>
      <c r="C40" s="1189"/>
      <c r="D40" s="1190"/>
      <c r="E40" s="1169"/>
      <c r="F40" s="1170"/>
      <c r="G40" s="1170"/>
      <c r="H40" s="1170"/>
      <c r="I40" s="1170"/>
      <c r="J40" s="1170"/>
      <c r="K40" s="1170"/>
      <c r="L40" s="1171"/>
      <c r="M40" s="1178"/>
      <c r="N40" s="1179"/>
      <c r="O40" s="1179"/>
      <c r="P40" s="1179"/>
      <c r="Q40" s="1179"/>
      <c r="R40" s="1179"/>
      <c r="S40" s="1179"/>
      <c r="T40" s="1179"/>
      <c r="U40" s="1179"/>
      <c r="V40" s="1179"/>
      <c r="W40" s="1180"/>
      <c r="X40" s="303"/>
      <c r="Y40" s="1191"/>
      <c r="Z40" s="1191"/>
      <c r="AA40" s="1191"/>
      <c r="AB40" s="304"/>
      <c r="AC40" s="317"/>
      <c r="AD40" s="1185" t="s">
        <v>762</v>
      </c>
      <c r="AE40" s="1185"/>
      <c r="AF40" s="1185"/>
      <c r="AG40" s="1185"/>
      <c r="AH40" s="1186"/>
      <c r="AI40" s="1186"/>
      <c r="AJ40" s="1186"/>
      <c r="AK40" s="1186"/>
      <c r="AL40" s="1186"/>
      <c r="AM40" s="1187"/>
    </row>
    <row r="41" spans="1:39">
      <c r="A41" s="318" t="s">
        <v>763</v>
      </c>
      <c r="B41" s="319"/>
      <c r="C41" s="319"/>
      <c r="D41" s="320"/>
      <c r="E41" s="1172"/>
      <c r="F41" s="1173"/>
      <c r="G41" s="1173"/>
      <c r="H41" s="1173"/>
      <c r="I41" s="1173"/>
      <c r="J41" s="1173"/>
      <c r="K41" s="1173"/>
      <c r="L41" s="1174"/>
      <c r="M41" s="1181"/>
      <c r="N41" s="1182"/>
      <c r="O41" s="1182"/>
      <c r="P41" s="1182"/>
      <c r="Q41" s="1182"/>
      <c r="R41" s="1182"/>
      <c r="S41" s="1182"/>
      <c r="T41" s="1182"/>
      <c r="U41" s="1182"/>
      <c r="V41" s="1182"/>
      <c r="W41" s="1183"/>
      <c r="X41" s="318"/>
      <c r="Y41" s="1192"/>
      <c r="Z41" s="1192"/>
      <c r="AA41" s="1192"/>
      <c r="AB41" s="320"/>
      <c r="AC41" s="321"/>
      <c r="AD41" s="1193" t="s">
        <v>215</v>
      </c>
      <c r="AE41" s="1193"/>
      <c r="AF41" s="1193"/>
      <c r="AG41" s="1193"/>
      <c r="AH41" s="1165"/>
      <c r="AI41" s="1165"/>
      <c r="AJ41" s="1165"/>
      <c r="AK41" s="322" t="s">
        <v>764</v>
      </c>
      <c r="AL41" s="322"/>
      <c r="AM41" s="323"/>
    </row>
    <row r="42" spans="1:39" ht="13.5" customHeight="1">
      <c r="A42" s="1194" t="s">
        <v>749</v>
      </c>
      <c r="B42" s="1195"/>
      <c r="C42" s="1195"/>
      <c r="D42" s="1196"/>
      <c r="E42" s="1194" t="s">
        <v>750</v>
      </c>
      <c r="F42" s="1195"/>
      <c r="G42" s="1195"/>
      <c r="H42" s="1195"/>
      <c r="I42" s="1195"/>
      <c r="J42" s="1195"/>
      <c r="K42" s="1195"/>
      <c r="L42" s="1196"/>
      <c r="M42" s="1194" t="s">
        <v>751</v>
      </c>
      <c r="N42" s="1195"/>
      <c r="O42" s="1195"/>
      <c r="P42" s="1195"/>
      <c r="Q42" s="1195"/>
      <c r="R42" s="1195"/>
      <c r="S42" s="1195"/>
      <c r="T42" s="1195"/>
      <c r="U42" s="1195"/>
      <c r="V42" s="1195"/>
      <c r="W42" s="1196"/>
      <c r="X42" s="1194" t="s">
        <v>752</v>
      </c>
      <c r="Y42" s="1195"/>
      <c r="Z42" s="1195"/>
      <c r="AA42" s="1195"/>
      <c r="AB42" s="1196"/>
      <c r="AC42" s="1194" t="s">
        <v>753</v>
      </c>
      <c r="AD42" s="1195"/>
      <c r="AE42" s="1195"/>
      <c r="AF42" s="1195"/>
      <c r="AG42" s="1195"/>
      <c r="AH42" s="1195"/>
      <c r="AI42" s="1195"/>
      <c r="AJ42" s="1195"/>
      <c r="AK42" s="1195"/>
      <c r="AL42" s="1195"/>
      <c r="AM42" s="1196"/>
    </row>
    <row r="43" spans="1:39">
      <c r="A43" s="303"/>
      <c r="D43" s="304"/>
      <c r="E43" s="1166"/>
      <c r="F43" s="1167"/>
      <c r="G43" s="1167"/>
      <c r="H43" s="1167"/>
      <c r="I43" s="1167"/>
      <c r="J43" s="1167"/>
      <c r="K43" s="1167"/>
      <c r="L43" s="1168"/>
      <c r="M43" s="1175"/>
      <c r="N43" s="1176"/>
      <c r="O43" s="1176"/>
      <c r="P43" s="1176"/>
      <c r="Q43" s="1176"/>
      <c r="R43" s="1176"/>
      <c r="S43" s="1176"/>
      <c r="T43" s="1176"/>
      <c r="U43" s="1176"/>
      <c r="V43" s="1176"/>
      <c r="W43" s="1177"/>
      <c r="X43" s="305"/>
      <c r="Y43" s="306" t="s">
        <v>754</v>
      </c>
      <c r="Z43" s="306"/>
      <c r="AA43" s="306"/>
      <c r="AB43" s="307"/>
      <c r="AC43" s="303" t="s">
        <v>755</v>
      </c>
      <c r="AD43" s="308"/>
      <c r="AE43" s="308"/>
      <c r="AF43" s="308"/>
      <c r="AG43" s="309"/>
      <c r="AH43" s="310"/>
      <c r="AI43" s="310"/>
      <c r="AJ43" s="310"/>
      <c r="AK43" s="310"/>
      <c r="AL43" s="310"/>
      <c r="AM43" s="311"/>
    </row>
    <row r="44" spans="1:39">
      <c r="A44" s="312"/>
      <c r="B44" s="301" t="s">
        <v>756</v>
      </c>
      <c r="C44" s="313"/>
      <c r="D44" s="304" t="s">
        <v>757</v>
      </c>
      <c r="E44" s="1169"/>
      <c r="F44" s="1170"/>
      <c r="G44" s="1170"/>
      <c r="H44" s="1170"/>
      <c r="I44" s="1170"/>
      <c r="J44" s="1170"/>
      <c r="K44" s="1170"/>
      <c r="L44" s="1171"/>
      <c r="M44" s="1178"/>
      <c r="N44" s="1179"/>
      <c r="O44" s="1179"/>
      <c r="P44" s="1179"/>
      <c r="Q44" s="1179"/>
      <c r="R44" s="1179"/>
      <c r="S44" s="1179"/>
      <c r="T44" s="1179"/>
      <c r="U44" s="1179"/>
      <c r="V44" s="1179"/>
      <c r="W44" s="1180"/>
      <c r="X44" s="314"/>
      <c r="Y44" s="301" t="s">
        <v>95</v>
      </c>
      <c r="AB44" s="304"/>
      <c r="AC44" s="314"/>
      <c r="AD44" s="301" t="s">
        <v>758</v>
      </c>
      <c r="AF44" s="308"/>
      <c r="AG44" s="309"/>
      <c r="AH44" s="315"/>
      <c r="AI44" s="315"/>
      <c r="AJ44" s="315"/>
      <c r="AK44" s="315"/>
      <c r="AL44" s="315"/>
      <c r="AM44" s="316"/>
    </row>
    <row r="45" spans="1:39">
      <c r="A45" s="303"/>
      <c r="B45" s="1184" t="s">
        <v>190</v>
      </c>
      <c r="C45" s="1184"/>
      <c r="D45" s="304"/>
      <c r="E45" s="1169"/>
      <c r="F45" s="1170"/>
      <c r="G45" s="1170"/>
      <c r="H45" s="1170"/>
      <c r="I45" s="1170"/>
      <c r="J45" s="1170"/>
      <c r="K45" s="1170"/>
      <c r="L45" s="1171"/>
      <c r="M45" s="1178"/>
      <c r="N45" s="1179"/>
      <c r="O45" s="1179"/>
      <c r="P45" s="1179"/>
      <c r="Q45" s="1179"/>
      <c r="R45" s="1179"/>
      <c r="S45" s="1179"/>
      <c r="T45" s="1179"/>
      <c r="U45" s="1179"/>
      <c r="V45" s="1179"/>
      <c r="W45" s="1180"/>
      <c r="X45" s="314"/>
      <c r="Y45" s="301" t="s">
        <v>96</v>
      </c>
      <c r="AB45" s="304"/>
      <c r="AC45" s="314"/>
      <c r="AD45" s="301" t="s">
        <v>759</v>
      </c>
      <c r="AH45" s="315"/>
      <c r="AI45" s="315"/>
      <c r="AJ45" s="310"/>
      <c r="AK45" s="310"/>
      <c r="AL45" s="310"/>
      <c r="AM45" s="311"/>
    </row>
    <row r="46" spans="1:39">
      <c r="A46" s="312"/>
      <c r="B46" s="301" t="s">
        <v>756</v>
      </c>
      <c r="C46" s="313"/>
      <c r="D46" s="304" t="s">
        <v>757</v>
      </c>
      <c r="E46" s="1169"/>
      <c r="F46" s="1170"/>
      <c r="G46" s="1170"/>
      <c r="H46" s="1170"/>
      <c r="I46" s="1170"/>
      <c r="J46" s="1170"/>
      <c r="K46" s="1170"/>
      <c r="L46" s="1171"/>
      <c r="M46" s="1178"/>
      <c r="N46" s="1179"/>
      <c r="O46" s="1179"/>
      <c r="P46" s="1179"/>
      <c r="Q46" s="1179"/>
      <c r="R46" s="1179"/>
      <c r="S46" s="1179"/>
      <c r="T46" s="1179"/>
      <c r="U46" s="1179"/>
      <c r="V46" s="1179"/>
      <c r="W46" s="1180"/>
      <c r="X46" s="314"/>
      <c r="Y46" s="301" t="s">
        <v>30</v>
      </c>
      <c r="AB46" s="304"/>
      <c r="AC46" s="303"/>
      <c r="AD46" s="1185" t="s">
        <v>760</v>
      </c>
      <c r="AE46" s="1185"/>
      <c r="AF46" s="1185"/>
      <c r="AG46" s="1185"/>
      <c r="AH46" s="1186"/>
      <c r="AI46" s="1186"/>
      <c r="AJ46" s="1186"/>
      <c r="AK46" s="1186"/>
      <c r="AL46" s="1186"/>
      <c r="AM46" s="1187"/>
    </row>
    <row r="47" spans="1:39">
      <c r="A47" s="1188" t="s">
        <v>761</v>
      </c>
      <c r="B47" s="1189"/>
      <c r="C47" s="1189"/>
      <c r="D47" s="1190"/>
      <c r="E47" s="1169"/>
      <c r="F47" s="1170"/>
      <c r="G47" s="1170"/>
      <c r="H47" s="1170"/>
      <c r="I47" s="1170"/>
      <c r="J47" s="1170"/>
      <c r="K47" s="1170"/>
      <c r="L47" s="1171"/>
      <c r="M47" s="1178"/>
      <c r="N47" s="1179"/>
      <c r="O47" s="1179"/>
      <c r="P47" s="1179"/>
      <c r="Q47" s="1179"/>
      <c r="R47" s="1179"/>
      <c r="S47" s="1179"/>
      <c r="T47" s="1179"/>
      <c r="U47" s="1179"/>
      <c r="V47" s="1179"/>
      <c r="W47" s="1180"/>
      <c r="X47" s="303"/>
      <c r="Y47" s="1191"/>
      <c r="Z47" s="1191"/>
      <c r="AA47" s="1191"/>
      <c r="AB47" s="304"/>
      <c r="AC47" s="317"/>
      <c r="AD47" s="1185" t="s">
        <v>762</v>
      </c>
      <c r="AE47" s="1185"/>
      <c r="AF47" s="1185"/>
      <c r="AG47" s="1185"/>
      <c r="AH47" s="1186"/>
      <c r="AI47" s="1186"/>
      <c r="AJ47" s="1186"/>
      <c r="AK47" s="1186"/>
      <c r="AL47" s="1186"/>
      <c r="AM47" s="1187"/>
    </row>
    <row r="48" spans="1:39">
      <c r="A48" s="318" t="s">
        <v>763</v>
      </c>
      <c r="B48" s="319"/>
      <c r="C48" s="319"/>
      <c r="D48" s="320"/>
      <c r="E48" s="1172"/>
      <c r="F48" s="1173"/>
      <c r="G48" s="1173"/>
      <c r="H48" s="1173"/>
      <c r="I48" s="1173"/>
      <c r="J48" s="1173"/>
      <c r="K48" s="1173"/>
      <c r="L48" s="1174"/>
      <c r="M48" s="1181"/>
      <c r="N48" s="1182"/>
      <c r="O48" s="1182"/>
      <c r="P48" s="1182"/>
      <c r="Q48" s="1182"/>
      <c r="R48" s="1182"/>
      <c r="S48" s="1182"/>
      <c r="T48" s="1182"/>
      <c r="U48" s="1182"/>
      <c r="V48" s="1182"/>
      <c r="W48" s="1183"/>
      <c r="X48" s="318"/>
      <c r="Y48" s="1192"/>
      <c r="Z48" s="1192"/>
      <c r="AA48" s="1192"/>
      <c r="AB48" s="320"/>
      <c r="AC48" s="321"/>
      <c r="AD48" s="1193" t="s">
        <v>215</v>
      </c>
      <c r="AE48" s="1193"/>
      <c r="AF48" s="1193"/>
      <c r="AG48" s="1193"/>
      <c r="AH48" s="1165"/>
      <c r="AI48" s="1165"/>
      <c r="AJ48" s="1165"/>
      <c r="AK48" s="322" t="s">
        <v>764</v>
      </c>
      <c r="AL48" s="322"/>
      <c r="AM48" s="323"/>
    </row>
    <row r="49" spans="1:39" ht="13.5" customHeight="1">
      <c r="A49" s="1194" t="s">
        <v>749</v>
      </c>
      <c r="B49" s="1195"/>
      <c r="C49" s="1195"/>
      <c r="D49" s="1196"/>
      <c r="E49" s="1194" t="s">
        <v>750</v>
      </c>
      <c r="F49" s="1195"/>
      <c r="G49" s="1195"/>
      <c r="H49" s="1195"/>
      <c r="I49" s="1195"/>
      <c r="J49" s="1195"/>
      <c r="K49" s="1195"/>
      <c r="L49" s="1196"/>
      <c r="M49" s="1194" t="s">
        <v>751</v>
      </c>
      <c r="N49" s="1195"/>
      <c r="O49" s="1195"/>
      <c r="P49" s="1195"/>
      <c r="Q49" s="1195"/>
      <c r="R49" s="1195"/>
      <c r="S49" s="1195"/>
      <c r="T49" s="1195"/>
      <c r="U49" s="1195"/>
      <c r="V49" s="1195"/>
      <c r="W49" s="1196"/>
      <c r="X49" s="1194" t="s">
        <v>752</v>
      </c>
      <c r="Y49" s="1195"/>
      <c r="Z49" s="1195"/>
      <c r="AA49" s="1195"/>
      <c r="AB49" s="1196"/>
      <c r="AC49" s="1194" t="s">
        <v>753</v>
      </c>
      <c r="AD49" s="1195"/>
      <c r="AE49" s="1195"/>
      <c r="AF49" s="1195"/>
      <c r="AG49" s="1195"/>
      <c r="AH49" s="1195"/>
      <c r="AI49" s="1195"/>
      <c r="AJ49" s="1195"/>
      <c r="AK49" s="1195"/>
      <c r="AL49" s="1195"/>
      <c r="AM49" s="1196"/>
    </row>
    <row r="50" spans="1:39">
      <c r="A50" s="303"/>
      <c r="D50" s="304"/>
      <c r="E50" s="1166"/>
      <c r="F50" s="1167"/>
      <c r="G50" s="1167"/>
      <c r="H50" s="1167"/>
      <c r="I50" s="1167"/>
      <c r="J50" s="1167"/>
      <c r="K50" s="1167"/>
      <c r="L50" s="1168"/>
      <c r="M50" s="1175"/>
      <c r="N50" s="1176"/>
      <c r="O50" s="1176"/>
      <c r="P50" s="1176"/>
      <c r="Q50" s="1176"/>
      <c r="R50" s="1176"/>
      <c r="S50" s="1176"/>
      <c r="T50" s="1176"/>
      <c r="U50" s="1176"/>
      <c r="V50" s="1176"/>
      <c r="W50" s="1177"/>
      <c r="X50" s="305"/>
      <c r="Y50" s="306" t="s">
        <v>754</v>
      </c>
      <c r="Z50" s="306"/>
      <c r="AA50" s="306"/>
      <c r="AB50" s="307"/>
      <c r="AC50" s="303" t="s">
        <v>755</v>
      </c>
      <c r="AD50" s="308"/>
      <c r="AE50" s="308"/>
      <c r="AF50" s="308"/>
      <c r="AG50" s="309"/>
      <c r="AH50" s="310"/>
      <c r="AI50" s="310"/>
      <c r="AJ50" s="310"/>
      <c r="AK50" s="310"/>
      <c r="AL50" s="310"/>
      <c r="AM50" s="311"/>
    </row>
    <row r="51" spans="1:39">
      <c r="A51" s="312"/>
      <c r="B51" s="301" t="s">
        <v>756</v>
      </c>
      <c r="C51" s="313"/>
      <c r="D51" s="304" t="s">
        <v>757</v>
      </c>
      <c r="E51" s="1169"/>
      <c r="F51" s="1170"/>
      <c r="G51" s="1170"/>
      <c r="H51" s="1170"/>
      <c r="I51" s="1170"/>
      <c r="J51" s="1170"/>
      <c r="K51" s="1170"/>
      <c r="L51" s="1171"/>
      <c r="M51" s="1178"/>
      <c r="N51" s="1179"/>
      <c r="O51" s="1179"/>
      <c r="P51" s="1179"/>
      <c r="Q51" s="1179"/>
      <c r="R51" s="1179"/>
      <c r="S51" s="1179"/>
      <c r="T51" s="1179"/>
      <c r="U51" s="1179"/>
      <c r="V51" s="1179"/>
      <c r="W51" s="1180"/>
      <c r="X51" s="314"/>
      <c r="Y51" s="301" t="s">
        <v>95</v>
      </c>
      <c r="AB51" s="304"/>
      <c r="AC51" s="314"/>
      <c r="AD51" s="301" t="s">
        <v>758</v>
      </c>
      <c r="AF51" s="308"/>
      <c r="AG51" s="309"/>
      <c r="AH51" s="315"/>
      <c r="AI51" s="315"/>
      <c r="AJ51" s="315"/>
      <c r="AK51" s="315"/>
      <c r="AL51" s="315"/>
      <c r="AM51" s="316"/>
    </row>
    <row r="52" spans="1:39">
      <c r="A52" s="303"/>
      <c r="B52" s="1184" t="s">
        <v>190</v>
      </c>
      <c r="C52" s="1184"/>
      <c r="D52" s="304"/>
      <c r="E52" s="1169"/>
      <c r="F52" s="1170"/>
      <c r="G52" s="1170"/>
      <c r="H52" s="1170"/>
      <c r="I52" s="1170"/>
      <c r="J52" s="1170"/>
      <c r="K52" s="1170"/>
      <c r="L52" s="1171"/>
      <c r="M52" s="1178"/>
      <c r="N52" s="1179"/>
      <c r="O52" s="1179"/>
      <c r="P52" s="1179"/>
      <c r="Q52" s="1179"/>
      <c r="R52" s="1179"/>
      <c r="S52" s="1179"/>
      <c r="T52" s="1179"/>
      <c r="U52" s="1179"/>
      <c r="V52" s="1179"/>
      <c r="W52" s="1180"/>
      <c r="X52" s="314"/>
      <c r="Y52" s="301" t="s">
        <v>96</v>
      </c>
      <c r="AB52" s="304"/>
      <c r="AC52" s="314"/>
      <c r="AD52" s="301" t="s">
        <v>759</v>
      </c>
      <c r="AH52" s="315"/>
      <c r="AI52" s="315"/>
      <c r="AJ52" s="310"/>
      <c r="AK52" s="310"/>
      <c r="AL52" s="310"/>
      <c r="AM52" s="311"/>
    </row>
    <row r="53" spans="1:39">
      <c r="A53" s="312"/>
      <c r="B53" s="301" t="s">
        <v>756</v>
      </c>
      <c r="C53" s="313"/>
      <c r="D53" s="304" t="s">
        <v>757</v>
      </c>
      <c r="E53" s="1169"/>
      <c r="F53" s="1170"/>
      <c r="G53" s="1170"/>
      <c r="H53" s="1170"/>
      <c r="I53" s="1170"/>
      <c r="J53" s="1170"/>
      <c r="K53" s="1170"/>
      <c r="L53" s="1171"/>
      <c r="M53" s="1178"/>
      <c r="N53" s="1179"/>
      <c r="O53" s="1179"/>
      <c r="P53" s="1179"/>
      <c r="Q53" s="1179"/>
      <c r="R53" s="1179"/>
      <c r="S53" s="1179"/>
      <c r="T53" s="1179"/>
      <c r="U53" s="1179"/>
      <c r="V53" s="1179"/>
      <c r="W53" s="1180"/>
      <c r="X53" s="314"/>
      <c r="Y53" s="301" t="s">
        <v>30</v>
      </c>
      <c r="AB53" s="304"/>
      <c r="AC53" s="303"/>
      <c r="AD53" s="1185" t="s">
        <v>760</v>
      </c>
      <c r="AE53" s="1185"/>
      <c r="AF53" s="1185"/>
      <c r="AG53" s="1185"/>
      <c r="AH53" s="1186"/>
      <c r="AI53" s="1186"/>
      <c r="AJ53" s="1186"/>
      <c r="AK53" s="1186"/>
      <c r="AL53" s="1186"/>
      <c r="AM53" s="1187"/>
    </row>
    <row r="54" spans="1:39">
      <c r="A54" s="1188" t="s">
        <v>761</v>
      </c>
      <c r="B54" s="1189"/>
      <c r="C54" s="1189"/>
      <c r="D54" s="1190"/>
      <c r="E54" s="1169"/>
      <c r="F54" s="1170"/>
      <c r="G54" s="1170"/>
      <c r="H54" s="1170"/>
      <c r="I54" s="1170"/>
      <c r="J54" s="1170"/>
      <c r="K54" s="1170"/>
      <c r="L54" s="1171"/>
      <c r="M54" s="1178"/>
      <c r="N54" s="1179"/>
      <c r="O54" s="1179"/>
      <c r="P54" s="1179"/>
      <c r="Q54" s="1179"/>
      <c r="R54" s="1179"/>
      <c r="S54" s="1179"/>
      <c r="T54" s="1179"/>
      <c r="U54" s="1179"/>
      <c r="V54" s="1179"/>
      <c r="W54" s="1180"/>
      <c r="X54" s="303"/>
      <c r="Y54" s="1191"/>
      <c r="Z54" s="1191"/>
      <c r="AA54" s="1191"/>
      <c r="AB54" s="304"/>
      <c r="AC54" s="317"/>
      <c r="AD54" s="1185" t="s">
        <v>762</v>
      </c>
      <c r="AE54" s="1185"/>
      <c r="AF54" s="1185"/>
      <c r="AG54" s="1185"/>
      <c r="AH54" s="1186"/>
      <c r="AI54" s="1186"/>
      <c r="AJ54" s="1186"/>
      <c r="AK54" s="1186"/>
      <c r="AL54" s="1186"/>
      <c r="AM54" s="1187"/>
    </row>
    <row r="55" spans="1:39">
      <c r="A55" s="318" t="s">
        <v>763</v>
      </c>
      <c r="B55" s="319"/>
      <c r="C55" s="319"/>
      <c r="D55" s="320"/>
      <c r="E55" s="1172"/>
      <c r="F55" s="1173"/>
      <c r="G55" s="1173"/>
      <c r="H55" s="1173"/>
      <c r="I55" s="1173"/>
      <c r="J55" s="1173"/>
      <c r="K55" s="1173"/>
      <c r="L55" s="1174"/>
      <c r="M55" s="1181"/>
      <c r="N55" s="1182"/>
      <c r="O55" s="1182"/>
      <c r="P55" s="1182"/>
      <c r="Q55" s="1182"/>
      <c r="R55" s="1182"/>
      <c r="S55" s="1182"/>
      <c r="T55" s="1182"/>
      <c r="U55" s="1182"/>
      <c r="V55" s="1182"/>
      <c r="W55" s="1183"/>
      <c r="X55" s="318"/>
      <c r="Y55" s="1192"/>
      <c r="Z55" s="1192"/>
      <c r="AA55" s="1192"/>
      <c r="AB55" s="320"/>
      <c r="AC55" s="321"/>
      <c r="AD55" s="1193" t="s">
        <v>215</v>
      </c>
      <c r="AE55" s="1193"/>
      <c r="AF55" s="1193"/>
      <c r="AG55" s="1193"/>
      <c r="AH55" s="1165"/>
      <c r="AI55" s="1165"/>
      <c r="AJ55" s="1165"/>
      <c r="AK55" s="322" t="s">
        <v>764</v>
      </c>
      <c r="AL55" s="322"/>
      <c r="AM55" s="323"/>
    </row>
    <row r="56" spans="1:39" ht="13.5" customHeight="1">
      <c r="A56" s="1194" t="s">
        <v>749</v>
      </c>
      <c r="B56" s="1195"/>
      <c r="C56" s="1195"/>
      <c r="D56" s="1196"/>
      <c r="E56" s="1194" t="s">
        <v>750</v>
      </c>
      <c r="F56" s="1195"/>
      <c r="G56" s="1195"/>
      <c r="H56" s="1195"/>
      <c r="I56" s="1195"/>
      <c r="J56" s="1195"/>
      <c r="K56" s="1195"/>
      <c r="L56" s="1196"/>
      <c r="M56" s="1194" t="s">
        <v>751</v>
      </c>
      <c r="N56" s="1195"/>
      <c r="O56" s="1195"/>
      <c r="P56" s="1195"/>
      <c r="Q56" s="1195"/>
      <c r="R56" s="1195"/>
      <c r="S56" s="1195"/>
      <c r="T56" s="1195"/>
      <c r="U56" s="1195"/>
      <c r="V56" s="1195"/>
      <c r="W56" s="1196"/>
      <c r="X56" s="1194" t="s">
        <v>752</v>
      </c>
      <c r="Y56" s="1195"/>
      <c r="Z56" s="1195"/>
      <c r="AA56" s="1195"/>
      <c r="AB56" s="1196"/>
      <c r="AC56" s="1194" t="s">
        <v>753</v>
      </c>
      <c r="AD56" s="1195"/>
      <c r="AE56" s="1195"/>
      <c r="AF56" s="1195"/>
      <c r="AG56" s="1195"/>
      <c r="AH56" s="1195"/>
      <c r="AI56" s="1195"/>
      <c r="AJ56" s="1195"/>
      <c r="AK56" s="1195"/>
      <c r="AL56" s="1195"/>
      <c r="AM56" s="1196"/>
    </row>
    <row r="57" spans="1:39">
      <c r="A57" s="303"/>
      <c r="D57" s="304"/>
      <c r="E57" s="1166"/>
      <c r="F57" s="1167"/>
      <c r="G57" s="1167"/>
      <c r="H57" s="1167"/>
      <c r="I57" s="1167"/>
      <c r="J57" s="1167"/>
      <c r="K57" s="1167"/>
      <c r="L57" s="1168"/>
      <c r="M57" s="1175"/>
      <c r="N57" s="1176"/>
      <c r="O57" s="1176"/>
      <c r="P57" s="1176"/>
      <c r="Q57" s="1176"/>
      <c r="R57" s="1176"/>
      <c r="S57" s="1176"/>
      <c r="T57" s="1176"/>
      <c r="U57" s="1176"/>
      <c r="V57" s="1176"/>
      <c r="W57" s="1177"/>
      <c r="X57" s="305"/>
      <c r="Y57" s="306" t="s">
        <v>754</v>
      </c>
      <c r="Z57" s="306"/>
      <c r="AA57" s="306"/>
      <c r="AB57" s="307"/>
      <c r="AC57" s="303" t="s">
        <v>755</v>
      </c>
      <c r="AD57" s="308"/>
      <c r="AE57" s="308"/>
      <c r="AF57" s="308"/>
      <c r="AG57" s="309"/>
      <c r="AH57" s="310"/>
      <c r="AI57" s="310"/>
      <c r="AJ57" s="310"/>
      <c r="AK57" s="310"/>
      <c r="AL57" s="310"/>
      <c r="AM57" s="311"/>
    </row>
    <row r="58" spans="1:39">
      <c r="A58" s="312"/>
      <c r="B58" s="301" t="s">
        <v>756</v>
      </c>
      <c r="C58" s="313"/>
      <c r="D58" s="304" t="s">
        <v>757</v>
      </c>
      <c r="E58" s="1169"/>
      <c r="F58" s="1170"/>
      <c r="G58" s="1170"/>
      <c r="H58" s="1170"/>
      <c r="I58" s="1170"/>
      <c r="J58" s="1170"/>
      <c r="K58" s="1170"/>
      <c r="L58" s="1171"/>
      <c r="M58" s="1178"/>
      <c r="N58" s="1179"/>
      <c r="O58" s="1179"/>
      <c r="P58" s="1179"/>
      <c r="Q58" s="1179"/>
      <c r="R58" s="1179"/>
      <c r="S58" s="1179"/>
      <c r="T58" s="1179"/>
      <c r="U58" s="1179"/>
      <c r="V58" s="1179"/>
      <c r="W58" s="1180"/>
      <c r="X58" s="314"/>
      <c r="Y58" s="301" t="s">
        <v>95</v>
      </c>
      <c r="AB58" s="304"/>
      <c r="AC58" s="314"/>
      <c r="AD58" s="301" t="s">
        <v>758</v>
      </c>
      <c r="AF58" s="308"/>
      <c r="AG58" s="309"/>
      <c r="AH58" s="315"/>
      <c r="AI58" s="315"/>
      <c r="AJ58" s="315"/>
      <c r="AK58" s="315"/>
      <c r="AL58" s="315"/>
      <c r="AM58" s="316"/>
    </row>
    <row r="59" spans="1:39">
      <c r="A59" s="303"/>
      <c r="B59" s="1184" t="s">
        <v>190</v>
      </c>
      <c r="C59" s="1184"/>
      <c r="D59" s="304"/>
      <c r="E59" s="1169"/>
      <c r="F59" s="1170"/>
      <c r="G59" s="1170"/>
      <c r="H59" s="1170"/>
      <c r="I59" s="1170"/>
      <c r="J59" s="1170"/>
      <c r="K59" s="1170"/>
      <c r="L59" s="1171"/>
      <c r="M59" s="1178"/>
      <c r="N59" s="1179"/>
      <c r="O59" s="1179"/>
      <c r="P59" s="1179"/>
      <c r="Q59" s="1179"/>
      <c r="R59" s="1179"/>
      <c r="S59" s="1179"/>
      <c r="T59" s="1179"/>
      <c r="U59" s="1179"/>
      <c r="V59" s="1179"/>
      <c r="W59" s="1180"/>
      <c r="X59" s="314"/>
      <c r="Y59" s="301" t="s">
        <v>96</v>
      </c>
      <c r="AB59" s="304"/>
      <c r="AC59" s="314"/>
      <c r="AD59" s="301" t="s">
        <v>759</v>
      </c>
      <c r="AH59" s="315"/>
      <c r="AI59" s="315"/>
      <c r="AJ59" s="310"/>
      <c r="AK59" s="310"/>
      <c r="AL59" s="310"/>
      <c r="AM59" s="311"/>
    </row>
    <row r="60" spans="1:39">
      <c r="A60" s="312"/>
      <c r="B60" s="301" t="s">
        <v>756</v>
      </c>
      <c r="C60" s="313"/>
      <c r="D60" s="304" t="s">
        <v>757</v>
      </c>
      <c r="E60" s="1169"/>
      <c r="F60" s="1170"/>
      <c r="G60" s="1170"/>
      <c r="H60" s="1170"/>
      <c r="I60" s="1170"/>
      <c r="J60" s="1170"/>
      <c r="K60" s="1170"/>
      <c r="L60" s="1171"/>
      <c r="M60" s="1178"/>
      <c r="N60" s="1179"/>
      <c r="O60" s="1179"/>
      <c r="P60" s="1179"/>
      <c r="Q60" s="1179"/>
      <c r="R60" s="1179"/>
      <c r="S60" s="1179"/>
      <c r="T60" s="1179"/>
      <c r="U60" s="1179"/>
      <c r="V60" s="1179"/>
      <c r="W60" s="1180"/>
      <c r="X60" s="314"/>
      <c r="Y60" s="301" t="s">
        <v>30</v>
      </c>
      <c r="AB60" s="304"/>
      <c r="AC60" s="303"/>
      <c r="AD60" s="1185" t="s">
        <v>760</v>
      </c>
      <c r="AE60" s="1185"/>
      <c r="AF60" s="1185"/>
      <c r="AG60" s="1185"/>
      <c r="AH60" s="1186"/>
      <c r="AI60" s="1186"/>
      <c r="AJ60" s="1186"/>
      <c r="AK60" s="1186"/>
      <c r="AL60" s="1186"/>
      <c r="AM60" s="1187"/>
    </row>
    <row r="61" spans="1:39">
      <c r="A61" s="1188" t="s">
        <v>761</v>
      </c>
      <c r="B61" s="1189"/>
      <c r="C61" s="1189"/>
      <c r="D61" s="1190"/>
      <c r="E61" s="1169"/>
      <c r="F61" s="1170"/>
      <c r="G61" s="1170"/>
      <c r="H61" s="1170"/>
      <c r="I61" s="1170"/>
      <c r="J61" s="1170"/>
      <c r="K61" s="1170"/>
      <c r="L61" s="1171"/>
      <c r="M61" s="1178"/>
      <c r="N61" s="1179"/>
      <c r="O61" s="1179"/>
      <c r="P61" s="1179"/>
      <c r="Q61" s="1179"/>
      <c r="R61" s="1179"/>
      <c r="S61" s="1179"/>
      <c r="T61" s="1179"/>
      <c r="U61" s="1179"/>
      <c r="V61" s="1179"/>
      <c r="W61" s="1180"/>
      <c r="X61" s="303"/>
      <c r="Y61" s="1191"/>
      <c r="Z61" s="1191"/>
      <c r="AA61" s="1191"/>
      <c r="AB61" s="304"/>
      <c r="AC61" s="317"/>
      <c r="AD61" s="1185" t="s">
        <v>762</v>
      </c>
      <c r="AE61" s="1185"/>
      <c r="AF61" s="1185"/>
      <c r="AG61" s="1185"/>
      <c r="AH61" s="1186"/>
      <c r="AI61" s="1186"/>
      <c r="AJ61" s="1186"/>
      <c r="AK61" s="1186"/>
      <c r="AL61" s="1186"/>
      <c r="AM61" s="1187"/>
    </row>
    <row r="62" spans="1:39">
      <c r="A62" s="318" t="s">
        <v>763</v>
      </c>
      <c r="B62" s="319"/>
      <c r="C62" s="319"/>
      <c r="D62" s="320"/>
      <c r="E62" s="1172"/>
      <c r="F62" s="1173"/>
      <c r="G62" s="1173"/>
      <c r="H62" s="1173"/>
      <c r="I62" s="1173"/>
      <c r="J62" s="1173"/>
      <c r="K62" s="1173"/>
      <c r="L62" s="1174"/>
      <c r="M62" s="1181"/>
      <c r="N62" s="1182"/>
      <c r="O62" s="1182"/>
      <c r="P62" s="1182"/>
      <c r="Q62" s="1182"/>
      <c r="R62" s="1182"/>
      <c r="S62" s="1182"/>
      <c r="T62" s="1182"/>
      <c r="U62" s="1182"/>
      <c r="V62" s="1182"/>
      <c r="W62" s="1183"/>
      <c r="X62" s="318"/>
      <c r="Y62" s="1192"/>
      <c r="Z62" s="1192"/>
      <c r="AA62" s="1192"/>
      <c r="AB62" s="320"/>
      <c r="AC62" s="321"/>
      <c r="AD62" s="1193" t="s">
        <v>215</v>
      </c>
      <c r="AE62" s="1193"/>
      <c r="AF62" s="1193"/>
      <c r="AG62" s="1193"/>
      <c r="AH62" s="1165"/>
      <c r="AI62" s="1165"/>
      <c r="AJ62" s="1165"/>
      <c r="AK62" s="322" t="s">
        <v>764</v>
      </c>
      <c r="AL62" s="322"/>
      <c r="AM62" s="323"/>
    </row>
  </sheetData>
  <mergeCells count="130">
    <mergeCell ref="A2:AM2"/>
    <mergeCell ref="A3:AM4"/>
    <mergeCell ref="A7:D7"/>
    <mergeCell ref="E7:L7"/>
    <mergeCell ref="M7:W7"/>
    <mergeCell ref="X7:AB7"/>
    <mergeCell ref="AC7:AM7"/>
    <mergeCell ref="AH13:AJ13"/>
    <mergeCell ref="A14:D14"/>
    <mergeCell ref="E14:L14"/>
    <mergeCell ref="M14:W14"/>
    <mergeCell ref="X14:AB14"/>
    <mergeCell ref="AC14:AM14"/>
    <mergeCell ref="E8:L13"/>
    <mergeCell ref="M8:W13"/>
    <mergeCell ref="B10:C10"/>
    <mergeCell ref="AD11:AG11"/>
    <mergeCell ref="AH11:AM11"/>
    <mergeCell ref="A12:D12"/>
    <mergeCell ref="Y12:AA13"/>
    <mergeCell ref="AD12:AG12"/>
    <mergeCell ref="AH12:AM12"/>
    <mergeCell ref="AD13:AG13"/>
    <mergeCell ref="AH20:AJ20"/>
    <mergeCell ref="A21:D21"/>
    <mergeCell ref="E21:L21"/>
    <mergeCell ref="M21:W21"/>
    <mergeCell ref="X21:AB21"/>
    <mergeCell ref="AC21:AM21"/>
    <mergeCell ref="E15:L20"/>
    <mergeCell ref="M15:W20"/>
    <mergeCell ref="B17:C17"/>
    <mergeCell ref="AD18:AG18"/>
    <mergeCell ref="AH18:AM18"/>
    <mergeCell ref="A19:D19"/>
    <mergeCell ref="Y19:AA20"/>
    <mergeCell ref="AD19:AG19"/>
    <mergeCell ref="AH19:AM19"/>
    <mergeCell ref="AD20:AG20"/>
    <mergeCell ref="AH27:AJ27"/>
    <mergeCell ref="A28:D28"/>
    <mergeCell ref="E28:L28"/>
    <mergeCell ref="M28:W28"/>
    <mergeCell ref="X28:AB28"/>
    <mergeCell ref="AC28:AM28"/>
    <mergeCell ref="E22:L27"/>
    <mergeCell ref="M22:W27"/>
    <mergeCell ref="B24:C24"/>
    <mergeCell ref="AD25:AG25"/>
    <mergeCell ref="AH25:AM25"/>
    <mergeCell ref="A26:D26"/>
    <mergeCell ref="Y26:AA27"/>
    <mergeCell ref="AD26:AG26"/>
    <mergeCell ref="AH26:AM26"/>
    <mergeCell ref="AD27:AG27"/>
    <mergeCell ref="AH34:AJ34"/>
    <mergeCell ref="A35:D35"/>
    <mergeCell ref="E35:L35"/>
    <mergeCell ref="M35:W35"/>
    <mergeCell ref="X35:AB35"/>
    <mergeCell ref="AC35:AM35"/>
    <mergeCell ref="E29:L34"/>
    <mergeCell ref="M29:W34"/>
    <mergeCell ref="B31:C31"/>
    <mergeCell ref="AD32:AG32"/>
    <mergeCell ref="AH32:AM32"/>
    <mergeCell ref="A33:D33"/>
    <mergeCell ref="Y33:AA34"/>
    <mergeCell ref="AD33:AG33"/>
    <mergeCell ref="AH33:AM33"/>
    <mergeCell ref="AD34:AG34"/>
    <mergeCell ref="AH41:AJ41"/>
    <mergeCell ref="A42:D42"/>
    <mergeCell ref="E42:L42"/>
    <mergeCell ref="M42:W42"/>
    <mergeCell ref="X42:AB42"/>
    <mergeCell ref="AC42:AM42"/>
    <mergeCell ref="E36:L41"/>
    <mergeCell ref="M36:W41"/>
    <mergeCell ref="B38:C38"/>
    <mergeCell ref="AD39:AG39"/>
    <mergeCell ref="AH39:AM39"/>
    <mergeCell ref="A40:D40"/>
    <mergeCell ref="Y40:AA41"/>
    <mergeCell ref="AD40:AG40"/>
    <mergeCell ref="AH40:AM40"/>
    <mergeCell ref="AD41:AG41"/>
    <mergeCell ref="AH48:AJ48"/>
    <mergeCell ref="A49:D49"/>
    <mergeCell ref="E49:L49"/>
    <mergeCell ref="M49:W49"/>
    <mergeCell ref="X49:AB49"/>
    <mergeCell ref="AC49:AM49"/>
    <mergeCell ref="E43:L48"/>
    <mergeCell ref="M43:W48"/>
    <mergeCell ref="B45:C45"/>
    <mergeCell ref="AD46:AG46"/>
    <mergeCell ref="AH46:AM46"/>
    <mergeCell ref="A47:D47"/>
    <mergeCell ref="Y47:AA48"/>
    <mergeCell ref="AD47:AG47"/>
    <mergeCell ref="AH47:AM47"/>
    <mergeCell ref="AD48:AG48"/>
    <mergeCell ref="AH55:AJ55"/>
    <mergeCell ref="A56:D56"/>
    <mergeCell ref="E56:L56"/>
    <mergeCell ref="M56:W56"/>
    <mergeCell ref="X56:AB56"/>
    <mergeCell ref="AC56:AM56"/>
    <mergeCell ref="E50:L55"/>
    <mergeCell ref="M50:W55"/>
    <mergeCell ref="B52:C52"/>
    <mergeCell ref="AD53:AG53"/>
    <mergeCell ref="AH53:AM53"/>
    <mergeCell ref="A54:D54"/>
    <mergeCell ref="Y54:AA55"/>
    <mergeCell ref="AD54:AG54"/>
    <mergeCell ref="AH54:AM54"/>
    <mergeCell ref="AD55:AG55"/>
    <mergeCell ref="AH62:AJ62"/>
    <mergeCell ref="E57:L62"/>
    <mergeCell ref="M57:W62"/>
    <mergeCell ref="B59:C59"/>
    <mergeCell ref="AD60:AG60"/>
    <mergeCell ref="AH60:AM60"/>
    <mergeCell ref="A61:D61"/>
    <mergeCell ref="Y61:AA62"/>
    <mergeCell ref="AD61:AG61"/>
    <mergeCell ref="AH61:AM61"/>
    <mergeCell ref="AD62:AG62"/>
  </mergeCells>
  <phoneticPr fontId="1"/>
  <dataValidations count="1">
    <dataValidation type="list" allowBlank="1" showInputMessage="1" showErrorMessage="1" sqref="X8:X11 AC9:AC10 AC51:AC52 X57:X60 X15:X18 AC16:AC17 X22:X25 AC23:AC24 X29:X32 AC30:AC31 X36:X39 AC37:AC38 X43:X46 AC44:AC45 X50:X53 AC58:AC59" xr:uid="{66819540-E576-4638-9920-E391C9F7AB54}">
      <formula1>"✓"</formula1>
    </dataValidation>
  </dataValidations>
  <printOptions horizontalCentered="1"/>
  <pageMargins left="0.39370078740157483" right="0.39370078740157483"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17624-EE68-420E-87A4-F32C0630BEE2}">
  <sheetPr codeName="Sheet8">
    <tabColor rgb="FFFFFFCC"/>
    <pageSetUpPr fitToPage="1"/>
  </sheetPr>
  <dimension ref="A1:AU61"/>
  <sheetViews>
    <sheetView showGridLines="0" showZeros="0" view="pageBreakPreview" zoomScaleNormal="100" zoomScaleSheetLayoutView="100" workbookViewId="0">
      <selection activeCell="A2" sqref="A2:AR2"/>
    </sheetView>
  </sheetViews>
  <sheetFormatPr defaultColWidth="9" defaultRowHeight="13"/>
  <cols>
    <col min="1" max="1" width="2.08984375" style="3" customWidth="1"/>
    <col min="2" max="2" width="3.453125" style="81" customWidth="1"/>
    <col min="3" max="44" width="2.08984375" style="3" customWidth="1"/>
    <col min="45" max="45" width="2.08984375" style="414" customWidth="1"/>
    <col min="46" max="46" width="2.08984375" style="415" customWidth="1"/>
    <col min="47" max="16384" width="9" style="3"/>
  </cols>
  <sheetData>
    <row r="1" spans="1:47" ht="7.15" customHeight="1"/>
    <row r="2" spans="1:47" ht="21" customHeight="1">
      <c r="A2" s="1198" t="s">
        <v>911</v>
      </c>
      <c r="B2" s="1199"/>
      <c r="C2" s="1199"/>
      <c r="D2" s="1199"/>
      <c r="E2" s="1199"/>
      <c r="F2" s="1199"/>
      <c r="G2" s="1199"/>
      <c r="H2" s="1199"/>
      <c r="I2" s="1199"/>
      <c r="J2" s="1199"/>
      <c r="K2" s="1199"/>
      <c r="L2" s="1199"/>
      <c r="M2" s="1199"/>
      <c r="N2" s="1199"/>
      <c r="O2" s="1199"/>
      <c r="P2" s="1199"/>
      <c r="Q2" s="1199"/>
      <c r="R2" s="1199"/>
      <c r="S2" s="1199"/>
      <c r="T2" s="1199"/>
      <c r="U2" s="1199"/>
      <c r="V2" s="1199"/>
      <c r="W2" s="1199"/>
      <c r="X2" s="1199"/>
      <c r="Y2" s="1199"/>
      <c r="Z2" s="1199"/>
      <c r="AA2" s="1199"/>
      <c r="AB2" s="1199"/>
      <c r="AC2" s="1199"/>
      <c r="AD2" s="1199"/>
      <c r="AE2" s="1199"/>
      <c r="AF2" s="1199"/>
      <c r="AG2" s="1199"/>
      <c r="AH2" s="1199"/>
      <c r="AI2" s="1199"/>
      <c r="AJ2" s="1199"/>
      <c r="AK2" s="1199"/>
      <c r="AL2" s="1199"/>
      <c r="AM2" s="1199"/>
      <c r="AN2" s="1199"/>
      <c r="AO2" s="1199"/>
      <c r="AP2" s="1199"/>
      <c r="AQ2" s="1199"/>
      <c r="AR2" s="1200"/>
    </row>
    <row r="3" spans="1:47" ht="4.1500000000000004" customHeight="1"/>
    <row r="4" spans="1:47" ht="76.5" customHeight="1">
      <c r="B4" s="1201" t="s">
        <v>1407</v>
      </c>
      <c r="C4" s="1202"/>
      <c r="D4" s="1202"/>
      <c r="E4" s="1202"/>
      <c r="F4" s="1202"/>
      <c r="G4" s="1202"/>
      <c r="H4" s="1202"/>
      <c r="I4" s="1202"/>
      <c r="J4" s="1202"/>
      <c r="K4" s="1202"/>
      <c r="L4" s="1202"/>
      <c r="M4" s="1202"/>
      <c r="N4" s="1202"/>
      <c r="O4" s="1202"/>
      <c r="P4" s="1202"/>
      <c r="Q4" s="1202"/>
      <c r="R4" s="1202"/>
      <c r="S4" s="1202"/>
      <c r="T4" s="1202"/>
      <c r="U4" s="1202"/>
      <c r="V4" s="1202"/>
      <c r="W4" s="1202"/>
      <c r="X4" s="1202"/>
      <c r="Y4" s="1202"/>
      <c r="Z4" s="1202"/>
      <c r="AA4" s="1202"/>
      <c r="AB4" s="1202"/>
      <c r="AC4" s="1202"/>
      <c r="AD4" s="1202"/>
      <c r="AE4" s="1202"/>
      <c r="AF4" s="1202"/>
      <c r="AG4" s="1202"/>
      <c r="AH4" s="1202"/>
      <c r="AI4" s="1202"/>
      <c r="AJ4" s="1202"/>
      <c r="AK4" s="1202"/>
      <c r="AL4" s="1202"/>
      <c r="AM4" s="1202"/>
      <c r="AN4" s="1202"/>
      <c r="AO4" s="1202"/>
      <c r="AP4" s="1202"/>
      <c r="AQ4" s="1203"/>
    </row>
    <row r="5" spans="1:47" ht="5.15" customHeight="1"/>
    <row r="6" spans="1:47" s="171" customFormat="1">
      <c r="A6" s="1204" t="s">
        <v>912</v>
      </c>
      <c r="B6" s="1204"/>
      <c r="C6" s="171" t="s">
        <v>1412</v>
      </c>
      <c r="AS6" s="432"/>
      <c r="AT6" s="433"/>
    </row>
    <row r="7" spans="1:47" s="171" customFormat="1" ht="4.5" customHeight="1">
      <c r="B7" s="412"/>
      <c r="AS7" s="432"/>
      <c r="AT7" s="433"/>
    </row>
    <row r="8" spans="1:47" s="171" customFormat="1" ht="11.65" customHeight="1">
      <c r="B8" s="412"/>
      <c r="C8" s="434"/>
      <c r="D8" s="171" t="s">
        <v>913</v>
      </c>
      <c r="O8" s="434"/>
      <c r="P8" s="171" t="s">
        <v>914</v>
      </c>
      <c r="AA8" s="434"/>
      <c r="AB8" s="171" t="s">
        <v>1408</v>
      </c>
      <c r="AT8" s="432"/>
      <c r="AU8" s="433"/>
    </row>
    <row r="9" spans="1:47" s="171" customFormat="1" ht="11.65" customHeight="1">
      <c r="B9" s="412"/>
      <c r="C9" s="434"/>
      <c r="D9" s="171" t="s">
        <v>915</v>
      </c>
      <c r="O9" s="434"/>
      <c r="P9" s="171" t="s">
        <v>1409</v>
      </c>
      <c r="AA9" s="434"/>
      <c r="AB9" s="171" t="s">
        <v>1410</v>
      </c>
      <c r="AT9" s="432"/>
      <c r="AU9" s="433"/>
    </row>
    <row r="10" spans="1:47" s="171" customFormat="1" ht="11.65" customHeight="1">
      <c r="B10" s="412"/>
      <c r="C10" s="434"/>
      <c r="D10" s="1205" t="s">
        <v>916</v>
      </c>
      <c r="E10" s="1206"/>
      <c r="F10" s="1206"/>
      <c r="G10" s="1206"/>
      <c r="H10" s="1206"/>
      <c r="I10" s="1206"/>
      <c r="J10" s="1206"/>
      <c r="K10" s="1206"/>
      <c r="L10" s="1206"/>
      <c r="M10" s="1206"/>
      <c r="N10" s="1206"/>
      <c r="O10" s="1206"/>
      <c r="P10" s="1207"/>
      <c r="Q10" s="1207"/>
      <c r="R10" s="1207"/>
      <c r="S10" s="1207"/>
      <c r="T10" s="1207"/>
      <c r="U10" s="1207"/>
      <c r="V10" s="1207"/>
      <c r="W10" s="1207"/>
      <c r="X10" s="1207"/>
      <c r="Y10" s="411" t="s">
        <v>185</v>
      </c>
      <c r="Z10" s="411"/>
      <c r="AA10" s="434"/>
      <c r="AB10" s="171" t="s">
        <v>30</v>
      </c>
      <c r="AE10" s="411" t="s">
        <v>184</v>
      </c>
      <c r="AF10" s="1207"/>
      <c r="AG10" s="1207"/>
      <c r="AH10" s="1207"/>
      <c r="AI10" s="1207"/>
      <c r="AJ10" s="1207"/>
      <c r="AK10" s="1207"/>
      <c r="AL10" s="1207"/>
      <c r="AM10" s="1207"/>
      <c r="AN10" s="1207"/>
      <c r="AO10" s="411" t="s">
        <v>185</v>
      </c>
      <c r="AT10" s="432"/>
      <c r="AU10" s="433"/>
    </row>
    <row r="11" spans="1:47" s="171" customFormat="1" ht="7.15" customHeight="1">
      <c r="B11" s="412"/>
      <c r="AS11" s="432"/>
      <c r="AT11" s="433"/>
    </row>
    <row r="12" spans="1:47" s="171" customFormat="1">
      <c r="A12" s="1204" t="s">
        <v>917</v>
      </c>
      <c r="B12" s="1204"/>
      <c r="C12" s="171" t="s">
        <v>1411</v>
      </c>
      <c r="AS12" s="432"/>
      <c r="AT12" s="433"/>
    </row>
    <row r="13" spans="1:47" s="171" customFormat="1" ht="15.75" customHeight="1">
      <c r="B13" s="412"/>
      <c r="E13" s="171" t="s">
        <v>918</v>
      </c>
      <c r="AS13" s="432"/>
      <c r="AT13" s="433"/>
    </row>
    <row r="14" spans="1:47" s="171" customFormat="1" ht="14.15" customHeight="1">
      <c r="B14" s="412"/>
      <c r="C14" s="434"/>
      <c r="D14" s="171" t="s">
        <v>919</v>
      </c>
      <c r="AS14" s="432"/>
      <c r="AT14" s="903">
        <v>1</v>
      </c>
    </row>
    <row r="15" spans="1:47" s="171" customFormat="1" ht="14.15" customHeight="1">
      <c r="B15" s="412"/>
      <c r="C15" s="434"/>
      <c r="D15" s="1205" t="s">
        <v>1415</v>
      </c>
      <c r="E15" s="1206"/>
      <c r="F15" s="1206"/>
      <c r="G15" s="1206"/>
      <c r="H15" s="1206"/>
      <c r="I15" s="1206"/>
      <c r="J15" s="1206"/>
      <c r="K15" s="1206"/>
      <c r="L15" s="1206"/>
      <c r="M15" s="1206"/>
      <c r="N15" s="1206"/>
      <c r="O15" s="1206"/>
      <c r="P15" s="1206"/>
      <c r="Q15" s="1206"/>
      <c r="R15" s="1206"/>
      <c r="S15" s="1206"/>
      <c r="T15" s="1206"/>
      <c r="U15" s="1206"/>
      <c r="V15" s="1206"/>
      <c r="W15" s="1206"/>
      <c r="X15" s="1206"/>
      <c r="Y15" s="1206"/>
      <c r="Z15" s="1206"/>
      <c r="AA15" s="1206"/>
      <c r="AB15" s="1206"/>
      <c r="AC15" s="1206"/>
      <c r="AD15" s="1206"/>
      <c r="AE15" s="1206"/>
      <c r="AF15" s="1206"/>
      <c r="AG15" s="1206"/>
      <c r="AH15" s="1206"/>
      <c r="AI15" s="1206"/>
      <c r="AJ15" s="1206"/>
      <c r="AK15" s="1206"/>
      <c r="AL15" s="1206"/>
      <c r="AM15" s="1206"/>
      <c r="AN15" s="1206"/>
      <c r="AO15" s="1206"/>
      <c r="AP15" s="1206"/>
      <c r="AQ15" s="1206"/>
      <c r="AR15" s="1206"/>
      <c r="AS15" s="432"/>
      <c r="AT15" s="903">
        <v>2</v>
      </c>
    </row>
    <row r="16" spans="1:47" s="171" customFormat="1" ht="14.15" customHeight="1">
      <c r="B16" s="412"/>
      <c r="C16" s="434"/>
      <c r="D16" s="1205" t="s">
        <v>920</v>
      </c>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S16" s="432"/>
      <c r="AT16" s="903">
        <v>3</v>
      </c>
    </row>
    <row r="17" spans="1:46" s="171" customFormat="1" ht="14.15" customHeight="1">
      <c r="B17" s="412"/>
      <c r="C17" s="434"/>
      <c r="D17" s="171" t="s">
        <v>921</v>
      </c>
      <c r="AS17" s="432"/>
      <c r="AT17" s="903">
        <v>4</v>
      </c>
    </row>
    <row r="18" spans="1:46" s="171" customFormat="1" ht="17.149999999999999" customHeight="1">
      <c r="B18" s="412"/>
      <c r="C18" s="171" t="s">
        <v>1413</v>
      </c>
      <c r="D18" s="1210"/>
      <c r="E18" s="1210"/>
      <c r="F18" s="1210"/>
      <c r="G18" s="1210"/>
      <c r="H18" s="1210"/>
      <c r="I18" s="1210"/>
      <c r="J18" s="1210"/>
      <c r="K18" s="1210"/>
      <c r="L18" s="1210"/>
      <c r="M18" s="1210"/>
      <c r="N18" s="1210"/>
      <c r="O18" s="1210"/>
      <c r="P18" s="1210"/>
      <c r="Q18" s="1210"/>
      <c r="R18" s="1210"/>
      <c r="S18" s="1210"/>
      <c r="T18" s="1210"/>
      <c r="U18" s="1210"/>
      <c r="V18" s="1210"/>
      <c r="W18" s="1210"/>
      <c r="X18" s="1210"/>
      <c r="Y18" s="1210"/>
      <c r="Z18" s="1210"/>
      <c r="AA18" s="1210"/>
      <c r="AB18" s="1210"/>
      <c r="AC18" s="1210"/>
      <c r="AD18" s="1210"/>
      <c r="AE18" s="1210"/>
      <c r="AF18" s="1210"/>
      <c r="AG18" s="1210"/>
      <c r="AH18" s="1210"/>
      <c r="AI18" s="1210"/>
      <c r="AJ18" s="1210"/>
      <c r="AK18" s="1210"/>
      <c r="AL18" s="1210"/>
      <c r="AM18" s="1210"/>
      <c r="AN18" s="1210"/>
      <c r="AO18" s="1210"/>
      <c r="AP18" s="1210"/>
      <c r="AQ18" s="171" t="s">
        <v>1414</v>
      </c>
      <c r="AS18" s="432"/>
      <c r="AT18" s="433"/>
    </row>
    <row r="19" spans="1:46" s="171" customFormat="1" ht="7.5" customHeight="1">
      <c r="B19" s="412"/>
      <c r="AS19" s="432"/>
      <c r="AT19" s="433"/>
    </row>
    <row r="20" spans="1:46" s="171" customFormat="1">
      <c r="A20" s="1204" t="s">
        <v>922</v>
      </c>
      <c r="B20" s="1204"/>
      <c r="C20" s="1211" t="s">
        <v>923</v>
      </c>
      <c r="D20" s="1211"/>
      <c r="E20" s="1211"/>
      <c r="F20" s="1211"/>
      <c r="G20" s="1211"/>
      <c r="H20" s="1211"/>
      <c r="I20" s="1211"/>
      <c r="J20" s="1211"/>
      <c r="K20" s="1211"/>
      <c r="L20" s="1211"/>
      <c r="M20" s="1211"/>
      <c r="N20" s="1211"/>
      <c r="O20" s="1211"/>
      <c r="P20" s="1211"/>
      <c r="Q20" s="1211"/>
      <c r="R20" s="1211"/>
      <c r="S20" s="1211"/>
      <c r="T20" s="1211"/>
      <c r="U20" s="1211"/>
      <c r="V20" s="1211"/>
      <c r="W20" s="1211"/>
      <c r="X20" s="1211"/>
      <c r="Y20" s="1211"/>
      <c r="Z20" s="1211"/>
      <c r="AA20" s="1211"/>
      <c r="AB20" s="1211"/>
      <c r="AC20" s="1211"/>
      <c r="AD20" s="1211"/>
      <c r="AE20" s="1211"/>
      <c r="AF20" s="1211"/>
      <c r="AG20" s="1211"/>
      <c r="AH20" s="1211"/>
      <c r="AI20" s="1211"/>
      <c r="AJ20" s="1211"/>
      <c r="AK20" s="1211"/>
      <c r="AL20" s="1211"/>
      <c r="AM20" s="1211"/>
      <c r="AN20" s="1211"/>
      <c r="AO20" s="1211"/>
      <c r="AP20" s="1211"/>
      <c r="AS20" s="432"/>
      <c r="AT20" s="433"/>
    </row>
    <row r="21" spans="1:46" s="171" customFormat="1" ht="6" customHeight="1">
      <c r="B21" s="412"/>
      <c r="C21" s="209"/>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209"/>
      <c r="AM21" s="209"/>
      <c r="AN21" s="209"/>
      <c r="AO21" s="209"/>
      <c r="AP21" s="209"/>
      <c r="AS21" s="432"/>
      <c r="AT21" s="433"/>
    </row>
    <row r="22" spans="1:46" s="171" customFormat="1" ht="14.15" customHeight="1">
      <c r="B22" s="412"/>
      <c r="C22" s="434"/>
      <c r="D22" s="171" t="s">
        <v>946</v>
      </c>
      <c r="AS22" s="432"/>
      <c r="AT22" s="433"/>
    </row>
    <row r="23" spans="1:46" s="171" customFormat="1" ht="14.15" customHeight="1">
      <c r="B23" s="412"/>
      <c r="G23" s="434"/>
      <c r="H23" s="171" t="s">
        <v>947</v>
      </c>
      <c r="AS23" s="432"/>
      <c r="AT23" s="433"/>
    </row>
    <row r="24" spans="1:46" s="171" customFormat="1" ht="14.15" customHeight="1">
      <c r="B24" s="412"/>
      <c r="G24" s="434"/>
      <c r="H24" s="171" t="s">
        <v>948</v>
      </c>
      <c r="Z24" s="279"/>
      <c r="AS24" s="432"/>
      <c r="AT24" s="433"/>
    </row>
    <row r="25" spans="1:46" s="171" customFormat="1" ht="14.15" customHeight="1">
      <c r="B25" s="412"/>
      <c r="I25" s="434"/>
      <c r="J25" s="171" t="s">
        <v>924</v>
      </c>
      <c r="AS25" s="432"/>
      <c r="AT25" s="433"/>
    </row>
    <row r="26" spans="1:46" s="171" customFormat="1" ht="14.15" customHeight="1">
      <c r="B26" s="412"/>
      <c r="I26" s="434"/>
      <c r="J26" s="171" t="s">
        <v>925</v>
      </c>
      <c r="AS26" s="432"/>
      <c r="AT26" s="433"/>
    </row>
    <row r="27" spans="1:46" s="171" customFormat="1" ht="14.15" customHeight="1">
      <c r="B27" s="412"/>
      <c r="I27" s="434"/>
      <c r="J27" s="171" t="s">
        <v>926</v>
      </c>
      <c r="AS27" s="432"/>
      <c r="AT27" s="433"/>
    </row>
    <row r="28" spans="1:46" s="171" customFormat="1" ht="14.15" customHeight="1">
      <c r="B28" s="412"/>
      <c r="I28" s="434"/>
      <c r="J28" s="171" t="s">
        <v>927</v>
      </c>
      <c r="AS28" s="432"/>
      <c r="AT28" s="433"/>
    </row>
    <row r="29" spans="1:46" s="171" customFormat="1" ht="20.65" customHeight="1">
      <c r="B29" s="412"/>
      <c r="I29" s="171" t="s">
        <v>1413</v>
      </c>
      <c r="J29" s="1212"/>
      <c r="K29" s="1212"/>
      <c r="L29" s="1212"/>
      <c r="M29" s="1212"/>
      <c r="N29" s="1212"/>
      <c r="O29" s="1212"/>
      <c r="P29" s="1212"/>
      <c r="Q29" s="1212"/>
      <c r="R29" s="1212"/>
      <c r="S29" s="1212"/>
      <c r="T29" s="1212"/>
      <c r="U29" s="1212"/>
      <c r="V29" s="1212"/>
      <c r="W29" s="1212"/>
      <c r="X29" s="1212"/>
      <c r="Y29" s="1212"/>
      <c r="Z29" s="1212"/>
      <c r="AA29" s="1212"/>
      <c r="AB29" s="1212"/>
      <c r="AC29" s="1212"/>
      <c r="AD29" s="1212"/>
      <c r="AE29" s="1212"/>
      <c r="AF29" s="1212"/>
      <c r="AG29" s="1212"/>
      <c r="AH29" s="1212"/>
      <c r="AI29" s="1212"/>
      <c r="AJ29" s="1212"/>
      <c r="AK29" s="1212"/>
      <c r="AL29" s="1212"/>
      <c r="AM29" s="1212"/>
      <c r="AN29" s="1212"/>
      <c r="AO29" s="1212"/>
      <c r="AP29" s="1212"/>
      <c r="AQ29" s="171" t="s">
        <v>1414</v>
      </c>
      <c r="AS29" s="432"/>
      <c r="AT29" s="433"/>
    </row>
    <row r="30" spans="1:46" s="171" customFormat="1" ht="4.1500000000000004" customHeight="1">
      <c r="B30" s="412"/>
      <c r="AS30" s="432"/>
      <c r="AT30" s="433"/>
    </row>
    <row r="31" spans="1:46" s="171" customFormat="1" ht="14.15" customHeight="1">
      <c r="B31" s="412"/>
      <c r="C31" s="434"/>
      <c r="D31" s="171" t="s">
        <v>928</v>
      </c>
      <c r="AS31" s="432"/>
      <c r="AT31" s="433"/>
    </row>
    <row r="32" spans="1:46" s="171" customFormat="1" ht="14.15" customHeight="1">
      <c r="B32" s="412"/>
      <c r="C32" s="434"/>
      <c r="D32" s="171" t="s">
        <v>921</v>
      </c>
      <c r="AB32" s="1213"/>
      <c r="AC32" s="1213"/>
      <c r="AD32" s="1213"/>
      <c r="AE32" s="1213"/>
      <c r="AF32" s="1213"/>
      <c r="AG32" s="1213"/>
      <c r="AH32" s="1213"/>
      <c r="AI32" s="1213"/>
      <c r="AJ32" s="1213"/>
      <c r="AK32" s="1213"/>
      <c r="AL32" s="1213"/>
      <c r="AM32" s="1213"/>
      <c r="AN32" s="1213"/>
      <c r="AS32" s="432"/>
      <c r="AT32" s="433"/>
    </row>
    <row r="33" spans="1:46" s="171" customFormat="1" ht="22.15" customHeight="1">
      <c r="B33" s="412"/>
      <c r="C33" s="171" t="s">
        <v>1413</v>
      </c>
      <c r="D33" s="1214"/>
      <c r="E33" s="1214"/>
      <c r="F33" s="1214"/>
      <c r="G33" s="1214"/>
      <c r="H33" s="1214"/>
      <c r="I33" s="1214"/>
      <c r="J33" s="1214"/>
      <c r="K33" s="1214"/>
      <c r="L33" s="1214"/>
      <c r="M33" s="1214"/>
      <c r="N33" s="1214"/>
      <c r="O33" s="1214"/>
      <c r="P33" s="1214"/>
      <c r="Q33" s="1214"/>
      <c r="R33" s="1214"/>
      <c r="S33" s="1214"/>
      <c r="T33" s="1214"/>
      <c r="U33" s="1214"/>
      <c r="V33" s="1214"/>
      <c r="W33" s="1214"/>
      <c r="X33" s="1214"/>
      <c r="Y33" s="1214"/>
      <c r="Z33" s="1214"/>
      <c r="AA33" s="1214"/>
      <c r="AB33" s="1214"/>
      <c r="AC33" s="1214"/>
      <c r="AD33" s="1214"/>
      <c r="AE33" s="1214"/>
      <c r="AF33" s="1214"/>
      <c r="AG33" s="1214"/>
      <c r="AH33" s="1214"/>
      <c r="AI33" s="1214"/>
      <c r="AJ33" s="1214"/>
      <c r="AK33" s="1214"/>
      <c r="AL33" s="1214"/>
      <c r="AM33" s="1214"/>
      <c r="AN33" s="1214"/>
      <c r="AO33" s="1214"/>
      <c r="AP33" s="1214"/>
      <c r="AQ33" s="171" t="s">
        <v>1414</v>
      </c>
      <c r="AS33" s="432"/>
      <c r="AT33" s="433"/>
    </row>
    <row r="34" spans="1:46" s="171" customFormat="1" ht="7.15" customHeight="1">
      <c r="B34" s="412"/>
      <c r="AS34" s="432"/>
      <c r="AT34" s="433"/>
    </row>
    <row r="35" spans="1:46" s="171" customFormat="1">
      <c r="A35" s="1204" t="s">
        <v>929</v>
      </c>
      <c r="B35" s="1204"/>
      <c r="C35" s="1211" t="s">
        <v>1416</v>
      </c>
      <c r="D35" s="1211"/>
      <c r="E35" s="1211"/>
      <c r="F35" s="1211"/>
      <c r="G35" s="1211"/>
      <c r="H35" s="1211"/>
      <c r="I35" s="1211"/>
      <c r="J35" s="1211"/>
      <c r="K35" s="1211"/>
      <c r="L35" s="1211"/>
      <c r="M35" s="1211"/>
      <c r="N35" s="1211"/>
      <c r="O35" s="1211"/>
      <c r="P35" s="1211"/>
      <c r="Q35" s="1211"/>
      <c r="R35" s="1211"/>
      <c r="S35" s="1211"/>
      <c r="T35" s="1211"/>
      <c r="U35" s="1211"/>
      <c r="V35" s="1211"/>
      <c r="W35" s="1211"/>
      <c r="X35" s="1211"/>
      <c r="Y35" s="1211"/>
      <c r="Z35" s="1211"/>
      <c r="AA35" s="1211"/>
      <c r="AB35" s="1211"/>
      <c r="AC35" s="1211"/>
      <c r="AD35" s="1211"/>
      <c r="AE35" s="1211"/>
      <c r="AF35" s="1211"/>
      <c r="AG35" s="1211"/>
      <c r="AH35" s="1211"/>
      <c r="AI35" s="1211"/>
      <c r="AJ35" s="1211"/>
      <c r="AK35" s="1211"/>
      <c r="AL35" s="1211"/>
      <c r="AM35" s="1211"/>
      <c r="AN35" s="1211"/>
      <c r="AO35" s="1211"/>
      <c r="AP35" s="1211"/>
      <c r="AS35" s="432"/>
      <c r="AT35" s="433"/>
    </row>
    <row r="36" spans="1:46" s="171" customFormat="1">
      <c r="C36" s="1211"/>
      <c r="D36" s="1211"/>
      <c r="E36" s="1211"/>
      <c r="F36" s="1211"/>
      <c r="G36" s="1211"/>
      <c r="H36" s="1211"/>
      <c r="I36" s="1211"/>
      <c r="J36" s="1211"/>
      <c r="K36" s="1211"/>
      <c r="L36" s="1211"/>
      <c r="M36" s="1211"/>
      <c r="N36" s="1211"/>
      <c r="O36" s="1211"/>
      <c r="P36" s="1211"/>
      <c r="Q36" s="1211"/>
      <c r="R36" s="1211"/>
      <c r="S36" s="1211"/>
      <c r="T36" s="1211"/>
      <c r="U36" s="1211"/>
      <c r="V36" s="1211"/>
      <c r="W36" s="1211"/>
      <c r="X36" s="1211"/>
      <c r="Y36" s="1211"/>
      <c r="Z36" s="1211"/>
      <c r="AA36" s="1211"/>
      <c r="AB36" s="1211"/>
      <c r="AC36" s="1211"/>
      <c r="AD36" s="1211"/>
      <c r="AE36" s="1211"/>
      <c r="AF36" s="1211"/>
      <c r="AG36" s="1211"/>
      <c r="AH36" s="1211"/>
      <c r="AI36" s="1211"/>
      <c r="AJ36" s="1211"/>
      <c r="AK36" s="1211"/>
      <c r="AL36" s="1211"/>
      <c r="AM36" s="1211"/>
      <c r="AN36" s="1211"/>
      <c r="AO36" s="1211"/>
      <c r="AP36" s="1211"/>
      <c r="AS36" s="432"/>
      <c r="AT36" s="433"/>
    </row>
    <row r="37" spans="1:46" s="171" customFormat="1">
      <c r="A37" s="901"/>
      <c r="B37" s="901"/>
      <c r="C37" s="1211"/>
      <c r="D37" s="1211"/>
      <c r="E37" s="1211"/>
      <c r="F37" s="1211"/>
      <c r="G37" s="1211"/>
      <c r="H37" s="1211"/>
      <c r="I37" s="1211"/>
      <c r="J37" s="1211"/>
      <c r="K37" s="1211"/>
      <c r="L37" s="1211"/>
      <c r="M37" s="1211"/>
      <c r="N37" s="1211"/>
      <c r="O37" s="1211"/>
      <c r="P37" s="1211"/>
      <c r="Q37" s="1211"/>
      <c r="R37" s="1211"/>
      <c r="S37" s="1211"/>
      <c r="T37" s="1211"/>
      <c r="U37" s="1211"/>
      <c r="V37" s="1211"/>
      <c r="W37" s="1211"/>
      <c r="X37" s="1211"/>
      <c r="Y37" s="1211"/>
      <c r="Z37" s="1211"/>
      <c r="AA37" s="1211"/>
      <c r="AB37" s="1211"/>
      <c r="AC37" s="1211"/>
      <c r="AD37" s="1211"/>
      <c r="AE37" s="1211"/>
      <c r="AF37" s="1211"/>
      <c r="AG37" s="1211"/>
      <c r="AH37" s="1211"/>
      <c r="AI37" s="1211"/>
      <c r="AJ37" s="1211"/>
      <c r="AK37" s="1211"/>
      <c r="AL37" s="1211"/>
      <c r="AM37" s="1211"/>
      <c r="AN37" s="1211"/>
      <c r="AO37" s="1211"/>
      <c r="AP37" s="1211"/>
      <c r="AS37" s="432"/>
      <c r="AT37" s="433"/>
    </row>
    <row r="38" spans="1:46" s="171" customFormat="1">
      <c r="B38" s="412"/>
      <c r="C38" s="1211"/>
      <c r="D38" s="1211"/>
      <c r="E38" s="1211"/>
      <c r="F38" s="1211"/>
      <c r="G38" s="1211"/>
      <c r="H38" s="1211"/>
      <c r="I38" s="1211"/>
      <c r="J38" s="1211"/>
      <c r="K38" s="1211"/>
      <c r="L38" s="1211"/>
      <c r="M38" s="1211"/>
      <c r="N38" s="1211"/>
      <c r="O38" s="1211"/>
      <c r="P38" s="1211"/>
      <c r="Q38" s="1211"/>
      <c r="R38" s="1211"/>
      <c r="S38" s="1211"/>
      <c r="T38" s="1211"/>
      <c r="U38" s="1211"/>
      <c r="V38" s="1211"/>
      <c r="W38" s="1211"/>
      <c r="X38" s="1211"/>
      <c r="Y38" s="1211"/>
      <c r="Z38" s="1211"/>
      <c r="AA38" s="1211"/>
      <c r="AB38" s="1211"/>
      <c r="AC38" s="1211"/>
      <c r="AD38" s="1211"/>
      <c r="AE38" s="1211"/>
      <c r="AF38" s="1211"/>
      <c r="AG38" s="1211"/>
      <c r="AH38" s="1211"/>
      <c r="AI38" s="1211"/>
      <c r="AJ38" s="1211"/>
      <c r="AK38" s="1211"/>
      <c r="AL38" s="1211"/>
      <c r="AM38" s="1211"/>
      <c r="AN38" s="1211"/>
      <c r="AO38" s="1211"/>
      <c r="AP38" s="1211"/>
      <c r="AS38" s="432"/>
      <c r="AT38" s="433"/>
    </row>
    <row r="39" spans="1:46" s="171" customFormat="1" ht="14.15" customHeight="1">
      <c r="B39" s="412"/>
      <c r="C39" s="434"/>
      <c r="D39" s="171" t="s">
        <v>1417</v>
      </c>
      <c r="E39" s="396"/>
      <c r="F39" s="396"/>
      <c r="G39" s="396"/>
      <c r="H39" s="396"/>
      <c r="I39" s="396"/>
      <c r="J39" s="396"/>
      <c r="K39" s="396"/>
      <c r="L39" s="396"/>
      <c r="M39" s="396"/>
      <c r="N39" s="396"/>
      <c r="O39" s="396"/>
      <c r="P39" s="396"/>
      <c r="Q39" s="396"/>
      <c r="R39" s="396"/>
      <c r="S39" s="396"/>
      <c r="T39" s="396"/>
      <c r="U39" s="396"/>
      <c r="V39" s="396"/>
      <c r="W39" s="396"/>
      <c r="X39" s="396"/>
      <c r="Y39" s="396"/>
      <c r="Z39" s="396"/>
      <c r="AA39" s="396"/>
      <c r="AB39" s="396"/>
      <c r="AC39" s="396"/>
      <c r="AD39" s="396"/>
      <c r="AE39" s="396"/>
      <c r="AF39" s="396"/>
      <c r="AG39" s="396"/>
      <c r="AH39" s="396"/>
      <c r="AI39" s="396"/>
      <c r="AJ39" s="396"/>
      <c r="AK39" s="396"/>
      <c r="AL39" s="396"/>
      <c r="AM39" s="396"/>
      <c r="AN39" s="396"/>
      <c r="AO39" s="396"/>
      <c r="AP39" s="396"/>
      <c r="AS39" s="432"/>
      <c r="AT39" s="433"/>
    </row>
    <row r="40" spans="1:46" s="171" customFormat="1" ht="14.15" customHeight="1">
      <c r="B40" s="412"/>
      <c r="C40" s="434"/>
      <c r="D40" s="171" t="s">
        <v>1419</v>
      </c>
      <c r="E40" s="396"/>
      <c r="F40" s="396"/>
      <c r="G40" s="396"/>
      <c r="H40" s="396"/>
      <c r="I40" s="396"/>
      <c r="J40" s="396"/>
      <c r="K40" s="396"/>
      <c r="L40" s="396"/>
      <c r="M40" s="396"/>
      <c r="N40" s="396"/>
      <c r="O40" s="396"/>
      <c r="P40" s="396"/>
      <c r="Q40" s="396"/>
      <c r="R40" s="396"/>
      <c r="S40" s="396"/>
      <c r="T40" s="396"/>
      <c r="U40" s="396"/>
      <c r="V40" s="396"/>
      <c r="W40" s="396"/>
      <c r="X40" s="396"/>
      <c r="Y40" s="396"/>
      <c r="Z40" s="396"/>
      <c r="AA40" s="396"/>
      <c r="AB40" s="396"/>
      <c r="AC40" s="396"/>
      <c r="AD40" s="396"/>
      <c r="AE40" s="396"/>
      <c r="AF40" s="396"/>
      <c r="AG40" s="396"/>
      <c r="AH40" s="396"/>
      <c r="AI40" s="396"/>
      <c r="AJ40" s="396"/>
      <c r="AK40" s="396"/>
      <c r="AL40" s="396"/>
      <c r="AM40" s="396"/>
      <c r="AN40" s="396"/>
      <c r="AO40" s="396"/>
      <c r="AP40" s="396"/>
      <c r="AS40" s="432"/>
      <c r="AT40" s="433"/>
    </row>
    <row r="41" spans="1:46" s="171" customFormat="1" ht="14.15" customHeight="1">
      <c r="B41" s="412"/>
      <c r="C41" s="434"/>
      <c r="D41" s="171" t="s">
        <v>1420</v>
      </c>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S41" s="432"/>
      <c r="AT41" s="433"/>
    </row>
    <row r="42" spans="1:46" s="171" customFormat="1" ht="14.15" customHeight="1">
      <c r="B42" s="412"/>
      <c r="C42" s="434"/>
      <c r="D42" s="171" t="s">
        <v>1418</v>
      </c>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c r="AE42" s="396"/>
      <c r="AF42" s="396"/>
      <c r="AG42" s="396"/>
      <c r="AH42" s="396"/>
      <c r="AI42" s="396"/>
      <c r="AJ42" s="396"/>
      <c r="AK42" s="396"/>
      <c r="AL42" s="396"/>
      <c r="AM42" s="396"/>
      <c r="AN42" s="396"/>
      <c r="AO42" s="396"/>
      <c r="AP42" s="396"/>
      <c r="AS42" s="432"/>
      <c r="AT42" s="433"/>
    </row>
    <row r="43" spans="1:46" s="171" customFormat="1">
      <c r="B43" s="412"/>
      <c r="C43" s="396"/>
      <c r="D43" s="396"/>
      <c r="E43" s="396"/>
      <c r="F43" s="396"/>
      <c r="G43" s="396"/>
      <c r="H43" s="396"/>
      <c r="I43" s="396"/>
      <c r="J43" s="396"/>
      <c r="K43" s="396"/>
      <c r="L43" s="396"/>
      <c r="M43" s="396"/>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396"/>
      <c r="AN43" s="396"/>
      <c r="AO43" s="396"/>
      <c r="AP43" s="396"/>
      <c r="AS43" s="432"/>
      <c r="AT43" s="433"/>
    </row>
    <row r="44" spans="1:46" s="171" customFormat="1">
      <c r="B44" s="1208" t="s">
        <v>934</v>
      </c>
      <c r="C44" s="1208"/>
      <c r="D44" s="1209" t="s">
        <v>1421</v>
      </c>
      <c r="E44" s="1209"/>
      <c r="F44" s="1209"/>
      <c r="G44" s="1209"/>
      <c r="H44" s="1209"/>
      <c r="I44" s="1209"/>
      <c r="J44" s="1209"/>
      <c r="K44" s="1209"/>
      <c r="L44" s="1209"/>
      <c r="M44" s="1209"/>
      <c r="N44" s="1209"/>
      <c r="O44" s="1209"/>
      <c r="P44" s="1209"/>
      <c r="Q44" s="1209"/>
      <c r="R44" s="1209"/>
      <c r="S44" s="1209"/>
      <c r="T44" s="1209"/>
      <c r="U44" s="1209"/>
      <c r="V44" s="1209"/>
      <c r="W44" s="1209"/>
      <c r="X44" s="1209"/>
      <c r="Y44" s="1209"/>
      <c r="Z44" s="1209"/>
      <c r="AA44" s="1209"/>
      <c r="AB44" s="1209"/>
      <c r="AC44" s="1209"/>
      <c r="AD44" s="1209"/>
      <c r="AE44" s="1209"/>
      <c r="AF44" s="1209"/>
      <c r="AG44" s="1209"/>
      <c r="AH44" s="1209"/>
      <c r="AI44" s="1209"/>
      <c r="AJ44" s="1209"/>
      <c r="AK44" s="1209"/>
      <c r="AL44" s="1209"/>
      <c r="AM44" s="1209"/>
      <c r="AN44" s="1209"/>
      <c r="AO44" s="1209"/>
      <c r="AP44" s="1209"/>
      <c r="AS44" s="432"/>
      <c r="AT44" s="433"/>
    </row>
    <row r="45" spans="1:46" s="171" customFormat="1">
      <c r="B45" s="902"/>
      <c r="C45" s="902"/>
      <c r="D45" s="1209" t="s">
        <v>935</v>
      </c>
      <c r="E45" s="1209"/>
      <c r="F45" s="1209"/>
      <c r="G45" s="1209"/>
      <c r="H45" s="1209"/>
      <c r="I45" s="1209"/>
      <c r="J45" s="1209"/>
      <c r="K45" s="1209"/>
      <c r="L45" s="1209"/>
      <c r="M45" s="1209"/>
      <c r="N45" s="1209"/>
      <c r="O45" s="1209"/>
      <c r="P45" s="1209"/>
      <c r="Q45" s="1209"/>
      <c r="R45" s="1209"/>
      <c r="S45" s="1209"/>
      <c r="T45" s="1209"/>
      <c r="U45" s="1209"/>
      <c r="V45" s="1209"/>
      <c r="W45" s="1209"/>
      <c r="X45" s="1209"/>
      <c r="Y45" s="1209"/>
      <c r="Z45" s="1209"/>
      <c r="AA45" s="1209"/>
      <c r="AB45" s="1209"/>
      <c r="AC45" s="1209"/>
      <c r="AD45" s="1209"/>
      <c r="AE45" s="1209"/>
      <c r="AF45" s="1209"/>
      <c r="AG45" s="1209"/>
      <c r="AH45" s="1209"/>
      <c r="AI45" s="1209"/>
      <c r="AJ45" s="1209"/>
      <c r="AK45" s="1209"/>
      <c r="AL45" s="1209"/>
      <c r="AM45" s="1209"/>
      <c r="AN45" s="1209"/>
      <c r="AO45" s="1209"/>
      <c r="AP45" s="1209"/>
      <c r="AS45" s="432"/>
      <c r="AT45" s="433"/>
    </row>
    <row r="46" spans="1:46" s="171" customFormat="1" ht="30.65" customHeight="1">
      <c r="B46" s="412"/>
      <c r="D46" s="1214"/>
      <c r="E46" s="1214"/>
      <c r="F46" s="1214"/>
      <c r="G46" s="1214"/>
      <c r="H46" s="1214"/>
      <c r="I46" s="1214"/>
      <c r="J46" s="1214"/>
      <c r="K46" s="1214"/>
      <c r="L46" s="1214"/>
      <c r="M46" s="1214"/>
      <c r="N46" s="1214"/>
      <c r="O46" s="1214"/>
      <c r="P46" s="1214"/>
      <c r="Q46" s="1214"/>
      <c r="R46" s="1214"/>
      <c r="S46" s="1214"/>
      <c r="T46" s="1214"/>
      <c r="U46" s="1214"/>
      <c r="V46" s="1214"/>
      <c r="W46" s="1214"/>
      <c r="X46" s="1214"/>
      <c r="Y46" s="1214"/>
      <c r="Z46" s="1214"/>
      <c r="AA46" s="1214"/>
      <c r="AB46" s="1214"/>
      <c r="AC46" s="1214"/>
      <c r="AD46" s="1214"/>
      <c r="AE46" s="1214"/>
      <c r="AF46" s="1214"/>
      <c r="AG46" s="1214"/>
      <c r="AH46" s="1214"/>
      <c r="AI46" s="1214"/>
      <c r="AJ46" s="1214"/>
      <c r="AK46" s="1214"/>
      <c r="AL46" s="1214"/>
      <c r="AM46" s="1214"/>
      <c r="AN46" s="1214"/>
      <c r="AO46" s="1214"/>
      <c r="AP46" s="1214"/>
      <c r="AS46" s="432"/>
      <c r="AT46" s="433"/>
    </row>
    <row r="48" spans="1:46" ht="13.5" thickBot="1">
      <c r="AJ48" s="416"/>
    </row>
    <row r="49" spans="1:44" ht="26.65" hidden="1" customHeight="1" thickTop="1">
      <c r="A49" s="417" t="s">
        <v>936</v>
      </c>
      <c r="B49" s="418"/>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19"/>
      <c r="AC49" s="419"/>
      <c r="AD49" s="419"/>
      <c r="AE49" s="419"/>
      <c r="AF49" s="419"/>
      <c r="AG49" s="419"/>
      <c r="AH49" s="419"/>
      <c r="AI49" s="419"/>
      <c r="AK49" s="420"/>
      <c r="AL49" s="421" t="s">
        <v>937</v>
      </c>
      <c r="AM49" s="420"/>
      <c r="AN49" s="420"/>
      <c r="AO49" s="420"/>
      <c r="AP49" s="421" t="s">
        <v>938</v>
      </c>
      <c r="AQ49" s="420"/>
      <c r="AR49" s="422"/>
    </row>
    <row r="50" spans="1:44" ht="18" hidden="1" customHeight="1">
      <c r="A50" s="1215" t="s">
        <v>939</v>
      </c>
      <c r="B50" s="1216"/>
      <c r="C50" s="1216"/>
      <c r="D50" s="1216"/>
      <c r="E50" s="1217"/>
      <c r="F50" s="1218"/>
      <c r="G50" s="1219"/>
      <c r="H50" s="1218"/>
      <c r="I50" s="1219"/>
      <c r="J50" s="1218"/>
      <c r="K50" s="1219"/>
      <c r="L50" s="1218"/>
      <c r="M50" s="1219"/>
      <c r="N50" s="1218"/>
      <c r="O50" s="1219"/>
      <c r="P50" s="1218"/>
      <c r="Q50" s="1219"/>
      <c r="S50" s="1216" t="s">
        <v>940</v>
      </c>
      <c r="T50" s="1217"/>
      <c r="U50" s="1218"/>
      <c r="V50" s="1219"/>
      <c r="X50" s="1216" t="s">
        <v>941</v>
      </c>
      <c r="Y50" s="1216"/>
      <c r="Z50" s="1216"/>
      <c r="AA50" s="1217"/>
      <c r="AB50" s="1226"/>
      <c r="AC50" s="1227"/>
      <c r="AD50" s="1227"/>
      <c r="AE50" s="1227"/>
      <c r="AF50" s="1227"/>
      <c r="AG50" s="1227"/>
      <c r="AH50" s="1228"/>
      <c r="AK50" s="1229"/>
      <c r="AL50" s="1230"/>
      <c r="AM50" s="1231"/>
      <c r="AN50" s="423"/>
      <c r="AO50" s="1220"/>
      <c r="AP50" s="1221"/>
      <c r="AQ50" s="1222"/>
      <c r="AR50" s="424"/>
    </row>
    <row r="51" spans="1:44" ht="18" hidden="1" customHeight="1">
      <c r="A51" s="1215" t="s">
        <v>942</v>
      </c>
      <c r="B51" s="1216"/>
      <c r="C51" s="1216"/>
      <c r="D51" s="1216"/>
      <c r="E51" s="1217"/>
      <c r="F51" s="1218"/>
      <c r="G51" s="1219"/>
      <c r="H51" s="1218"/>
      <c r="I51" s="1219"/>
      <c r="J51" s="1218"/>
      <c r="K51" s="1219"/>
      <c r="L51" s="1218"/>
      <c r="M51" s="1219"/>
      <c r="N51" s="1218"/>
      <c r="O51" s="1219"/>
      <c r="P51" s="1218"/>
      <c r="Q51" s="1219"/>
      <c r="S51" s="1216" t="s">
        <v>943</v>
      </c>
      <c r="T51" s="1217"/>
      <c r="U51" s="1218"/>
      <c r="V51" s="1219"/>
      <c r="X51" s="1235" t="s">
        <v>944</v>
      </c>
      <c r="Y51" s="1235"/>
      <c r="Z51" s="1235"/>
      <c r="AA51" s="1236"/>
      <c r="AB51" s="1226"/>
      <c r="AC51" s="1227"/>
      <c r="AD51" s="1227"/>
      <c r="AE51" s="1227"/>
      <c r="AF51" s="1227"/>
      <c r="AG51" s="1227"/>
      <c r="AH51" s="1228"/>
      <c r="AK51" s="1232"/>
      <c r="AL51" s="1233"/>
      <c r="AM51" s="1234"/>
      <c r="AN51" s="423"/>
      <c r="AO51" s="1223"/>
      <c r="AP51" s="1224"/>
      <c r="AQ51" s="1225"/>
      <c r="AR51" s="424"/>
    </row>
    <row r="52" spans="1:44" ht="14" hidden="1" thickTop="1" thickBot="1">
      <c r="A52" s="425"/>
      <c r="B52" s="426"/>
      <c r="C52" s="416"/>
      <c r="D52" s="416"/>
      <c r="E52" s="416"/>
      <c r="F52" s="416"/>
      <c r="G52" s="427"/>
      <c r="H52" s="427"/>
      <c r="I52" s="416"/>
      <c r="J52" s="416"/>
      <c r="K52" s="416"/>
      <c r="L52" s="416"/>
      <c r="M52" s="416"/>
      <c r="N52" s="416"/>
      <c r="O52" s="416"/>
      <c r="P52" s="416"/>
      <c r="Q52" s="416"/>
      <c r="R52" s="416"/>
      <c r="S52" s="416"/>
      <c r="T52" s="416"/>
      <c r="U52" s="416"/>
      <c r="V52" s="416"/>
      <c r="W52" s="416"/>
      <c r="X52" s="416"/>
      <c r="Y52" s="416"/>
      <c r="Z52" s="416"/>
      <c r="AA52" s="416"/>
      <c r="AB52" s="416"/>
      <c r="AC52" s="416"/>
      <c r="AD52" s="416"/>
      <c r="AE52" s="416"/>
      <c r="AF52" s="416"/>
      <c r="AG52" s="416"/>
      <c r="AH52" s="416"/>
      <c r="AI52" s="416"/>
      <c r="AJ52" s="416"/>
      <c r="AK52" s="416"/>
      <c r="AL52" s="416"/>
      <c r="AM52" s="416"/>
      <c r="AN52" s="428"/>
      <c r="AO52" s="428"/>
      <c r="AP52" s="428"/>
      <c r="AQ52" s="428"/>
      <c r="AR52" s="429"/>
    </row>
    <row r="53" spans="1:44" ht="13.5" hidden="1" thickTop="1">
      <c r="A53" s="419"/>
      <c r="B53" s="418"/>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419"/>
      <c r="AB53" s="419"/>
      <c r="AC53" s="419"/>
      <c r="AD53" s="419"/>
      <c r="AE53" s="419"/>
      <c r="AF53" s="419"/>
      <c r="AG53" s="419"/>
      <c r="AH53" s="419"/>
      <c r="AI53" s="419"/>
      <c r="AJ53" s="419"/>
      <c r="AK53" s="419"/>
      <c r="AL53" s="419"/>
      <c r="AM53" s="419"/>
      <c r="AN53" s="430"/>
      <c r="AO53" s="430"/>
      <c r="AP53" s="430"/>
      <c r="AQ53" s="430"/>
      <c r="AR53" s="431" t="s">
        <v>945</v>
      </c>
    </row>
    <row r="54" spans="1:44" ht="13.5" hidden="1" thickTop="1"/>
    <row r="55" spans="1:44" ht="13.5" hidden="1" thickTop="1"/>
    <row r="56" spans="1:44" ht="13.5" hidden="1" thickTop="1"/>
    <row r="57" spans="1:44" ht="13.5" hidden="1" thickTop="1"/>
    <row r="58" spans="1:44" ht="13.5" hidden="1" thickTop="1"/>
    <row r="59" spans="1:44" ht="13.5" hidden="1" thickTop="1"/>
    <row r="60" spans="1:44" ht="13.5" hidden="1" thickTop="1"/>
    <row r="61" spans="1:44" ht="13.5" thickTop="1"/>
  </sheetData>
  <mergeCells count="45">
    <mergeCell ref="N51:O51"/>
    <mergeCell ref="P51:Q51"/>
    <mergeCell ref="S51:T51"/>
    <mergeCell ref="U51:V51"/>
    <mergeCell ref="X51:AA51"/>
    <mergeCell ref="AB51:AH51"/>
    <mergeCell ref="U50:V50"/>
    <mergeCell ref="X50:AA50"/>
    <mergeCell ref="AB50:AH50"/>
    <mergeCell ref="AK50:AM51"/>
    <mergeCell ref="D45:AP45"/>
    <mergeCell ref="D46:AP46"/>
    <mergeCell ref="A50:E50"/>
    <mergeCell ref="F50:G50"/>
    <mergeCell ref="H50:I50"/>
    <mergeCell ref="J50:K50"/>
    <mergeCell ref="L50:M50"/>
    <mergeCell ref="N50:O50"/>
    <mergeCell ref="P50:Q50"/>
    <mergeCell ref="S50:T50"/>
    <mergeCell ref="AO50:AQ51"/>
    <mergeCell ref="A51:E51"/>
    <mergeCell ref="F51:G51"/>
    <mergeCell ref="H51:I51"/>
    <mergeCell ref="J51:K51"/>
    <mergeCell ref="L51:M51"/>
    <mergeCell ref="B44:C44"/>
    <mergeCell ref="D44:AP44"/>
    <mergeCell ref="A12:B12"/>
    <mergeCell ref="D15:AR15"/>
    <mergeCell ref="D16:AQ16"/>
    <mergeCell ref="D18:AP18"/>
    <mergeCell ref="A20:B20"/>
    <mergeCell ref="C20:AP20"/>
    <mergeCell ref="J29:AP29"/>
    <mergeCell ref="AB32:AN32"/>
    <mergeCell ref="D33:AP33"/>
    <mergeCell ref="A35:B35"/>
    <mergeCell ref="C35:AP38"/>
    <mergeCell ref="A2:AR2"/>
    <mergeCell ref="B4:AQ4"/>
    <mergeCell ref="A6:B6"/>
    <mergeCell ref="D10:O10"/>
    <mergeCell ref="P10:X10"/>
    <mergeCell ref="AF10:AN10"/>
  </mergeCells>
  <phoneticPr fontId="1"/>
  <dataValidations count="5">
    <dataValidation type="list" allowBlank="1" showInputMessage="1" showErrorMessage="1" sqref="C14:C17" xr:uid="{5582EF28-F83D-42B5-8EF5-1CFD17C73B2B}">
      <formula1>$AT$14:$AT$17</formula1>
    </dataValidation>
    <dataValidation type="list" allowBlank="1" showInputMessage="1" sqref="AB51:AH51" xr:uid="{F2D23DF9-F0BC-496F-A3AA-9FB2E4842F43}">
      <formula1>"実績なし（初利用）,11年以上実績なし,10年以内に実績あり"</formula1>
    </dataValidation>
    <dataValidation type="list" allowBlank="1" showInputMessage="1" showErrorMessage="1" sqref="U50:V50" xr:uid="{AD6E37E8-D42A-4472-B869-625BB0E32908}">
      <formula1>"A,6,U,T,3,4"</formula1>
    </dataValidation>
    <dataValidation type="list" allowBlank="1" showInputMessage="1" sqref="AB50:AH50" xr:uid="{D5A9EABA-3237-444A-BEDC-D51B1D61ECB1}">
      <formula1>"中堅・中小企業,大企業,みなし大企業"</formula1>
    </dataValidation>
    <dataValidation type="list" allowBlank="1" showInputMessage="1" showErrorMessage="1" sqref="AA8:AA10 C39:C42 O8:O9 C8:C10 G23:G24 C22 I25:I28 C31:C32" xr:uid="{B05D2D43-40D1-4E99-A784-BA74244A5F8B}">
      <formula1>"✓"</formula1>
    </dataValidation>
  </dataValidations>
  <printOptions horizontalCentered="1"/>
  <pageMargins left="0.39370078740157483" right="0.39370078740157483" top="0.47244094488188981" bottom="0.19685039370078741" header="0.11811023622047245" footer="0.11811023622047245"/>
  <pageSetup paperSize="9" fitToHeight="4" orientation="portrait" r:id="rId1"/>
  <headerFooter>
    <oddHeader>&amp;L&amp;"ＭＳ Ｐ明朝,標準"&amp;10技術協力活用型・新興国市場開拓事業（研修・専門家派遣・寄附講座開設事業）　</oddHeader>
    <oddFooter>&amp;C&amp;P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9E717-2A9A-4693-917B-86591D584A2D}">
  <sheetPr codeName="Sheet9">
    <tabColor theme="0" tint="-0.499984740745262"/>
  </sheetPr>
  <dimension ref="A1:AK3"/>
  <sheetViews>
    <sheetView topLeftCell="AF1" workbookViewId="0">
      <selection activeCell="AL36" sqref="AL36"/>
    </sheetView>
  </sheetViews>
  <sheetFormatPr defaultColWidth="9.90625" defaultRowHeight="9.5"/>
  <cols>
    <col min="1" max="16384" width="9.90625" style="440"/>
  </cols>
  <sheetData>
    <row r="1" spans="1:37" s="436" customFormat="1" ht="43.5" customHeight="1">
      <c r="A1" s="1238" t="s">
        <v>949</v>
      </c>
      <c r="B1" s="1239"/>
      <c r="C1" s="1239"/>
      <c r="D1" s="1239"/>
      <c r="E1" s="1239"/>
      <c r="F1" s="1239"/>
      <c r="G1" s="1237" t="s">
        <v>950</v>
      </c>
      <c r="H1" s="1237"/>
      <c r="I1" s="1237"/>
      <c r="J1" s="1237"/>
      <c r="K1" s="1237"/>
      <c r="L1" s="1237"/>
      <c r="M1" s="1237"/>
      <c r="N1" s="1237"/>
      <c r="O1" s="1237"/>
      <c r="P1" s="1237"/>
      <c r="Q1" s="1240" t="s">
        <v>951</v>
      </c>
      <c r="R1" s="1241"/>
      <c r="S1" s="1241"/>
      <c r="T1" s="1241"/>
      <c r="U1" s="1242"/>
      <c r="V1" s="1237" t="s">
        <v>952</v>
      </c>
      <c r="W1" s="1237"/>
      <c r="X1" s="1237"/>
      <c r="Y1" s="1237"/>
      <c r="Z1" s="1237" t="s">
        <v>953</v>
      </c>
      <c r="AA1" s="1237"/>
      <c r="AB1" s="1237" t="s">
        <v>948</v>
      </c>
      <c r="AC1" s="1237"/>
      <c r="AD1" s="1237"/>
      <c r="AE1" s="1237"/>
      <c r="AF1" s="1237"/>
      <c r="AG1" s="1237" t="s">
        <v>954</v>
      </c>
      <c r="AH1" s="1237"/>
      <c r="AI1" s="1237"/>
      <c r="AJ1" s="1237"/>
      <c r="AK1" s="435" t="s">
        <v>955</v>
      </c>
    </row>
    <row r="2" spans="1:37" s="436" customFormat="1" ht="76">
      <c r="A2" s="437" t="s">
        <v>956</v>
      </c>
      <c r="B2" s="437" t="s">
        <v>957</v>
      </c>
      <c r="C2" s="437" t="s">
        <v>958</v>
      </c>
      <c r="D2" s="437" t="s">
        <v>959</v>
      </c>
      <c r="E2" s="437" t="s">
        <v>829</v>
      </c>
      <c r="F2" s="437" t="s">
        <v>960</v>
      </c>
      <c r="G2" s="435" t="s">
        <v>961</v>
      </c>
      <c r="H2" s="435" t="s">
        <v>914</v>
      </c>
      <c r="I2" s="435" t="s">
        <v>962</v>
      </c>
      <c r="J2" s="435" t="s">
        <v>963</v>
      </c>
      <c r="K2" s="435" t="s">
        <v>964</v>
      </c>
      <c r="L2" s="435" t="s">
        <v>965</v>
      </c>
      <c r="M2" s="435" t="s">
        <v>966</v>
      </c>
      <c r="N2" s="435" t="s">
        <v>967</v>
      </c>
      <c r="O2" s="435" t="s">
        <v>968</v>
      </c>
      <c r="P2" s="435" t="s">
        <v>969</v>
      </c>
      <c r="Q2" s="435" t="s">
        <v>919</v>
      </c>
      <c r="R2" s="435" t="s">
        <v>970</v>
      </c>
      <c r="S2" s="435" t="s">
        <v>920</v>
      </c>
      <c r="T2" s="435" t="s">
        <v>921</v>
      </c>
      <c r="U2" s="435" t="s">
        <v>969</v>
      </c>
      <c r="V2" s="435" t="s">
        <v>971</v>
      </c>
      <c r="W2" s="435" t="s">
        <v>928</v>
      </c>
      <c r="X2" s="435" t="s">
        <v>968</v>
      </c>
      <c r="Y2" s="435" t="s">
        <v>969</v>
      </c>
      <c r="Z2" s="435" t="s">
        <v>972</v>
      </c>
      <c r="AA2" s="435" t="s">
        <v>973</v>
      </c>
      <c r="AB2" s="438" t="s">
        <v>974</v>
      </c>
      <c r="AC2" s="438" t="s">
        <v>975</v>
      </c>
      <c r="AD2" s="438" t="s">
        <v>976</v>
      </c>
      <c r="AE2" s="438" t="s">
        <v>977</v>
      </c>
      <c r="AF2" s="438" t="s">
        <v>978</v>
      </c>
      <c r="AG2" s="435" t="s">
        <v>930</v>
      </c>
      <c r="AH2" s="435" t="s">
        <v>931</v>
      </c>
      <c r="AI2" s="435" t="s">
        <v>932</v>
      </c>
      <c r="AJ2" s="435" t="s">
        <v>933</v>
      </c>
      <c r="AK2" s="435" t="s">
        <v>795</v>
      </c>
    </row>
    <row r="3" spans="1:37" ht="16.5" customHeight="1">
      <c r="A3" s="439" t="str">
        <f>①海外研修実施希望申込書!$D$7</f>
        <v>技術・人材協力を通じた新興国との共創推進事業（研修・専門家派遣・寄附講座開設事業）</v>
      </c>
      <c r="B3" s="439">
        <f>①海外研修実施希望申込書!$D$8</f>
        <v>0</v>
      </c>
      <c r="C3" s="439">
        <f>①海外研修実施希望申込書!$J$7</f>
        <v>0</v>
      </c>
      <c r="D3" s="439">
        <f>①海外研修実施希望申込書!$K$7</f>
        <v>0</v>
      </c>
      <c r="E3" s="439" t="str">
        <f>①海外研修実施希望申込書!$F$11</f>
        <v>株式会社AOTS</v>
      </c>
      <c r="F3" s="439" t="str">
        <f>①海外研修実施希望申込書!$E$27</f>
        <v>インドネシア・ジャカルタ</v>
      </c>
      <c r="G3" s="439">
        <f>アンケート!$C$8</f>
        <v>0</v>
      </c>
      <c r="H3" s="439">
        <f>アンケート!$O$8</f>
        <v>0</v>
      </c>
      <c r="I3" s="439">
        <f>アンケート!$AA$8</f>
        <v>0</v>
      </c>
      <c r="J3" s="439">
        <f>アンケート!$C$9</f>
        <v>0</v>
      </c>
      <c r="K3" s="439">
        <f>アンケート!$O$9</f>
        <v>0</v>
      </c>
      <c r="L3" s="439">
        <f>アンケート!$AA$9</f>
        <v>0</v>
      </c>
      <c r="M3" s="439">
        <f>アンケート!$C$10</f>
        <v>0</v>
      </c>
      <c r="N3" s="439">
        <f>アンケート!$P$10</f>
        <v>0</v>
      </c>
      <c r="O3" s="439">
        <f>アンケート!$AA$10</f>
        <v>0</v>
      </c>
      <c r="P3" s="439">
        <f>アンケート!$AF$10</f>
        <v>0</v>
      </c>
      <c r="Q3" s="439">
        <f>アンケート!$C$14</f>
        <v>0</v>
      </c>
      <c r="R3" s="439">
        <f>アンケート!$C$15</f>
        <v>0</v>
      </c>
      <c r="S3" s="439">
        <f>アンケート!$C$16</f>
        <v>0</v>
      </c>
      <c r="T3" s="439">
        <f>アンケート!$C$17</f>
        <v>0</v>
      </c>
      <c r="U3" s="439">
        <f>アンケート!$D$18</f>
        <v>0</v>
      </c>
      <c r="V3" s="439">
        <f>アンケート!$C$22</f>
        <v>0</v>
      </c>
      <c r="W3" s="439">
        <f>アンケート!$C$31</f>
        <v>0</v>
      </c>
      <c r="X3" s="439">
        <f>アンケート!$C$32</f>
        <v>0</v>
      </c>
      <c r="Y3" s="439">
        <f>アンケート!$D$33</f>
        <v>0</v>
      </c>
      <c r="Z3" s="439">
        <f>アンケート!$G$23</f>
        <v>0</v>
      </c>
      <c r="AA3" s="439">
        <f>アンケート!$G$24</f>
        <v>0</v>
      </c>
      <c r="AB3" s="439">
        <f>アンケート!$I$25</f>
        <v>0</v>
      </c>
      <c r="AC3" s="439">
        <f>アンケート!$I$26</f>
        <v>0</v>
      </c>
      <c r="AD3" s="439">
        <f>アンケート!$I$27</f>
        <v>0</v>
      </c>
      <c r="AE3" s="439">
        <f>アンケート!$I$28</f>
        <v>0</v>
      </c>
      <c r="AF3" s="439">
        <f>アンケート!$J$29</f>
        <v>0</v>
      </c>
      <c r="AG3" s="439">
        <f>アンケート!$C$39</f>
        <v>0</v>
      </c>
      <c r="AH3" s="439">
        <f>アンケート!$C$40</f>
        <v>0</v>
      </c>
      <c r="AI3" s="439">
        <f>アンケート!$C$41</f>
        <v>0</v>
      </c>
      <c r="AJ3" s="439">
        <f>アンケート!$C$42</f>
        <v>0</v>
      </c>
      <c r="AK3" s="439">
        <f>アンケート!$D$46</f>
        <v>0</v>
      </c>
    </row>
  </sheetData>
  <mergeCells count="7">
    <mergeCell ref="AG1:AJ1"/>
    <mergeCell ref="A1:F1"/>
    <mergeCell ref="G1:P1"/>
    <mergeCell ref="Q1:U1"/>
    <mergeCell ref="V1:Y1"/>
    <mergeCell ref="Z1:AA1"/>
    <mergeCell ref="AB1:AF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58</vt:i4>
      </vt:variant>
      <vt:variant>
        <vt:lpstr>名前付き一覧</vt:lpstr>
      </vt:variant>
      <vt:variant>
        <vt:i4>52</vt:i4>
      </vt:variant>
    </vt:vector>
  </HeadingPairs>
  <TitlesOfParts>
    <vt:vector size="110" baseType="lpstr">
      <vt:lpstr>シート一覧 </vt:lpstr>
      <vt:lpstr>①海外研修実施希望申込書</vt:lpstr>
      <vt:lpstr>①-b （ゼロエミ） 低炭素技術説明書(プロセス・FA)</vt:lpstr>
      <vt:lpstr>①-c （ゼロエミ）低炭素技術説明書(省エネ機器)</vt:lpstr>
      <vt:lpstr>②海外研修日程案 </vt:lpstr>
      <vt:lpstr>②海外研修日程案【記入例】</vt:lpstr>
      <vt:lpstr>②-b（三国型実務）日程案</vt:lpstr>
      <vt:lpstr>アンケート</vt:lpstr>
      <vt:lpstr>【非表示】アンケート集計</vt:lpstr>
      <vt:lpstr>③海外研修実施申請書</vt:lpstr>
      <vt:lpstr>④申告書（新興国）</vt:lpstr>
      <vt:lpstr>④-b申告書（ゼロエミ）</vt:lpstr>
      <vt:lpstr>⑤海外研修実施計画の概要</vt:lpstr>
      <vt:lpstr>【非表示】審査会用</vt:lpstr>
      <vt:lpstr>【非表示】審査結果通知書</vt:lpstr>
      <vt:lpstr>【非表示】データ（集計用）</vt:lpstr>
      <vt:lpstr>【非表示】METI一覧転記用</vt:lpstr>
      <vt:lpstr>【非表示】緊急連絡先リスト</vt:lpstr>
      <vt:lpstr>⑥講師・管理員略歴書</vt:lpstr>
      <vt:lpstr>⑦通訳略歴書</vt:lpstr>
      <vt:lpstr>⑧海外研修実施予算概算</vt:lpstr>
      <vt:lpstr>⑨個人情報及び要配慮個人情報の取り扱いについて</vt:lpstr>
      <vt:lpstr>⑩修了証書発行依頼書</vt:lpstr>
      <vt:lpstr>⑪研修生名簿 (修了証書用)</vt:lpstr>
      <vt:lpstr>修了証書イメージ</vt:lpstr>
      <vt:lpstr>⑫出張業務日程表、緊急連絡先（1人目）</vt:lpstr>
      <vt:lpstr>⑫出張業務日程表、緊急連絡先（2人目）</vt:lpstr>
      <vt:lpstr>⑫出張業務日程表、緊急連絡先（3人目）</vt:lpstr>
      <vt:lpstr>⑫出張業務日程表、緊急連絡先（4人目）</vt:lpstr>
      <vt:lpstr>⑫出張業務日程表、緊急連絡先（5人目）</vt:lpstr>
      <vt:lpstr>⑫出張業務日程表、緊急連絡先（6人目）</vt:lpstr>
      <vt:lpstr>⑬審査承認内容に関する変更申請書</vt:lpstr>
      <vt:lpstr>⑭海外研修直後評価調査票（研修生記入用） </vt:lpstr>
      <vt:lpstr>⑮海外研修直後評価入力</vt:lpstr>
      <vt:lpstr>⑯海外研修直後評価調査票（集計表）</vt:lpstr>
      <vt:lpstr>⑰海外研修完了報告及び精算払請求書</vt:lpstr>
      <vt:lpstr>⑱費用入力</vt:lpstr>
      <vt:lpstr>⑱費用入力【記入例】</vt:lpstr>
      <vt:lpstr>非表示</vt:lpstr>
      <vt:lpstr>⑲海外研修実施費実績額並びに精算払請求金額の算出内訳</vt:lpstr>
      <vt:lpstr>⑲-b（日本円以外の精算)</vt:lpstr>
      <vt:lpstr>⑳海外研修実施結果（報告書）</vt:lpstr>
      <vt:lpstr>㉑研修生名簿（実績）</vt:lpstr>
      <vt:lpstr>㉒海外研修実績日程表　</vt:lpstr>
      <vt:lpstr>㉒-b（三国型実務）実績日程表</vt:lpstr>
      <vt:lpstr>㉓出張業務日程表、滞在費（実績）（1人目）</vt:lpstr>
      <vt:lpstr>㉓出張業務日程表、滞在費（実績）（2人目）</vt:lpstr>
      <vt:lpstr>㉓出張業務日程表、滞在費（実績）（3人目）</vt:lpstr>
      <vt:lpstr>㉓出張業務日程表、滞在費（実績）（4人目）</vt:lpstr>
      <vt:lpstr>㉓出張業務日程表、滞在費（実績）（5人目）</vt:lpstr>
      <vt:lpstr>㉓出張業務日程表、滞在費（実績）（6人目）</vt:lpstr>
      <vt:lpstr>㉔参加者出欠確認表</vt:lpstr>
      <vt:lpstr>㉕参加者日当領収書</vt:lpstr>
      <vt:lpstr>㉖研修協力謝金請求書</vt:lpstr>
      <vt:lpstr>㉗研修協力謝金領収書</vt:lpstr>
      <vt:lpstr>㉘研修実施国内遠隔地からの参加者の宿泊費等明細</vt:lpstr>
      <vt:lpstr>㉙振込先口座届</vt:lpstr>
      <vt:lpstr>㉙-b振込先口座届（日本以外）</vt:lpstr>
      <vt:lpstr>【非表示】METI一覧転記用!Print_Area</vt:lpstr>
      <vt:lpstr>【非表示】審査会用!Print_Area</vt:lpstr>
      <vt:lpstr>【非表示】審査結果通知書!Print_Area</vt:lpstr>
      <vt:lpstr>'①-b （ゼロエミ） 低炭素技術説明書(プロセス・FA)'!Print_Area</vt:lpstr>
      <vt:lpstr>'①-c （ゼロエミ）低炭素技術説明書(省エネ機器)'!Print_Area</vt:lpstr>
      <vt:lpstr>①海外研修実施希望申込書!Print_Area</vt:lpstr>
      <vt:lpstr>'②-b（三国型実務）日程案'!Print_Area</vt:lpstr>
      <vt:lpstr>'②海外研修日程案 '!Print_Area</vt:lpstr>
      <vt:lpstr>②海外研修日程案【記入例】!Print_Area</vt:lpstr>
      <vt:lpstr>③海外研修実施申請書!Print_Area</vt:lpstr>
      <vt:lpstr>'④-b申告書（ゼロエミ）'!Print_Area</vt:lpstr>
      <vt:lpstr>'④申告書（新興国）'!Print_Area</vt:lpstr>
      <vt:lpstr>⑤海外研修実施計画の概要!Print_Area</vt:lpstr>
      <vt:lpstr>⑥講師・管理員略歴書!Print_Area</vt:lpstr>
      <vt:lpstr>⑦通訳略歴書!Print_Area</vt:lpstr>
      <vt:lpstr>⑧海外研修実施予算概算!Print_Area</vt:lpstr>
      <vt:lpstr>⑨個人情報及び要配慮個人情報の取り扱いについて!Print_Area</vt:lpstr>
      <vt:lpstr>⑩修了証書発行依頼書!Print_Area</vt:lpstr>
      <vt:lpstr>'⑪研修生名簿 (修了証書用)'!Print_Area</vt:lpstr>
      <vt:lpstr>'⑫出張業務日程表、緊急連絡先（1人目）'!Print_Area</vt:lpstr>
      <vt:lpstr>'⑫出張業務日程表、緊急連絡先（2人目）'!Print_Area</vt:lpstr>
      <vt:lpstr>'⑫出張業務日程表、緊急連絡先（3人目）'!Print_Area</vt:lpstr>
      <vt:lpstr>'⑫出張業務日程表、緊急連絡先（4人目）'!Print_Area</vt:lpstr>
      <vt:lpstr>'⑫出張業務日程表、緊急連絡先（5人目）'!Print_Area</vt:lpstr>
      <vt:lpstr>'⑫出張業務日程表、緊急連絡先（6人目）'!Print_Area</vt:lpstr>
      <vt:lpstr>⑬審査承認内容に関する変更申請書!Print_Area</vt:lpstr>
      <vt:lpstr>'⑭海外研修直後評価調査票（研修生記入用） '!Print_Area</vt:lpstr>
      <vt:lpstr>⑮海外研修直後評価入力!Print_Area</vt:lpstr>
      <vt:lpstr>'⑯海外研修直後評価調査票（集計表）'!Print_Area</vt:lpstr>
      <vt:lpstr>⑰海外研修完了報告及び精算払請求書!Print_Area</vt:lpstr>
      <vt:lpstr>⑱費用入力!Print_Area</vt:lpstr>
      <vt:lpstr>'⑲-b（日本円以外の精算)'!Print_Area</vt:lpstr>
      <vt:lpstr>⑲海外研修実施費実績額並びに精算払請求金額の算出内訳!Print_Area</vt:lpstr>
      <vt:lpstr>'⑳海外研修実施結果（報告書）'!Print_Area</vt:lpstr>
      <vt:lpstr>'㉑研修生名簿（実績）'!Print_Area</vt:lpstr>
      <vt:lpstr>'㉒-b（三国型実務）実績日程表'!Print_Area</vt:lpstr>
      <vt:lpstr>'㉒海外研修実績日程表　'!Print_Area</vt:lpstr>
      <vt:lpstr>'㉓出張業務日程表、滞在費（実績）（1人目）'!Print_Area</vt:lpstr>
      <vt:lpstr>'㉓出張業務日程表、滞在費（実績）（2人目）'!Print_Area</vt:lpstr>
      <vt:lpstr>'㉓出張業務日程表、滞在費（実績）（3人目）'!Print_Area</vt:lpstr>
      <vt:lpstr>'㉓出張業務日程表、滞在費（実績）（4人目）'!Print_Area</vt:lpstr>
      <vt:lpstr>'㉓出張業務日程表、滞在費（実績）（5人目）'!Print_Area</vt:lpstr>
      <vt:lpstr>'㉓出張業務日程表、滞在費（実績）（6人目）'!Print_Area</vt:lpstr>
      <vt:lpstr>'㉔参加者出欠確認表'!Print_Area</vt:lpstr>
      <vt:lpstr>'㉕参加者日当領収書'!Print_Area</vt:lpstr>
      <vt:lpstr>'㉖研修協力謝金請求書'!Print_Area</vt:lpstr>
      <vt:lpstr>'㉗研修協力謝金領収書'!Print_Area</vt:lpstr>
      <vt:lpstr>'㉘研修実施国内遠隔地からの参加者の宿泊費等明細'!Print_Area</vt:lpstr>
      <vt:lpstr>'㉙-b振込先口座届（日本以外）'!Print_Area</vt:lpstr>
      <vt:lpstr>'㉙振込先口座届'!Print_Area</vt:lpstr>
      <vt:lpstr>アンケート!Print_Area</vt:lpstr>
      <vt:lpstr>'シート一覧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2026-01-27T01:19:44Z</cp:lastPrinted>
  <dcterms:created xsi:type="dcterms:W3CDTF">2020-09-15T05:49:31Z</dcterms:created>
  <dcterms:modified xsi:type="dcterms:W3CDTF">2026-05-13T02:16:38Z</dcterms:modified>
</cp:coreProperties>
</file>